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Šios_darbaknygės"/>
  <mc:AlternateContent xmlns:mc="http://schemas.openxmlformats.org/markup-compatibility/2006">
    <mc:Choice Requires="x15">
      <x15ac:absPath xmlns:x15ac="http://schemas.microsoft.com/office/spreadsheetml/2010/11/ac" url="E:\bakalauras\bachelor-llm-aqg\"/>
    </mc:Choice>
  </mc:AlternateContent>
  <xr:revisionPtr revIDLastSave="0" documentId="13_ncr:1_{FAE76A65-A2B3-49F3-AC99-98DF5BF232F3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Options" sheetId="1" state="hidden" r:id="rId1"/>
    <sheet name="Calcs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  <sheet name="39" sheetId="41" r:id="rId41"/>
    <sheet name="40" sheetId="42" r:id="rId42"/>
    <sheet name="42" sheetId="43" r:id="rId43"/>
    <sheet name="41" sheetId="44" r:id="rId44"/>
    <sheet name="43" sheetId="45" r:id="rId45"/>
    <sheet name="44" sheetId="46" r:id="rId46"/>
    <sheet name="45" sheetId="47" r:id="rId47"/>
    <sheet name="46" sheetId="48" r:id="rId48"/>
    <sheet name="47" sheetId="49" r:id="rId49"/>
    <sheet name="48" sheetId="50" r:id="rId50"/>
    <sheet name="49" sheetId="51" r:id="rId51"/>
    <sheet name="50" sheetId="52" r:id="rId52"/>
    <sheet name="51" sheetId="53" r:id="rId53"/>
    <sheet name="52" sheetId="54" r:id="rId54"/>
    <sheet name="53" sheetId="55" r:id="rId55"/>
    <sheet name="54" sheetId="56" r:id="rId56"/>
    <sheet name="55" sheetId="57" r:id="rId57"/>
    <sheet name="56" sheetId="58" r:id="rId58"/>
    <sheet name="57" sheetId="59" r:id="rId59"/>
    <sheet name="58" sheetId="60" r:id="rId60"/>
    <sheet name="59" sheetId="61" r:id="rId61"/>
    <sheet name="60" sheetId="62" r:id="rId62"/>
    <sheet name="61" sheetId="63" r:id="rId63"/>
    <sheet name="62" sheetId="64" r:id="rId64"/>
    <sheet name="63" sheetId="65" r:id="rId65"/>
    <sheet name="64" sheetId="66" r:id="rId66"/>
    <sheet name="65" sheetId="67" r:id="rId67"/>
    <sheet name="66" sheetId="68" r:id="rId68"/>
    <sheet name="67" sheetId="69" r:id="rId69"/>
    <sheet name="68" sheetId="70" r:id="rId70"/>
    <sheet name="69" sheetId="71" r:id="rId71"/>
    <sheet name="70" sheetId="72" r:id="rId72"/>
    <sheet name="71" sheetId="73" r:id="rId73"/>
    <sheet name="72" sheetId="74" r:id="rId74"/>
    <sheet name="73" sheetId="75" r:id="rId75"/>
    <sheet name="74" sheetId="76" r:id="rId76"/>
    <sheet name="75" sheetId="77" r:id="rId77"/>
    <sheet name="76" sheetId="78" r:id="rId78"/>
    <sheet name="77" sheetId="79" r:id="rId79"/>
    <sheet name="78" sheetId="80" r:id="rId80"/>
    <sheet name="79" sheetId="81" r:id="rId81"/>
    <sheet name="80" sheetId="82" r:id="rId82"/>
    <sheet name="81" sheetId="83" r:id="rId83"/>
    <sheet name="82" sheetId="84" r:id="rId84"/>
    <sheet name="83" sheetId="85" r:id="rId85"/>
    <sheet name="84" sheetId="86" r:id="rId86"/>
    <sheet name="85" sheetId="87" r:id="rId87"/>
    <sheet name="86" sheetId="88" r:id="rId88"/>
    <sheet name="87" sheetId="89" r:id="rId89"/>
    <sheet name="88" sheetId="90" r:id="rId90"/>
    <sheet name="89" sheetId="91" r:id="rId91"/>
    <sheet name="90" sheetId="92" r:id="rId92"/>
    <sheet name="91" sheetId="93" r:id="rId93"/>
    <sheet name="92" sheetId="94" r:id="rId94"/>
    <sheet name="93" sheetId="95" r:id="rId95"/>
    <sheet name="94" sheetId="96" r:id="rId96"/>
    <sheet name="95" sheetId="97" r:id="rId97"/>
    <sheet name="96" sheetId="98" r:id="rId98"/>
  </sheets>
  <definedNames>
    <definedName name="answer_evaluations">Options!$A$2:$C$2</definedName>
    <definedName name="binary_options">Options!$A$1:$B$1</definedName>
    <definedName name="test">Calcs!$A$1:$I$1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98" l="1"/>
  <c r="F61" i="98"/>
  <c r="F58" i="98"/>
  <c r="F55" i="98"/>
  <c r="F52" i="98"/>
  <c r="F49" i="98"/>
  <c r="F46" i="98"/>
  <c r="F43" i="98"/>
  <c r="F40" i="98"/>
  <c r="F37" i="98"/>
  <c r="F34" i="98"/>
  <c r="F31" i="98"/>
  <c r="F28" i="98"/>
  <c r="F25" i="98"/>
  <c r="F22" i="98"/>
  <c r="F19" i="98"/>
  <c r="F16" i="98"/>
  <c r="F13" i="98"/>
  <c r="F10" i="98"/>
  <c r="F7" i="98"/>
  <c r="F64" i="97"/>
  <c r="F61" i="97"/>
  <c r="F58" i="97"/>
  <c r="F55" i="97"/>
  <c r="F52" i="97"/>
  <c r="F49" i="97"/>
  <c r="F46" i="97"/>
  <c r="F43" i="97"/>
  <c r="F40" i="97"/>
  <c r="F37" i="97"/>
  <c r="F34" i="97"/>
  <c r="F31" i="97"/>
  <c r="F28" i="97"/>
  <c r="F25" i="97"/>
  <c r="F22" i="97"/>
  <c r="F19" i="97"/>
  <c r="F16" i="97"/>
  <c r="F13" i="97"/>
  <c r="F10" i="97"/>
  <c r="F7" i="97"/>
  <c r="F64" i="96"/>
  <c r="F61" i="96"/>
  <c r="F58" i="96"/>
  <c r="F55" i="96"/>
  <c r="F52" i="96"/>
  <c r="F49" i="96"/>
  <c r="F46" i="96"/>
  <c r="F43" i="96"/>
  <c r="F40" i="96"/>
  <c r="F37" i="96"/>
  <c r="F34" i="96"/>
  <c r="F31" i="96"/>
  <c r="F28" i="96"/>
  <c r="F25" i="96"/>
  <c r="F22" i="96"/>
  <c r="F19" i="96"/>
  <c r="F16" i="96"/>
  <c r="F13" i="96"/>
  <c r="F10" i="96"/>
  <c r="F7" i="96"/>
  <c r="F64" i="95"/>
  <c r="F61" i="95"/>
  <c r="F58" i="95"/>
  <c r="F55" i="95"/>
  <c r="F52" i="95"/>
  <c r="F49" i="95"/>
  <c r="F46" i="95"/>
  <c r="F43" i="95"/>
  <c r="F40" i="95"/>
  <c r="F37" i="95"/>
  <c r="F34" i="95"/>
  <c r="F31" i="95"/>
  <c r="F28" i="95"/>
  <c r="F25" i="95"/>
  <c r="F22" i="95"/>
  <c r="F19" i="95"/>
  <c r="F16" i="95"/>
  <c r="F13" i="95"/>
  <c r="F10" i="95"/>
  <c r="F7" i="95"/>
  <c r="F64" i="94"/>
  <c r="F61" i="94"/>
  <c r="F58" i="94"/>
  <c r="F55" i="94"/>
  <c r="F52" i="94"/>
  <c r="F49" i="94"/>
  <c r="F46" i="94"/>
  <c r="F43" i="94"/>
  <c r="F40" i="94"/>
  <c r="F37" i="94"/>
  <c r="F34" i="94"/>
  <c r="F31" i="94"/>
  <c r="F28" i="94"/>
  <c r="F25" i="94"/>
  <c r="F22" i="94"/>
  <c r="F19" i="94"/>
  <c r="F16" i="94"/>
  <c r="F13" i="94"/>
  <c r="F10" i="94"/>
  <c r="F7" i="94"/>
  <c r="F64" i="93"/>
  <c r="F61" i="93"/>
  <c r="F58" i="93"/>
  <c r="F55" i="93"/>
  <c r="F52" i="93"/>
  <c r="F49" i="93"/>
  <c r="F46" i="93"/>
  <c r="F43" i="93"/>
  <c r="F40" i="93"/>
  <c r="F37" i="93"/>
  <c r="F34" i="93"/>
  <c r="F31" i="93"/>
  <c r="F28" i="93"/>
  <c r="F25" i="93"/>
  <c r="F22" i="93"/>
  <c r="F19" i="93"/>
  <c r="F16" i="93"/>
  <c r="F13" i="93"/>
  <c r="F10" i="93"/>
  <c r="F7" i="93"/>
  <c r="F64" i="92"/>
  <c r="F61" i="92"/>
  <c r="F58" i="92"/>
  <c r="F55" i="92"/>
  <c r="F52" i="92"/>
  <c r="F49" i="92"/>
  <c r="F46" i="92"/>
  <c r="F43" i="92"/>
  <c r="F40" i="92"/>
  <c r="F37" i="92"/>
  <c r="F34" i="92"/>
  <c r="F31" i="92"/>
  <c r="F28" i="92"/>
  <c r="F25" i="92"/>
  <c r="F22" i="92"/>
  <c r="F19" i="92"/>
  <c r="F16" i="92"/>
  <c r="F13" i="92"/>
  <c r="F10" i="92"/>
  <c r="F7" i="92"/>
  <c r="F64" i="91"/>
  <c r="F61" i="91"/>
  <c r="F58" i="91"/>
  <c r="F55" i="91"/>
  <c r="F52" i="91"/>
  <c r="F49" i="91"/>
  <c r="F46" i="91"/>
  <c r="F43" i="91"/>
  <c r="F40" i="91"/>
  <c r="F37" i="91"/>
  <c r="F34" i="91"/>
  <c r="F31" i="91"/>
  <c r="F28" i="91"/>
  <c r="F25" i="91"/>
  <c r="F22" i="91"/>
  <c r="F19" i="91"/>
  <c r="F16" i="91"/>
  <c r="F13" i="91"/>
  <c r="F10" i="91"/>
  <c r="F7" i="91"/>
  <c r="F64" i="90"/>
  <c r="F61" i="90"/>
  <c r="F58" i="90"/>
  <c r="F55" i="90"/>
  <c r="F52" i="90"/>
  <c r="F49" i="90"/>
  <c r="F46" i="90"/>
  <c r="F43" i="90"/>
  <c r="F40" i="90"/>
  <c r="F37" i="90"/>
  <c r="F34" i="90"/>
  <c r="F31" i="90"/>
  <c r="F28" i="90"/>
  <c r="F25" i="90"/>
  <c r="F22" i="90"/>
  <c r="F19" i="90"/>
  <c r="F16" i="90"/>
  <c r="F13" i="90"/>
  <c r="F10" i="90"/>
  <c r="F7" i="90"/>
  <c r="F64" i="89"/>
  <c r="F61" i="89"/>
  <c r="F58" i="89"/>
  <c r="F55" i="89"/>
  <c r="F52" i="89"/>
  <c r="F49" i="89"/>
  <c r="F46" i="89"/>
  <c r="F43" i="89"/>
  <c r="F40" i="89"/>
  <c r="F37" i="89"/>
  <c r="F34" i="89"/>
  <c r="F31" i="89"/>
  <c r="F28" i="89"/>
  <c r="F25" i="89"/>
  <c r="F22" i="89"/>
  <c r="F19" i="89"/>
  <c r="F16" i="89"/>
  <c r="F13" i="89"/>
  <c r="F10" i="89"/>
  <c r="F7" i="89"/>
  <c r="F64" i="88"/>
  <c r="F61" i="88"/>
  <c r="F58" i="88"/>
  <c r="F55" i="88"/>
  <c r="F52" i="88"/>
  <c r="F49" i="88"/>
  <c r="F46" i="88"/>
  <c r="F43" i="88"/>
  <c r="F40" i="88"/>
  <c r="F37" i="88"/>
  <c r="F34" i="88"/>
  <c r="F31" i="88"/>
  <c r="F28" i="88"/>
  <c r="F25" i="88"/>
  <c r="F22" i="88"/>
  <c r="F19" i="88"/>
  <c r="F16" i="88"/>
  <c r="F13" i="88"/>
  <c r="F10" i="88"/>
  <c r="F7" i="88"/>
  <c r="F64" i="87"/>
  <c r="F61" i="87"/>
  <c r="F58" i="87"/>
  <c r="F55" i="87"/>
  <c r="F52" i="87"/>
  <c r="F49" i="87"/>
  <c r="F46" i="87"/>
  <c r="F43" i="87"/>
  <c r="F40" i="87"/>
  <c r="F37" i="87"/>
  <c r="F34" i="87"/>
  <c r="F31" i="87"/>
  <c r="F28" i="87"/>
  <c r="F25" i="87"/>
  <c r="F22" i="87"/>
  <c r="F19" i="87"/>
  <c r="F16" i="87"/>
  <c r="F13" i="87"/>
  <c r="F10" i="87"/>
  <c r="F7" i="87"/>
  <c r="F64" i="86"/>
  <c r="F61" i="86"/>
  <c r="F58" i="86"/>
  <c r="F55" i="86"/>
  <c r="F52" i="86"/>
  <c r="F49" i="86"/>
  <c r="F46" i="86"/>
  <c r="F43" i="86"/>
  <c r="F40" i="86"/>
  <c r="F37" i="86"/>
  <c r="F34" i="86"/>
  <c r="F31" i="86"/>
  <c r="F28" i="86"/>
  <c r="F25" i="86"/>
  <c r="F22" i="86"/>
  <c r="F19" i="86"/>
  <c r="F16" i="86"/>
  <c r="F13" i="86"/>
  <c r="F10" i="86"/>
  <c r="F7" i="86"/>
  <c r="F64" i="85"/>
  <c r="F61" i="85"/>
  <c r="F58" i="85"/>
  <c r="F55" i="85"/>
  <c r="F52" i="85"/>
  <c r="F49" i="85"/>
  <c r="F46" i="85"/>
  <c r="F43" i="85"/>
  <c r="F40" i="85"/>
  <c r="F37" i="85"/>
  <c r="F34" i="85"/>
  <c r="F31" i="85"/>
  <c r="F28" i="85"/>
  <c r="F25" i="85"/>
  <c r="F22" i="85"/>
  <c r="F19" i="85"/>
  <c r="F16" i="85"/>
  <c r="F13" i="85"/>
  <c r="F10" i="85"/>
  <c r="F7" i="85"/>
  <c r="F64" i="84"/>
  <c r="F61" i="84"/>
  <c r="F58" i="84"/>
  <c r="F55" i="84"/>
  <c r="F52" i="84"/>
  <c r="F49" i="84"/>
  <c r="F46" i="84"/>
  <c r="F43" i="84"/>
  <c r="F40" i="84"/>
  <c r="F37" i="84"/>
  <c r="F34" i="84"/>
  <c r="F31" i="84"/>
  <c r="F28" i="84"/>
  <c r="F25" i="84"/>
  <c r="F22" i="84"/>
  <c r="F19" i="84"/>
  <c r="F16" i="84"/>
  <c r="F13" i="84"/>
  <c r="F10" i="84"/>
  <c r="F7" i="84"/>
  <c r="F64" i="83"/>
  <c r="F61" i="83"/>
  <c r="F58" i="83"/>
  <c r="F55" i="83"/>
  <c r="F52" i="83"/>
  <c r="F49" i="83"/>
  <c r="F46" i="83"/>
  <c r="F43" i="83"/>
  <c r="F40" i="83"/>
  <c r="F37" i="83"/>
  <c r="F34" i="83"/>
  <c r="F31" i="83"/>
  <c r="F28" i="83"/>
  <c r="F25" i="83"/>
  <c r="F22" i="83"/>
  <c r="F19" i="83"/>
  <c r="F16" i="83"/>
  <c r="F13" i="83"/>
  <c r="F10" i="83"/>
  <c r="F7" i="83"/>
  <c r="F64" i="82"/>
  <c r="F61" i="82"/>
  <c r="F58" i="82"/>
  <c r="F55" i="82"/>
  <c r="F52" i="82"/>
  <c r="F49" i="82"/>
  <c r="F46" i="82"/>
  <c r="F43" i="82"/>
  <c r="F40" i="82"/>
  <c r="F37" i="82"/>
  <c r="F34" i="82"/>
  <c r="F31" i="82"/>
  <c r="F28" i="82"/>
  <c r="F25" i="82"/>
  <c r="F22" i="82"/>
  <c r="F19" i="82"/>
  <c r="F16" i="82"/>
  <c r="F13" i="82"/>
  <c r="F10" i="82"/>
  <c r="F7" i="82"/>
  <c r="F64" i="81"/>
  <c r="F61" i="81"/>
  <c r="F58" i="81"/>
  <c r="F55" i="81"/>
  <c r="F52" i="81"/>
  <c r="F49" i="81"/>
  <c r="F46" i="81"/>
  <c r="F43" i="81"/>
  <c r="F40" i="81"/>
  <c r="F37" i="81"/>
  <c r="F34" i="81"/>
  <c r="F31" i="81"/>
  <c r="F28" i="81"/>
  <c r="F25" i="81"/>
  <c r="F22" i="81"/>
  <c r="F19" i="81"/>
  <c r="F16" i="81"/>
  <c r="F13" i="81"/>
  <c r="F10" i="81"/>
  <c r="F7" i="81"/>
  <c r="F64" i="80"/>
  <c r="F61" i="80"/>
  <c r="F58" i="80"/>
  <c r="F55" i="80"/>
  <c r="F52" i="80"/>
  <c r="F49" i="80"/>
  <c r="F46" i="80"/>
  <c r="F43" i="80"/>
  <c r="F40" i="80"/>
  <c r="F37" i="80"/>
  <c r="F34" i="80"/>
  <c r="F31" i="80"/>
  <c r="F28" i="80"/>
  <c r="F25" i="80"/>
  <c r="F22" i="80"/>
  <c r="F19" i="80"/>
  <c r="F16" i="80"/>
  <c r="F13" i="80"/>
  <c r="F10" i="80"/>
  <c r="F7" i="80"/>
  <c r="F64" i="79"/>
  <c r="F61" i="79"/>
  <c r="F58" i="79"/>
  <c r="F55" i="79"/>
  <c r="F52" i="79"/>
  <c r="F49" i="79"/>
  <c r="F46" i="79"/>
  <c r="F43" i="79"/>
  <c r="F40" i="79"/>
  <c r="F37" i="79"/>
  <c r="F34" i="79"/>
  <c r="F31" i="79"/>
  <c r="F28" i="79"/>
  <c r="F25" i="79"/>
  <c r="F22" i="79"/>
  <c r="F19" i="79"/>
  <c r="F16" i="79"/>
  <c r="F13" i="79"/>
  <c r="F10" i="79"/>
  <c r="F7" i="79"/>
  <c r="F64" i="78"/>
  <c r="F61" i="78"/>
  <c r="F58" i="78"/>
  <c r="F55" i="78"/>
  <c r="F52" i="78"/>
  <c r="F49" i="78"/>
  <c r="F46" i="78"/>
  <c r="F43" i="78"/>
  <c r="F40" i="78"/>
  <c r="F37" i="78"/>
  <c r="F34" i="78"/>
  <c r="F31" i="78"/>
  <c r="F28" i="78"/>
  <c r="F25" i="78"/>
  <c r="F22" i="78"/>
  <c r="F19" i="78"/>
  <c r="F16" i="78"/>
  <c r="F13" i="78"/>
  <c r="F10" i="78"/>
  <c r="F7" i="78"/>
  <c r="F64" i="77"/>
  <c r="F61" i="77"/>
  <c r="F58" i="77"/>
  <c r="F55" i="77"/>
  <c r="F52" i="77"/>
  <c r="F49" i="77"/>
  <c r="F46" i="77"/>
  <c r="F43" i="77"/>
  <c r="F40" i="77"/>
  <c r="F37" i="77"/>
  <c r="F34" i="77"/>
  <c r="F31" i="77"/>
  <c r="F28" i="77"/>
  <c r="F25" i="77"/>
  <c r="F22" i="77"/>
  <c r="F19" i="77"/>
  <c r="F16" i="77"/>
  <c r="F13" i="77"/>
  <c r="F10" i="77"/>
  <c r="F7" i="77"/>
  <c r="F64" i="76"/>
  <c r="F61" i="76"/>
  <c r="F58" i="76"/>
  <c r="F55" i="76"/>
  <c r="F52" i="76"/>
  <c r="F49" i="76"/>
  <c r="F46" i="76"/>
  <c r="F43" i="76"/>
  <c r="F40" i="76"/>
  <c r="F37" i="76"/>
  <c r="F34" i="76"/>
  <c r="F31" i="76"/>
  <c r="F28" i="76"/>
  <c r="F25" i="76"/>
  <c r="F22" i="76"/>
  <c r="F19" i="76"/>
  <c r="F16" i="76"/>
  <c r="F13" i="76"/>
  <c r="F10" i="76"/>
  <c r="F7" i="76"/>
  <c r="F64" i="75"/>
  <c r="F61" i="75"/>
  <c r="F58" i="75"/>
  <c r="F55" i="75"/>
  <c r="F52" i="75"/>
  <c r="F49" i="75"/>
  <c r="F46" i="75"/>
  <c r="F43" i="75"/>
  <c r="F40" i="75"/>
  <c r="F37" i="75"/>
  <c r="F34" i="75"/>
  <c r="F31" i="75"/>
  <c r="F28" i="75"/>
  <c r="F25" i="75"/>
  <c r="F22" i="75"/>
  <c r="F19" i="75"/>
  <c r="F16" i="75"/>
  <c r="F13" i="75"/>
  <c r="F10" i="75"/>
  <c r="F7" i="75"/>
  <c r="F64" i="74"/>
  <c r="F61" i="74"/>
  <c r="F58" i="74"/>
  <c r="F55" i="74"/>
  <c r="F52" i="74"/>
  <c r="F49" i="74"/>
  <c r="F46" i="74"/>
  <c r="F43" i="74"/>
  <c r="F40" i="74"/>
  <c r="F37" i="74"/>
  <c r="F34" i="74"/>
  <c r="F31" i="74"/>
  <c r="F28" i="74"/>
  <c r="F25" i="74"/>
  <c r="F22" i="74"/>
  <c r="F19" i="74"/>
  <c r="F16" i="74"/>
  <c r="F13" i="74"/>
  <c r="F10" i="74"/>
  <c r="F7" i="74"/>
  <c r="F64" i="73"/>
  <c r="F61" i="73"/>
  <c r="F58" i="73"/>
  <c r="F55" i="73"/>
  <c r="F52" i="73"/>
  <c r="F49" i="73"/>
  <c r="F46" i="73"/>
  <c r="F43" i="73"/>
  <c r="F40" i="73"/>
  <c r="F37" i="73"/>
  <c r="F34" i="73"/>
  <c r="F31" i="73"/>
  <c r="F28" i="73"/>
  <c r="F25" i="73"/>
  <c r="F22" i="73"/>
  <c r="F19" i="73"/>
  <c r="F16" i="73"/>
  <c r="F13" i="73"/>
  <c r="F10" i="73"/>
  <c r="F7" i="73"/>
  <c r="F64" i="72"/>
  <c r="F58" i="72"/>
  <c r="F55" i="72"/>
  <c r="F52" i="72"/>
  <c r="F49" i="72"/>
  <c r="F46" i="72"/>
  <c r="F43" i="72"/>
  <c r="F40" i="72"/>
  <c r="F37" i="72"/>
  <c r="F34" i="72"/>
  <c r="F31" i="72"/>
  <c r="F28" i="72"/>
  <c r="F25" i="72"/>
  <c r="F22" i="72"/>
  <c r="F19" i="72"/>
  <c r="F16" i="72"/>
  <c r="F13" i="72"/>
  <c r="F10" i="72"/>
  <c r="F7" i="72"/>
  <c r="F64" i="71"/>
  <c r="F61" i="71"/>
  <c r="F58" i="71"/>
  <c r="F55" i="71"/>
  <c r="F52" i="71"/>
  <c r="F49" i="71"/>
  <c r="F46" i="71"/>
  <c r="F43" i="71"/>
  <c r="F40" i="71"/>
  <c r="F37" i="71"/>
  <c r="F34" i="71"/>
  <c r="F31" i="71"/>
  <c r="F28" i="71"/>
  <c r="F25" i="71"/>
  <c r="F22" i="71"/>
  <c r="F19" i="71"/>
  <c r="F16" i="71"/>
  <c r="F13" i="71"/>
  <c r="F10" i="71"/>
  <c r="F7" i="71"/>
  <c r="F64" i="70"/>
  <c r="F61" i="70"/>
  <c r="F58" i="70"/>
  <c r="F55" i="70"/>
  <c r="F52" i="70"/>
  <c r="F49" i="70"/>
  <c r="F46" i="70"/>
  <c r="F43" i="70"/>
  <c r="F40" i="70"/>
  <c r="F37" i="70"/>
  <c r="F34" i="70"/>
  <c r="F31" i="70"/>
  <c r="F28" i="70"/>
  <c r="F25" i="70"/>
  <c r="F22" i="70"/>
  <c r="F19" i="70"/>
  <c r="F16" i="70"/>
  <c r="F13" i="70"/>
  <c r="F10" i="70"/>
  <c r="F7" i="70"/>
  <c r="F64" i="69"/>
  <c r="F61" i="69"/>
  <c r="F58" i="69"/>
  <c r="F55" i="69"/>
  <c r="F52" i="69"/>
  <c r="F49" i="69"/>
  <c r="F46" i="69"/>
  <c r="F43" i="69"/>
  <c r="F40" i="69"/>
  <c r="F37" i="69"/>
  <c r="F34" i="69"/>
  <c r="F31" i="69"/>
  <c r="F28" i="69"/>
  <c r="F25" i="69"/>
  <c r="F22" i="69"/>
  <c r="F19" i="69"/>
  <c r="F16" i="69"/>
  <c r="F13" i="69"/>
  <c r="F10" i="69"/>
  <c r="F7" i="69"/>
  <c r="F64" i="68"/>
  <c r="F61" i="68"/>
  <c r="F58" i="68"/>
  <c r="F55" i="68"/>
  <c r="F52" i="68"/>
  <c r="F49" i="68"/>
  <c r="F46" i="68"/>
  <c r="F43" i="68"/>
  <c r="F40" i="68"/>
  <c r="F37" i="68"/>
  <c r="F34" i="68"/>
  <c r="F31" i="68"/>
  <c r="F28" i="68"/>
  <c r="F25" i="68"/>
  <c r="F22" i="68"/>
  <c r="F19" i="68"/>
  <c r="F16" i="68"/>
  <c r="F13" i="68"/>
  <c r="F10" i="68"/>
  <c r="F7" i="68"/>
  <c r="F64" i="67"/>
  <c r="F61" i="67"/>
  <c r="F58" i="67"/>
  <c r="F55" i="67"/>
  <c r="F52" i="67"/>
  <c r="F49" i="67"/>
  <c r="F46" i="67"/>
  <c r="F43" i="67"/>
  <c r="F40" i="67"/>
  <c r="F37" i="67"/>
  <c r="F34" i="67"/>
  <c r="F31" i="67"/>
  <c r="F28" i="67"/>
  <c r="F25" i="67"/>
  <c r="F22" i="67"/>
  <c r="F19" i="67"/>
  <c r="F16" i="67"/>
  <c r="F13" i="67"/>
  <c r="F10" i="67"/>
  <c r="F7" i="67"/>
  <c r="F64" i="66"/>
  <c r="F61" i="66"/>
  <c r="F58" i="66"/>
  <c r="F55" i="66"/>
  <c r="F52" i="66"/>
  <c r="F49" i="66"/>
  <c r="F46" i="66"/>
  <c r="F43" i="66"/>
  <c r="F40" i="66"/>
  <c r="F37" i="66"/>
  <c r="F34" i="66"/>
  <c r="F31" i="66"/>
  <c r="F28" i="66"/>
  <c r="F25" i="66"/>
  <c r="F22" i="66"/>
  <c r="F19" i="66"/>
  <c r="F16" i="66"/>
  <c r="F13" i="66"/>
  <c r="F10" i="66"/>
  <c r="F7" i="66"/>
  <c r="F64" i="65"/>
  <c r="F61" i="65"/>
  <c r="F58" i="65"/>
  <c r="F55" i="65"/>
  <c r="F52" i="65"/>
  <c r="F49" i="65"/>
  <c r="F46" i="65"/>
  <c r="F43" i="65"/>
  <c r="F40" i="65"/>
  <c r="F37" i="65"/>
  <c r="F34" i="65"/>
  <c r="F31" i="65"/>
  <c r="F28" i="65"/>
  <c r="F25" i="65"/>
  <c r="F22" i="65"/>
  <c r="F19" i="65"/>
  <c r="F16" i="65"/>
  <c r="F13" i="65"/>
  <c r="F10" i="65"/>
  <c r="F7" i="65"/>
  <c r="F64" i="64"/>
  <c r="F61" i="64"/>
  <c r="F58" i="64"/>
  <c r="F55" i="64"/>
  <c r="F52" i="64"/>
  <c r="F49" i="64"/>
  <c r="F46" i="64"/>
  <c r="F43" i="64"/>
  <c r="F40" i="64"/>
  <c r="F37" i="64"/>
  <c r="F34" i="64"/>
  <c r="F31" i="64"/>
  <c r="F28" i="64"/>
  <c r="F25" i="64"/>
  <c r="F22" i="64"/>
  <c r="F19" i="64"/>
  <c r="F16" i="64"/>
  <c r="F13" i="64"/>
  <c r="F10" i="64"/>
  <c r="F7" i="64"/>
  <c r="F64" i="63"/>
  <c r="F61" i="63"/>
  <c r="F58" i="63"/>
  <c r="F55" i="63"/>
  <c r="F52" i="63"/>
  <c r="F49" i="63"/>
  <c r="F46" i="63"/>
  <c r="F43" i="63"/>
  <c r="F40" i="63"/>
  <c r="F37" i="63"/>
  <c r="F34" i="63"/>
  <c r="F31" i="63"/>
  <c r="F28" i="63"/>
  <c r="F25" i="63"/>
  <c r="F22" i="63"/>
  <c r="F19" i="63"/>
  <c r="F16" i="63"/>
  <c r="F13" i="63"/>
  <c r="F10" i="63"/>
  <c r="F7" i="63"/>
  <c r="F64" i="62"/>
  <c r="F61" i="62"/>
  <c r="F58" i="62"/>
  <c r="F55" i="62"/>
  <c r="F52" i="62"/>
  <c r="F49" i="62"/>
  <c r="F46" i="62"/>
  <c r="F43" i="62"/>
  <c r="F40" i="62"/>
  <c r="F37" i="62"/>
  <c r="F34" i="62"/>
  <c r="F31" i="62"/>
  <c r="F28" i="62"/>
  <c r="F25" i="62"/>
  <c r="F22" i="62"/>
  <c r="F19" i="62"/>
  <c r="F16" i="62"/>
  <c r="F13" i="62"/>
  <c r="F10" i="62"/>
  <c r="F7" i="62"/>
  <c r="F64" i="61"/>
  <c r="F61" i="61"/>
  <c r="F58" i="61"/>
  <c r="F55" i="61"/>
  <c r="F52" i="61"/>
  <c r="F49" i="61"/>
  <c r="F46" i="61"/>
  <c r="F43" i="61"/>
  <c r="F40" i="61"/>
  <c r="F37" i="61"/>
  <c r="F34" i="61"/>
  <c r="F31" i="61"/>
  <c r="F28" i="61"/>
  <c r="F25" i="61"/>
  <c r="F22" i="61"/>
  <c r="F19" i="61"/>
  <c r="F16" i="61"/>
  <c r="F13" i="61"/>
  <c r="F10" i="61"/>
  <c r="F7" i="61"/>
  <c r="F64" i="60"/>
  <c r="F61" i="60"/>
  <c r="F58" i="60"/>
  <c r="F55" i="60"/>
  <c r="F52" i="60"/>
  <c r="F49" i="60"/>
  <c r="F46" i="60"/>
  <c r="F43" i="60"/>
  <c r="F40" i="60"/>
  <c r="F37" i="60"/>
  <c r="F34" i="60"/>
  <c r="F31" i="60"/>
  <c r="F28" i="60"/>
  <c r="F25" i="60"/>
  <c r="F22" i="60"/>
  <c r="F19" i="60"/>
  <c r="F16" i="60"/>
  <c r="F13" i="60"/>
  <c r="F10" i="60"/>
  <c r="F7" i="60"/>
  <c r="F64" i="59"/>
  <c r="F61" i="59"/>
  <c r="F58" i="59"/>
  <c r="F55" i="59"/>
  <c r="F52" i="59"/>
  <c r="F49" i="59"/>
  <c r="F46" i="59"/>
  <c r="F43" i="59"/>
  <c r="F40" i="59"/>
  <c r="F37" i="59"/>
  <c r="F34" i="59"/>
  <c r="F31" i="59"/>
  <c r="F28" i="59"/>
  <c r="F25" i="59"/>
  <c r="F22" i="59"/>
  <c r="F19" i="59"/>
  <c r="F16" i="59"/>
  <c r="F13" i="59"/>
  <c r="F10" i="59"/>
  <c r="F7" i="59"/>
  <c r="F64" i="58"/>
  <c r="F61" i="58"/>
  <c r="F58" i="58"/>
  <c r="F55" i="58"/>
  <c r="F52" i="58"/>
  <c r="F49" i="58"/>
  <c r="F46" i="58"/>
  <c r="F43" i="58"/>
  <c r="F40" i="58"/>
  <c r="F37" i="58"/>
  <c r="F34" i="58"/>
  <c r="F31" i="58"/>
  <c r="F28" i="58"/>
  <c r="F25" i="58"/>
  <c r="F22" i="58"/>
  <c r="F19" i="58"/>
  <c r="F16" i="58"/>
  <c r="F13" i="58"/>
  <c r="F10" i="58"/>
  <c r="F7" i="58"/>
  <c r="F64" i="57"/>
  <c r="F61" i="57"/>
  <c r="F58" i="57"/>
  <c r="F55" i="57"/>
  <c r="F52" i="57"/>
  <c r="F49" i="57"/>
  <c r="F46" i="57"/>
  <c r="F43" i="57"/>
  <c r="F40" i="57"/>
  <c r="F37" i="57"/>
  <c r="F34" i="57"/>
  <c r="F31" i="57"/>
  <c r="F28" i="57"/>
  <c r="F25" i="57"/>
  <c r="F22" i="57"/>
  <c r="F19" i="57"/>
  <c r="F16" i="57"/>
  <c r="F13" i="57"/>
  <c r="F10" i="57"/>
  <c r="F7" i="57"/>
  <c r="F64" i="56"/>
  <c r="F61" i="56"/>
  <c r="F58" i="56"/>
  <c r="F55" i="56"/>
  <c r="F52" i="56"/>
  <c r="F49" i="56"/>
  <c r="F46" i="56"/>
  <c r="F43" i="56"/>
  <c r="F40" i="56"/>
  <c r="F37" i="56"/>
  <c r="F34" i="56"/>
  <c r="F31" i="56"/>
  <c r="F28" i="56"/>
  <c r="F25" i="56"/>
  <c r="F22" i="56"/>
  <c r="F19" i="56"/>
  <c r="F16" i="56"/>
  <c r="F13" i="56"/>
  <c r="F10" i="56"/>
  <c r="F7" i="56"/>
  <c r="F64" i="55"/>
  <c r="F61" i="55"/>
  <c r="F58" i="55"/>
  <c r="F55" i="55"/>
  <c r="F52" i="55"/>
  <c r="F49" i="55"/>
  <c r="F46" i="55"/>
  <c r="F43" i="55"/>
  <c r="F40" i="55"/>
  <c r="F37" i="55"/>
  <c r="F34" i="55"/>
  <c r="F31" i="55"/>
  <c r="F28" i="55"/>
  <c r="F25" i="55"/>
  <c r="F22" i="55"/>
  <c r="F19" i="55"/>
  <c r="F16" i="55"/>
  <c r="F13" i="55"/>
  <c r="F10" i="55"/>
  <c r="F7" i="55"/>
  <c r="F64" i="54"/>
  <c r="F61" i="54"/>
  <c r="F58" i="54"/>
  <c r="F55" i="54"/>
  <c r="F52" i="54"/>
  <c r="F49" i="54"/>
  <c r="F46" i="54"/>
  <c r="F43" i="54"/>
  <c r="F40" i="54"/>
  <c r="F37" i="54"/>
  <c r="F34" i="54"/>
  <c r="F31" i="54"/>
  <c r="F28" i="54"/>
  <c r="F25" i="54"/>
  <c r="F22" i="54"/>
  <c r="F19" i="54"/>
  <c r="F16" i="54"/>
  <c r="F13" i="54"/>
  <c r="F10" i="54"/>
  <c r="F7" i="54"/>
  <c r="F64" i="53"/>
  <c r="F61" i="53"/>
  <c r="F58" i="53"/>
  <c r="F55" i="53"/>
  <c r="F52" i="53"/>
  <c r="F49" i="53"/>
  <c r="F46" i="53"/>
  <c r="F43" i="53"/>
  <c r="F40" i="53"/>
  <c r="F37" i="53"/>
  <c r="F34" i="53"/>
  <c r="F31" i="53"/>
  <c r="F28" i="53"/>
  <c r="F25" i="53"/>
  <c r="F22" i="53"/>
  <c r="F19" i="53"/>
  <c r="F16" i="53"/>
  <c r="F13" i="53"/>
  <c r="F10" i="53"/>
  <c r="F7" i="53"/>
  <c r="F64" i="52"/>
  <c r="F61" i="52"/>
  <c r="F58" i="52"/>
  <c r="F55" i="52"/>
  <c r="F52" i="52"/>
  <c r="F49" i="52"/>
  <c r="F46" i="52"/>
  <c r="F43" i="52"/>
  <c r="F40" i="52"/>
  <c r="F37" i="52"/>
  <c r="F34" i="52"/>
  <c r="F31" i="52"/>
  <c r="F28" i="52"/>
  <c r="F25" i="52"/>
  <c r="F22" i="52"/>
  <c r="F19" i="52"/>
  <c r="F16" i="52"/>
  <c r="F13" i="52"/>
  <c r="F10" i="52"/>
  <c r="F7" i="52"/>
  <c r="F64" i="51"/>
  <c r="F61" i="51"/>
  <c r="F58" i="51"/>
  <c r="F55" i="51"/>
  <c r="F52" i="51"/>
  <c r="F49" i="51"/>
  <c r="F46" i="51"/>
  <c r="F43" i="51"/>
  <c r="F40" i="51"/>
  <c r="F37" i="51"/>
  <c r="F34" i="51"/>
  <c r="F31" i="51"/>
  <c r="F28" i="51"/>
  <c r="F25" i="51"/>
  <c r="F22" i="51"/>
  <c r="F19" i="51"/>
  <c r="F16" i="51"/>
  <c r="F13" i="51"/>
  <c r="F10" i="51"/>
  <c r="F7" i="51"/>
  <c r="F64" i="50"/>
  <c r="F61" i="50"/>
  <c r="F58" i="50"/>
  <c r="F55" i="50"/>
  <c r="F52" i="50"/>
  <c r="F49" i="50"/>
  <c r="F46" i="50"/>
  <c r="F43" i="50"/>
  <c r="F40" i="50"/>
  <c r="F37" i="50"/>
  <c r="F34" i="50"/>
  <c r="F31" i="50"/>
  <c r="F28" i="50"/>
  <c r="F25" i="50"/>
  <c r="F22" i="50"/>
  <c r="F19" i="50"/>
  <c r="F16" i="50"/>
  <c r="F13" i="50"/>
  <c r="F10" i="50"/>
  <c r="F7" i="50"/>
  <c r="F64" i="49"/>
  <c r="F61" i="49"/>
  <c r="F58" i="49"/>
  <c r="F55" i="49"/>
  <c r="F52" i="49"/>
  <c r="F49" i="49"/>
  <c r="F46" i="49"/>
  <c r="F43" i="49"/>
  <c r="F40" i="49"/>
  <c r="F37" i="49"/>
  <c r="F34" i="49"/>
  <c r="F31" i="49"/>
  <c r="F28" i="49"/>
  <c r="F25" i="49"/>
  <c r="F22" i="49"/>
  <c r="F19" i="49"/>
  <c r="F16" i="49"/>
  <c r="F13" i="49"/>
  <c r="F10" i="49"/>
  <c r="F7" i="49"/>
  <c r="F64" i="48"/>
  <c r="F61" i="48"/>
  <c r="F58" i="48"/>
  <c r="F55" i="48"/>
  <c r="F52" i="48"/>
  <c r="F49" i="48"/>
  <c r="F46" i="48"/>
  <c r="F43" i="48"/>
  <c r="F40" i="48"/>
  <c r="F37" i="48"/>
  <c r="F34" i="48"/>
  <c r="F31" i="48"/>
  <c r="F28" i="48"/>
  <c r="F25" i="48"/>
  <c r="F22" i="48"/>
  <c r="F19" i="48"/>
  <c r="F16" i="48"/>
  <c r="F13" i="48"/>
  <c r="F10" i="48"/>
  <c r="F7" i="48"/>
  <c r="F64" i="47"/>
  <c r="F61" i="47"/>
  <c r="F58" i="47"/>
  <c r="F55" i="47"/>
  <c r="F52" i="47"/>
  <c r="F49" i="47"/>
  <c r="F46" i="47"/>
  <c r="F43" i="47"/>
  <c r="F40" i="47"/>
  <c r="F37" i="47"/>
  <c r="F34" i="47"/>
  <c r="F31" i="47"/>
  <c r="F28" i="47"/>
  <c r="F25" i="47"/>
  <c r="F22" i="47"/>
  <c r="F19" i="47"/>
  <c r="F16" i="47"/>
  <c r="F13" i="47"/>
  <c r="F10" i="47"/>
  <c r="F7" i="47"/>
  <c r="F64" i="46"/>
  <c r="F61" i="46"/>
  <c r="F58" i="46"/>
  <c r="F55" i="46"/>
  <c r="F52" i="46"/>
  <c r="F49" i="46"/>
  <c r="F46" i="46"/>
  <c r="F43" i="46"/>
  <c r="F40" i="46"/>
  <c r="F37" i="46"/>
  <c r="F34" i="46"/>
  <c r="F31" i="46"/>
  <c r="F28" i="46"/>
  <c r="F25" i="46"/>
  <c r="F22" i="46"/>
  <c r="F19" i="46"/>
  <c r="F16" i="46"/>
  <c r="F13" i="46"/>
  <c r="F10" i="46"/>
  <c r="F7" i="46"/>
  <c r="F64" i="45"/>
  <c r="F61" i="45"/>
  <c r="F58" i="45"/>
  <c r="F55" i="45"/>
  <c r="F52" i="45"/>
  <c r="F49" i="45"/>
  <c r="F46" i="45"/>
  <c r="F43" i="45"/>
  <c r="F40" i="45"/>
  <c r="F37" i="45"/>
  <c r="F34" i="45"/>
  <c r="F31" i="45"/>
  <c r="F28" i="45"/>
  <c r="F25" i="45"/>
  <c r="F22" i="45"/>
  <c r="F19" i="45"/>
  <c r="F16" i="45"/>
  <c r="F13" i="45"/>
  <c r="F10" i="45"/>
  <c r="F7" i="45"/>
  <c r="F64" i="44"/>
  <c r="F61" i="44"/>
  <c r="F58" i="44"/>
  <c r="F55" i="44"/>
  <c r="F52" i="44"/>
  <c r="F49" i="44"/>
  <c r="F46" i="44"/>
  <c r="F43" i="44"/>
  <c r="F40" i="44"/>
  <c r="F37" i="44"/>
  <c r="F34" i="44"/>
  <c r="F31" i="44"/>
  <c r="F28" i="44"/>
  <c r="F25" i="44"/>
  <c r="F22" i="44"/>
  <c r="F19" i="44"/>
  <c r="F16" i="44"/>
  <c r="F13" i="44"/>
  <c r="F10" i="44"/>
  <c r="F7" i="44"/>
  <c r="F64" i="43"/>
  <c r="F61" i="43"/>
  <c r="F58" i="43"/>
  <c r="F55" i="43"/>
  <c r="F52" i="43"/>
  <c r="F49" i="43"/>
  <c r="F46" i="43"/>
  <c r="F43" i="43"/>
  <c r="F40" i="43"/>
  <c r="F37" i="43"/>
  <c r="F34" i="43"/>
  <c r="F31" i="43"/>
  <c r="F28" i="43"/>
  <c r="F25" i="43"/>
  <c r="F22" i="43"/>
  <c r="F19" i="43"/>
  <c r="F16" i="43"/>
  <c r="F13" i="43"/>
  <c r="F10" i="43"/>
  <c r="F7" i="43"/>
  <c r="F64" i="42"/>
  <c r="F61" i="42"/>
  <c r="F58" i="42"/>
  <c r="F55" i="42"/>
  <c r="F52" i="42"/>
  <c r="F49" i="42"/>
  <c r="F46" i="42"/>
  <c r="F43" i="42"/>
  <c r="F40" i="42"/>
  <c r="F37" i="42"/>
  <c r="F34" i="42"/>
  <c r="F31" i="42"/>
  <c r="F28" i="42"/>
  <c r="F25" i="42"/>
  <c r="F22" i="42"/>
  <c r="F19" i="42"/>
  <c r="F16" i="42"/>
  <c r="F13" i="42"/>
  <c r="F10" i="42"/>
  <c r="F7" i="42"/>
  <c r="F64" i="41"/>
  <c r="F61" i="41"/>
  <c r="F58" i="41"/>
  <c r="F55" i="41"/>
  <c r="F52" i="41"/>
  <c r="F49" i="41"/>
  <c r="F46" i="41"/>
  <c r="F43" i="41"/>
  <c r="F40" i="41"/>
  <c r="F37" i="41"/>
  <c r="F34" i="41"/>
  <c r="F31" i="41"/>
  <c r="F28" i="41"/>
  <c r="F25" i="41"/>
  <c r="F22" i="41"/>
  <c r="F19" i="41"/>
  <c r="F16" i="41"/>
  <c r="F13" i="41"/>
  <c r="F10" i="41"/>
  <c r="F7" i="41"/>
  <c r="F64" i="40"/>
  <c r="F61" i="40"/>
  <c r="F58" i="40"/>
  <c r="F55" i="40"/>
  <c r="F52" i="40"/>
  <c r="F49" i="40"/>
  <c r="F46" i="40"/>
  <c r="F43" i="40"/>
  <c r="F40" i="40"/>
  <c r="F37" i="40"/>
  <c r="F34" i="40"/>
  <c r="F31" i="40"/>
  <c r="F28" i="40"/>
  <c r="F25" i="40"/>
  <c r="F22" i="40"/>
  <c r="F19" i="40"/>
  <c r="F16" i="40"/>
  <c r="F13" i="40"/>
  <c r="F10" i="40"/>
  <c r="F7" i="40"/>
  <c r="F64" i="39"/>
  <c r="F61" i="39"/>
  <c r="F58" i="39"/>
  <c r="F55" i="39"/>
  <c r="F52" i="39"/>
  <c r="F49" i="39"/>
  <c r="F46" i="39"/>
  <c r="F43" i="39"/>
  <c r="F40" i="39"/>
  <c r="F37" i="39"/>
  <c r="F34" i="39"/>
  <c r="F31" i="39"/>
  <c r="F28" i="39"/>
  <c r="F25" i="39"/>
  <c r="F22" i="39"/>
  <c r="F19" i="39"/>
  <c r="F16" i="39"/>
  <c r="F13" i="39"/>
  <c r="F10" i="39"/>
  <c r="F7" i="39"/>
  <c r="F64" i="38"/>
  <c r="F61" i="38"/>
  <c r="F58" i="38"/>
  <c r="F55" i="38"/>
  <c r="F52" i="38"/>
  <c r="F49" i="38"/>
  <c r="F46" i="38"/>
  <c r="F43" i="38"/>
  <c r="F40" i="38"/>
  <c r="F37" i="38"/>
  <c r="F34" i="38"/>
  <c r="F31" i="38"/>
  <c r="F28" i="38"/>
  <c r="F25" i="38"/>
  <c r="F22" i="38"/>
  <c r="F19" i="38"/>
  <c r="F16" i="38"/>
  <c r="F13" i="38"/>
  <c r="F10" i="38"/>
  <c r="F7" i="38"/>
  <c r="F64" i="37"/>
  <c r="F61" i="37"/>
  <c r="F58" i="37"/>
  <c r="F55" i="37"/>
  <c r="F52" i="37"/>
  <c r="F49" i="37"/>
  <c r="F46" i="37"/>
  <c r="F43" i="37"/>
  <c r="F40" i="37"/>
  <c r="F37" i="37"/>
  <c r="F34" i="37"/>
  <c r="F31" i="37"/>
  <c r="F28" i="37"/>
  <c r="F25" i="37"/>
  <c r="F22" i="37"/>
  <c r="F19" i="37"/>
  <c r="F16" i="37"/>
  <c r="F13" i="37"/>
  <c r="F10" i="37"/>
  <c r="F7" i="37"/>
  <c r="F64" i="36"/>
  <c r="F61" i="36"/>
  <c r="F58" i="36"/>
  <c r="F55" i="36"/>
  <c r="F52" i="36"/>
  <c r="F49" i="36"/>
  <c r="F46" i="36"/>
  <c r="F43" i="36"/>
  <c r="F40" i="36"/>
  <c r="F37" i="36"/>
  <c r="F34" i="36"/>
  <c r="F31" i="36"/>
  <c r="F28" i="36"/>
  <c r="F25" i="36"/>
  <c r="F22" i="36"/>
  <c r="F19" i="36"/>
  <c r="F16" i="36"/>
  <c r="F13" i="36"/>
  <c r="F10" i="36"/>
  <c r="F7" i="36"/>
  <c r="F64" i="35"/>
  <c r="F61" i="35"/>
  <c r="F58" i="35"/>
  <c r="F55" i="35"/>
  <c r="F52" i="35"/>
  <c r="F49" i="35"/>
  <c r="F46" i="35"/>
  <c r="F43" i="35"/>
  <c r="F40" i="35"/>
  <c r="F37" i="35"/>
  <c r="F34" i="35"/>
  <c r="F31" i="35"/>
  <c r="F28" i="35"/>
  <c r="F25" i="35"/>
  <c r="F22" i="35"/>
  <c r="F19" i="35"/>
  <c r="F16" i="35"/>
  <c r="F13" i="35"/>
  <c r="F10" i="35"/>
  <c r="F7" i="35"/>
  <c r="F64" i="34"/>
  <c r="F61" i="34"/>
  <c r="F58" i="34"/>
  <c r="F55" i="34"/>
  <c r="F52" i="34"/>
  <c r="F49" i="34"/>
  <c r="F46" i="34"/>
  <c r="F43" i="34"/>
  <c r="F40" i="34"/>
  <c r="F37" i="34"/>
  <c r="F34" i="34"/>
  <c r="F31" i="34"/>
  <c r="F28" i="34"/>
  <c r="F25" i="34"/>
  <c r="F22" i="34"/>
  <c r="F19" i="34"/>
  <c r="F16" i="34"/>
  <c r="F13" i="34"/>
  <c r="F10" i="34"/>
  <c r="F7" i="34"/>
  <c r="F64" i="33"/>
  <c r="F61" i="33"/>
  <c r="F58" i="33"/>
  <c r="F55" i="33"/>
  <c r="F52" i="33"/>
  <c r="F49" i="33"/>
  <c r="F46" i="33"/>
  <c r="F43" i="33"/>
  <c r="F40" i="33"/>
  <c r="F37" i="33"/>
  <c r="F34" i="33"/>
  <c r="F31" i="33"/>
  <c r="F28" i="33"/>
  <c r="F25" i="33"/>
  <c r="F22" i="33"/>
  <c r="F19" i="33"/>
  <c r="F16" i="33"/>
  <c r="F13" i="33"/>
  <c r="F10" i="33"/>
  <c r="F7" i="33"/>
  <c r="F64" i="32"/>
  <c r="F61" i="32"/>
  <c r="F58" i="32"/>
  <c r="F55" i="32"/>
  <c r="F52" i="32"/>
  <c r="F49" i="32"/>
  <c r="F46" i="32"/>
  <c r="F43" i="32"/>
  <c r="F40" i="32"/>
  <c r="F37" i="32"/>
  <c r="F34" i="32"/>
  <c r="F31" i="32"/>
  <c r="F28" i="32"/>
  <c r="F25" i="32"/>
  <c r="F22" i="32"/>
  <c r="F19" i="32"/>
  <c r="F16" i="32"/>
  <c r="F13" i="32"/>
  <c r="F10" i="32"/>
  <c r="F7" i="32"/>
  <c r="F64" i="31"/>
  <c r="F61" i="31"/>
  <c r="F58" i="31"/>
  <c r="F55" i="31"/>
  <c r="F52" i="31"/>
  <c r="F49" i="31"/>
  <c r="F46" i="31"/>
  <c r="F43" i="31"/>
  <c r="F40" i="31"/>
  <c r="F37" i="31"/>
  <c r="F34" i="31"/>
  <c r="F31" i="31"/>
  <c r="F28" i="31"/>
  <c r="F25" i="31"/>
  <c r="F22" i="31"/>
  <c r="F19" i="31"/>
  <c r="F16" i="31"/>
  <c r="F13" i="31"/>
  <c r="F10" i="31"/>
  <c r="F7" i="31"/>
  <c r="F64" i="30"/>
  <c r="F61" i="30"/>
  <c r="F58" i="30"/>
  <c r="F55" i="30"/>
  <c r="F52" i="30"/>
  <c r="F49" i="30"/>
  <c r="F46" i="30"/>
  <c r="F43" i="30"/>
  <c r="F40" i="30"/>
  <c r="F37" i="30"/>
  <c r="F34" i="30"/>
  <c r="F31" i="30"/>
  <c r="F28" i="30"/>
  <c r="F25" i="30"/>
  <c r="F22" i="30"/>
  <c r="F19" i="30"/>
  <c r="F16" i="30"/>
  <c r="F13" i="30"/>
  <c r="F10" i="30"/>
  <c r="F7" i="30"/>
  <c r="F64" i="29"/>
  <c r="F61" i="29"/>
  <c r="F58" i="29"/>
  <c r="F55" i="29"/>
  <c r="F52" i="29"/>
  <c r="F49" i="29"/>
  <c r="F46" i="29"/>
  <c r="F43" i="29"/>
  <c r="F40" i="29"/>
  <c r="F37" i="29"/>
  <c r="F34" i="29"/>
  <c r="F31" i="29"/>
  <c r="F28" i="29"/>
  <c r="F25" i="29"/>
  <c r="F22" i="29"/>
  <c r="F19" i="29"/>
  <c r="F16" i="29"/>
  <c r="F13" i="29"/>
  <c r="F10" i="29"/>
  <c r="F7" i="29"/>
  <c r="F64" i="28"/>
  <c r="F61" i="28"/>
  <c r="F58" i="28"/>
  <c r="F55" i="28"/>
  <c r="F52" i="28"/>
  <c r="F49" i="28"/>
  <c r="F46" i="28"/>
  <c r="F43" i="28"/>
  <c r="F40" i="28"/>
  <c r="F37" i="28"/>
  <c r="F34" i="28"/>
  <c r="F31" i="28"/>
  <c r="F28" i="28"/>
  <c r="F25" i="28"/>
  <c r="F22" i="28"/>
  <c r="F19" i="28"/>
  <c r="F16" i="28"/>
  <c r="F13" i="28"/>
  <c r="F10" i="28"/>
  <c r="F7" i="28"/>
  <c r="F64" i="27"/>
  <c r="F61" i="27"/>
  <c r="F58" i="27"/>
  <c r="F55" i="27"/>
  <c r="F52" i="27"/>
  <c r="F49" i="27"/>
  <c r="F46" i="27"/>
  <c r="F43" i="27"/>
  <c r="F40" i="27"/>
  <c r="F37" i="27"/>
  <c r="F34" i="27"/>
  <c r="F31" i="27"/>
  <c r="F28" i="27"/>
  <c r="F25" i="27"/>
  <c r="F22" i="27"/>
  <c r="F19" i="27"/>
  <c r="F16" i="27"/>
  <c r="F13" i="27"/>
  <c r="F10" i="27"/>
  <c r="F7" i="27"/>
  <c r="F64" i="26"/>
  <c r="F61" i="26"/>
  <c r="F58" i="26"/>
  <c r="F55" i="26"/>
  <c r="F52" i="26"/>
  <c r="F49" i="26"/>
  <c r="F46" i="26"/>
  <c r="F43" i="26"/>
  <c r="F40" i="26"/>
  <c r="F37" i="26"/>
  <c r="F34" i="26"/>
  <c r="F31" i="26"/>
  <c r="F28" i="26"/>
  <c r="F25" i="26"/>
  <c r="F22" i="26"/>
  <c r="F19" i="26"/>
  <c r="F16" i="26"/>
  <c r="F13" i="26"/>
  <c r="F10" i="26"/>
  <c r="F7" i="26"/>
  <c r="F64" i="25"/>
  <c r="F61" i="25"/>
  <c r="F58" i="25"/>
  <c r="F55" i="25"/>
  <c r="F52" i="25"/>
  <c r="F49" i="25"/>
  <c r="F46" i="25"/>
  <c r="F43" i="25"/>
  <c r="F40" i="25"/>
  <c r="F37" i="25"/>
  <c r="F34" i="25"/>
  <c r="F31" i="25"/>
  <c r="F28" i="25"/>
  <c r="F25" i="25"/>
  <c r="F22" i="25"/>
  <c r="F19" i="25"/>
  <c r="F16" i="25"/>
  <c r="F13" i="25"/>
  <c r="F10" i="25"/>
  <c r="F7" i="25"/>
  <c r="F64" i="24"/>
  <c r="F61" i="24"/>
  <c r="F58" i="24"/>
  <c r="F55" i="24"/>
  <c r="F52" i="24"/>
  <c r="F49" i="24"/>
  <c r="F46" i="24"/>
  <c r="F43" i="24"/>
  <c r="F40" i="24"/>
  <c r="F37" i="24"/>
  <c r="F34" i="24"/>
  <c r="F31" i="24"/>
  <c r="F28" i="24"/>
  <c r="F25" i="24"/>
  <c r="F22" i="24"/>
  <c r="F19" i="24"/>
  <c r="F16" i="24"/>
  <c r="F13" i="24"/>
  <c r="F10" i="24"/>
  <c r="F7" i="24"/>
  <c r="F64" i="23"/>
  <c r="F61" i="23"/>
  <c r="F58" i="23"/>
  <c r="F55" i="23"/>
  <c r="F52" i="23"/>
  <c r="F49" i="23"/>
  <c r="F46" i="23"/>
  <c r="F43" i="23"/>
  <c r="F40" i="23"/>
  <c r="F37" i="23"/>
  <c r="F34" i="23"/>
  <c r="F31" i="23"/>
  <c r="F28" i="23"/>
  <c r="F25" i="23"/>
  <c r="F22" i="23"/>
  <c r="F19" i="23"/>
  <c r="F16" i="23"/>
  <c r="F13" i="23"/>
  <c r="F10" i="23"/>
  <c r="F7" i="23"/>
  <c r="F64" i="22"/>
  <c r="F61" i="22"/>
  <c r="F58" i="22"/>
  <c r="F55" i="22"/>
  <c r="F52" i="22"/>
  <c r="F49" i="22"/>
  <c r="F46" i="22"/>
  <c r="F43" i="22"/>
  <c r="F40" i="22"/>
  <c r="F37" i="22"/>
  <c r="F34" i="22"/>
  <c r="F31" i="22"/>
  <c r="F28" i="22"/>
  <c r="F25" i="22"/>
  <c r="F22" i="22"/>
  <c r="F19" i="22"/>
  <c r="F16" i="22"/>
  <c r="F13" i="22"/>
  <c r="F10" i="22"/>
  <c r="F7" i="22"/>
  <c r="F64" i="21"/>
  <c r="F61" i="21"/>
  <c r="F58" i="21"/>
  <c r="F55" i="21"/>
  <c r="F52" i="21"/>
  <c r="F49" i="21"/>
  <c r="F46" i="21"/>
  <c r="F43" i="21"/>
  <c r="F40" i="21"/>
  <c r="F37" i="21"/>
  <c r="F34" i="21"/>
  <c r="F31" i="21"/>
  <c r="F28" i="21"/>
  <c r="F25" i="21"/>
  <c r="F22" i="21"/>
  <c r="F19" i="21"/>
  <c r="F16" i="21"/>
  <c r="F13" i="21"/>
  <c r="F10" i="21"/>
  <c r="F7" i="21"/>
  <c r="F64" i="20"/>
  <c r="F61" i="20"/>
  <c r="F58" i="20"/>
  <c r="F55" i="20"/>
  <c r="F52" i="20"/>
  <c r="F49" i="20"/>
  <c r="F46" i="20"/>
  <c r="F43" i="20"/>
  <c r="F40" i="20"/>
  <c r="F37" i="20"/>
  <c r="F34" i="20"/>
  <c r="F31" i="20"/>
  <c r="F28" i="20"/>
  <c r="F25" i="20"/>
  <c r="F22" i="20"/>
  <c r="F19" i="20"/>
  <c r="F16" i="20"/>
  <c r="F13" i="20"/>
  <c r="F10" i="20"/>
  <c r="F7" i="20"/>
  <c r="F64" i="19"/>
  <c r="F61" i="19"/>
  <c r="F58" i="19"/>
  <c r="F55" i="19"/>
  <c r="F52" i="19"/>
  <c r="F49" i="19"/>
  <c r="F46" i="19"/>
  <c r="F43" i="19"/>
  <c r="F40" i="19"/>
  <c r="F37" i="19"/>
  <c r="F34" i="19"/>
  <c r="F31" i="19"/>
  <c r="F28" i="19"/>
  <c r="F25" i="19"/>
  <c r="F22" i="19"/>
  <c r="F19" i="19"/>
  <c r="F16" i="19"/>
  <c r="F13" i="19"/>
  <c r="F10" i="19"/>
  <c r="F7" i="19"/>
  <c r="F64" i="18"/>
  <c r="F61" i="18"/>
  <c r="F58" i="18"/>
  <c r="F55" i="18"/>
  <c r="F52" i="18"/>
  <c r="F49" i="18"/>
  <c r="F46" i="18"/>
  <c r="F43" i="18"/>
  <c r="F40" i="18"/>
  <c r="F37" i="18"/>
  <c r="F34" i="18"/>
  <c r="F31" i="18"/>
  <c r="F28" i="18"/>
  <c r="F25" i="18"/>
  <c r="F22" i="18"/>
  <c r="F19" i="18"/>
  <c r="F16" i="18"/>
  <c r="F13" i="18"/>
  <c r="F10" i="18"/>
  <c r="F7" i="18"/>
  <c r="F64" i="17"/>
  <c r="F61" i="17"/>
  <c r="F58" i="17"/>
  <c r="F55" i="17"/>
  <c r="F52" i="17"/>
  <c r="F49" i="17"/>
  <c r="F46" i="17"/>
  <c r="F43" i="17"/>
  <c r="F40" i="17"/>
  <c r="F37" i="17"/>
  <c r="F34" i="17"/>
  <c r="F31" i="17"/>
  <c r="F28" i="17"/>
  <c r="F25" i="17"/>
  <c r="F22" i="17"/>
  <c r="F19" i="17"/>
  <c r="F16" i="17"/>
  <c r="F13" i="17"/>
  <c r="F10" i="17"/>
  <c r="F7" i="17"/>
  <c r="F64" i="16"/>
  <c r="F61" i="16"/>
  <c r="F58" i="16"/>
  <c r="F55" i="16"/>
  <c r="F52" i="16"/>
  <c r="F49" i="16"/>
  <c r="F46" i="16"/>
  <c r="F43" i="16"/>
  <c r="F40" i="16"/>
  <c r="F37" i="16"/>
  <c r="F34" i="16"/>
  <c r="F31" i="16"/>
  <c r="F28" i="16"/>
  <c r="F25" i="16"/>
  <c r="F22" i="16"/>
  <c r="F19" i="16"/>
  <c r="F16" i="16"/>
  <c r="F13" i="16"/>
  <c r="F10" i="16"/>
  <c r="F7" i="16"/>
  <c r="F64" i="15"/>
  <c r="F61" i="15"/>
  <c r="F58" i="15"/>
  <c r="F55" i="15"/>
  <c r="F52" i="15"/>
  <c r="F49" i="15"/>
  <c r="F46" i="15"/>
  <c r="F43" i="15"/>
  <c r="F40" i="15"/>
  <c r="F37" i="15"/>
  <c r="F34" i="15"/>
  <c r="F31" i="15"/>
  <c r="F28" i="15"/>
  <c r="F25" i="15"/>
  <c r="F22" i="15"/>
  <c r="F19" i="15"/>
  <c r="F16" i="15"/>
  <c r="F13" i="15"/>
  <c r="F10" i="15"/>
  <c r="F7" i="15"/>
  <c r="F64" i="14"/>
  <c r="F61" i="14"/>
  <c r="F58" i="14"/>
  <c r="F55" i="14"/>
  <c r="F52" i="14"/>
  <c r="F49" i="14"/>
  <c r="F46" i="14"/>
  <c r="F43" i="14"/>
  <c r="F40" i="14"/>
  <c r="F37" i="14"/>
  <c r="F34" i="14"/>
  <c r="F31" i="14"/>
  <c r="F28" i="14"/>
  <c r="F25" i="14"/>
  <c r="F22" i="14"/>
  <c r="F19" i="14"/>
  <c r="F16" i="14"/>
  <c r="F13" i="14"/>
  <c r="F10" i="14"/>
  <c r="F7" i="14"/>
  <c r="F64" i="13"/>
  <c r="F61" i="13"/>
  <c r="F58" i="13"/>
  <c r="F55" i="13"/>
  <c r="F52" i="13"/>
  <c r="F49" i="13"/>
  <c r="F46" i="13"/>
  <c r="F43" i="13"/>
  <c r="F40" i="13"/>
  <c r="F37" i="13"/>
  <c r="F34" i="13"/>
  <c r="F31" i="13"/>
  <c r="F28" i="13"/>
  <c r="F25" i="13"/>
  <c r="F22" i="13"/>
  <c r="F19" i="13"/>
  <c r="F16" i="13"/>
  <c r="F13" i="13"/>
  <c r="F10" i="13"/>
  <c r="F7" i="13"/>
  <c r="F64" i="12"/>
  <c r="F61" i="12"/>
  <c r="F58" i="12"/>
  <c r="F55" i="12"/>
  <c r="F52" i="12"/>
  <c r="F49" i="12"/>
  <c r="F46" i="12"/>
  <c r="F43" i="12"/>
  <c r="F40" i="12"/>
  <c r="F37" i="12"/>
  <c r="F34" i="12"/>
  <c r="F31" i="12"/>
  <c r="F28" i="12"/>
  <c r="F25" i="12"/>
  <c r="F22" i="12"/>
  <c r="F19" i="12"/>
  <c r="F16" i="12"/>
  <c r="F13" i="12"/>
  <c r="F10" i="12"/>
  <c r="F7" i="12"/>
  <c r="F64" i="11"/>
  <c r="F61" i="11"/>
  <c r="F58" i="11"/>
  <c r="F55" i="11"/>
  <c r="F52" i="11"/>
  <c r="F49" i="11"/>
  <c r="F46" i="11"/>
  <c r="F43" i="11"/>
  <c r="F40" i="11"/>
  <c r="F37" i="11"/>
  <c r="F34" i="11"/>
  <c r="F31" i="11"/>
  <c r="F28" i="11"/>
  <c r="F25" i="11"/>
  <c r="F22" i="11"/>
  <c r="F19" i="11"/>
  <c r="F16" i="11"/>
  <c r="F13" i="11"/>
  <c r="F10" i="11"/>
  <c r="F7" i="11"/>
  <c r="F64" i="10"/>
  <c r="F61" i="10"/>
  <c r="F58" i="10"/>
  <c r="F55" i="10"/>
  <c r="F52" i="10"/>
  <c r="F49" i="10"/>
  <c r="F46" i="10"/>
  <c r="F43" i="10"/>
  <c r="F40" i="10"/>
  <c r="F37" i="10"/>
  <c r="F34" i="10"/>
  <c r="F31" i="10"/>
  <c r="F28" i="10"/>
  <c r="F25" i="10"/>
  <c r="F22" i="10"/>
  <c r="F19" i="10"/>
  <c r="F16" i="10"/>
  <c r="F13" i="10"/>
  <c r="F10" i="10"/>
  <c r="F7" i="10"/>
  <c r="F64" i="9"/>
  <c r="F61" i="9"/>
  <c r="F58" i="9"/>
  <c r="F55" i="9"/>
  <c r="F52" i="9"/>
  <c r="F49" i="9"/>
  <c r="F46" i="9"/>
  <c r="F43" i="9"/>
  <c r="F40" i="9"/>
  <c r="F37" i="9"/>
  <c r="F34" i="9"/>
  <c r="F31" i="9"/>
  <c r="F28" i="9"/>
  <c r="F25" i="9"/>
  <c r="F22" i="9"/>
  <c r="F19" i="9"/>
  <c r="F16" i="9"/>
  <c r="F13" i="9"/>
  <c r="F10" i="9"/>
  <c r="F7" i="9"/>
  <c r="F64" i="8"/>
  <c r="F61" i="8"/>
  <c r="F58" i="8"/>
  <c r="F55" i="8"/>
  <c r="F52" i="8"/>
  <c r="F49" i="8"/>
  <c r="F46" i="8"/>
  <c r="F43" i="8"/>
  <c r="F40" i="8"/>
  <c r="F37" i="8"/>
  <c r="F34" i="8"/>
  <c r="F31" i="8"/>
  <c r="F28" i="8"/>
  <c r="F25" i="8"/>
  <c r="F22" i="8"/>
  <c r="F19" i="8"/>
  <c r="F16" i="8"/>
  <c r="F13" i="8"/>
  <c r="F10" i="8"/>
  <c r="F7" i="8"/>
  <c r="F64" i="7"/>
  <c r="F61" i="7"/>
  <c r="F58" i="7"/>
  <c r="F55" i="7"/>
  <c r="F52" i="7"/>
  <c r="F49" i="7"/>
  <c r="F46" i="7"/>
  <c r="F43" i="7"/>
  <c r="F40" i="7"/>
  <c r="F37" i="7"/>
  <c r="F34" i="7"/>
  <c r="F31" i="7"/>
  <c r="F28" i="7"/>
  <c r="F25" i="7"/>
  <c r="F22" i="7"/>
  <c r="F19" i="7"/>
  <c r="F16" i="7"/>
  <c r="F13" i="7"/>
  <c r="F10" i="7"/>
  <c r="F7" i="7"/>
  <c r="F64" i="6"/>
  <c r="F61" i="6"/>
  <c r="F58" i="6"/>
  <c r="F55" i="6"/>
  <c r="F52" i="6"/>
  <c r="F49" i="6"/>
  <c r="F46" i="6"/>
  <c r="F43" i="6"/>
  <c r="F40" i="6"/>
  <c r="F37" i="6"/>
  <c r="F34" i="6"/>
  <c r="F31" i="6"/>
  <c r="F28" i="6"/>
  <c r="F25" i="6"/>
  <c r="F22" i="6"/>
  <c r="F19" i="6"/>
  <c r="F16" i="6"/>
  <c r="F13" i="6"/>
  <c r="F10" i="6"/>
  <c r="F7" i="6"/>
  <c r="F64" i="5"/>
  <c r="F61" i="5"/>
  <c r="F58" i="5"/>
  <c r="F55" i="5"/>
  <c r="F52" i="5"/>
  <c r="F49" i="5"/>
  <c r="F46" i="5"/>
  <c r="F43" i="5"/>
  <c r="F40" i="5"/>
  <c r="F37" i="5"/>
  <c r="F34" i="5"/>
  <c r="F31" i="5"/>
  <c r="F28" i="5"/>
  <c r="F25" i="5"/>
  <c r="F22" i="5"/>
  <c r="F19" i="5"/>
  <c r="F16" i="5"/>
  <c r="F13" i="5"/>
  <c r="F10" i="5"/>
  <c r="F7" i="5"/>
  <c r="F64" i="4"/>
  <c r="F61" i="4"/>
  <c r="F58" i="4"/>
  <c r="F55" i="4"/>
  <c r="F52" i="4"/>
  <c r="F49" i="4"/>
  <c r="F46" i="4"/>
  <c r="F43" i="4"/>
  <c r="F40" i="4"/>
  <c r="F37" i="4"/>
  <c r="F34" i="4"/>
  <c r="F31" i="4"/>
  <c r="F28" i="4"/>
  <c r="F25" i="4"/>
  <c r="F22" i="4"/>
  <c r="F19" i="4"/>
  <c r="F16" i="4"/>
  <c r="F13" i="4"/>
  <c r="F10" i="4"/>
  <c r="F7" i="4"/>
  <c r="F64" i="3"/>
  <c r="F61" i="3"/>
  <c r="F58" i="3"/>
  <c r="F55" i="3"/>
  <c r="F52" i="3"/>
  <c r="F49" i="3"/>
  <c r="F46" i="3"/>
  <c r="F43" i="3"/>
  <c r="F40" i="3"/>
  <c r="F37" i="3"/>
  <c r="F34" i="3"/>
  <c r="F31" i="3"/>
  <c r="F28" i="3"/>
  <c r="F25" i="3"/>
  <c r="F22" i="3"/>
  <c r="F19" i="3"/>
  <c r="F16" i="3"/>
  <c r="F13" i="3"/>
  <c r="F10" i="3"/>
  <c r="F7" i="3"/>
  <c r="C114" i="2"/>
  <c r="C113" i="2"/>
  <c r="B2" i="2"/>
  <c r="CR165" i="2"/>
  <c r="CF165" i="2"/>
  <c r="BT165" i="2"/>
  <c r="BH165" i="2"/>
  <c r="AV165" i="2"/>
  <c r="AJ165" i="2"/>
  <c r="X165" i="2"/>
  <c r="L165" i="2"/>
  <c r="CR164" i="2"/>
  <c r="CF164" i="2"/>
  <c r="BT164" i="2"/>
  <c r="BH164" i="2"/>
  <c r="AV164" i="2"/>
  <c r="AJ164" i="2"/>
  <c r="X164" i="2"/>
  <c r="L164" i="2"/>
  <c r="CR163" i="2"/>
  <c r="CF163" i="2"/>
  <c r="BT163" i="2"/>
  <c r="BH163" i="2"/>
  <c r="AV163" i="2"/>
  <c r="AJ163" i="2"/>
  <c r="X163" i="2"/>
  <c r="L163" i="2"/>
  <c r="CR162" i="2"/>
  <c r="CF162" i="2"/>
  <c r="BT162" i="2"/>
  <c r="BH162" i="2"/>
  <c r="AV162" i="2"/>
  <c r="CQ165" i="2"/>
  <c r="CE165" i="2"/>
  <c r="BS165" i="2"/>
  <c r="BG165" i="2"/>
  <c r="AU165" i="2"/>
  <c r="AI165" i="2"/>
  <c r="W165" i="2"/>
  <c r="K165" i="2"/>
  <c r="CQ164" i="2"/>
  <c r="CE164" i="2"/>
  <c r="BS164" i="2"/>
  <c r="BG164" i="2"/>
  <c r="AU164" i="2"/>
  <c r="AI164" i="2"/>
  <c r="W164" i="2"/>
  <c r="K164" i="2"/>
  <c r="CQ163" i="2"/>
  <c r="CE163" i="2"/>
  <c r="BS163" i="2"/>
  <c r="BG163" i="2"/>
  <c r="AU163" i="2"/>
  <c r="AI163" i="2"/>
  <c r="W163" i="2"/>
  <c r="K163" i="2"/>
  <c r="CQ162" i="2"/>
  <c r="CE162" i="2"/>
  <c r="BS162" i="2"/>
  <c r="BG162" i="2"/>
  <c r="AU162" i="2"/>
  <c r="AI162" i="2"/>
  <c r="W162" i="2"/>
  <c r="K162" i="2"/>
  <c r="CQ161" i="2"/>
  <c r="CE161" i="2"/>
  <c r="BS161" i="2"/>
  <c r="BG161" i="2"/>
  <c r="AU161" i="2"/>
  <c r="CP165" i="2"/>
  <c r="CD165" i="2"/>
  <c r="BR165" i="2"/>
  <c r="BF165" i="2"/>
  <c r="AT165" i="2"/>
  <c r="AH165" i="2"/>
  <c r="V165" i="2"/>
  <c r="J165" i="2"/>
  <c r="CP164" i="2"/>
  <c r="CD164" i="2"/>
  <c r="BR164" i="2"/>
  <c r="BF164" i="2"/>
  <c r="AT164" i="2"/>
  <c r="AH164" i="2"/>
  <c r="V164" i="2"/>
  <c r="J164" i="2"/>
  <c r="CP163" i="2"/>
  <c r="CD163" i="2"/>
  <c r="BR163" i="2"/>
  <c r="BF163" i="2"/>
  <c r="AT163" i="2"/>
  <c r="AH163" i="2"/>
  <c r="V163" i="2"/>
  <c r="J163" i="2"/>
  <c r="CP162" i="2"/>
  <c r="CD162" i="2"/>
  <c r="BR162" i="2"/>
  <c r="BF162" i="2"/>
  <c r="AT162" i="2"/>
  <c r="AH162" i="2"/>
  <c r="V162" i="2"/>
  <c r="J162" i="2"/>
  <c r="CP161" i="2"/>
  <c r="CD161" i="2"/>
  <c r="BR161" i="2"/>
  <c r="BF161" i="2"/>
  <c r="AT161" i="2"/>
  <c r="AH161" i="2"/>
  <c r="V161" i="2"/>
  <c r="J161" i="2"/>
  <c r="CP160" i="2"/>
  <c r="CD160" i="2"/>
  <c r="BR160" i="2"/>
  <c r="BF160" i="2"/>
  <c r="AT160" i="2"/>
  <c r="AH160" i="2"/>
  <c r="V160" i="2"/>
  <c r="J160" i="2"/>
  <c r="CU156" i="2"/>
  <c r="CI156" i="2"/>
  <c r="BW156" i="2"/>
  <c r="BK156" i="2"/>
  <c r="AY156" i="2"/>
  <c r="AM156" i="2"/>
  <c r="CN165" i="2"/>
  <c r="CB165" i="2"/>
  <c r="BP165" i="2"/>
  <c r="BD165" i="2"/>
  <c r="AR165" i="2"/>
  <c r="AF165" i="2"/>
  <c r="T165" i="2"/>
  <c r="H165" i="2"/>
  <c r="CN164" i="2"/>
  <c r="CB164" i="2"/>
  <c r="BP164" i="2"/>
  <c r="BD164" i="2"/>
  <c r="AR164" i="2"/>
  <c r="AF164" i="2"/>
  <c r="T164" i="2"/>
  <c r="H164" i="2"/>
  <c r="CN163" i="2"/>
  <c r="CB163" i="2"/>
  <c r="BP163" i="2"/>
  <c r="BD163" i="2"/>
  <c r="AR163" i="2"/>
  <c r="AF163" i="2"/>
  <c r="T163" i="2"/>
  <c r="H163" i="2"/>
  <c r="CN162" i="2"/>
  <c r="CB162" i="2"/>
  <c r="BP162" i="2"/>
  <c r="BD162" i="2"/>
  <c r="AR162" i="2"/>
  <c r="AF162" i="2"/>
  <c r="T162" i="2"/>
  <c r="H162" i="2"/>
  <c r="CN161" i="2"/>
  <c r="CB161" i="2"/>
  <c r="BP161" i="2"/>
  <c r="BD161" i="2"/>
  <c r="AR161" i="2"/>
  <c r="AF161" i="2"/>
  <c r="T161" i="2"/>
  <c r="H161" i="2"/>
  <c r="CN160" i="2"/>
  <c r="CB160" i="2"/>
  <c r="BP160" i="2"/>
  <c r="BD160" i="2"/>
  <c r="AR160" i="2"/>
  <c r="AF160" i="2"/>
  <c r="T160" i="2"/>
  <c r="H160" i="2"/>
  <c r="CS156" i="2"/>
  <c r="CG156" i="2"/>
  <c r="BU156" i="2"/>
  <c r="BI156" i="2"/>
  <c r="AW156" i="2"/>
  <c r="AK156" i="2"/>
  <c r="Y156" i="2"/>
  <c r="CM165" i="2"/>
  <c r="CA165" i="2"/>
  <c r="BO165" i="2"/>
  <c r="BC165" i="2"/>
  <c r="AQ165" i="2"/>
  <c r="AE165" i="2"/>
  <c r="S165" i="2"/>
  <c r="G165" i="2"/>
  <c r="CM164" i="2"/>
  <c r="CA164" i="2"/>
  <c r="BO164" i="2"/>
  <c r="BC164" i="2"/>
  <c r="AQ164" i="2"/>
  <c r="AE164" i="2"/>
  <c r="S164" i="2"/>
  <c r="G164" i="2"/>
  <c r="CM163" i="2"/>
  <c r="CA163" i="2"/>
  <c r="BO163" i="2"/>
  <c r="BC163" i="2"/>
  <c r="AQ163" i="2"/>
  <c r="AE163" i="2"/>
  <c r="S163" i="2"/>
  <c r="G163" i="2"/>
  <c r="CM162" i="2"/>
  <c r="CA162" i="2"/>
  <c r="BO162" i="2"/>
  <c r="BC162" i="2"/>
  <c r="AQ162" i="2"/>
  <c r="AE162" i="2"/>
  <c r="S162" i="2"/>
  <c r="G162" i="2"/>
  <c r="CM161" i="2"/>
  <c r="CA161" i="2"/>
  <c r="BO161" i="2"/>
  <c r="BC161" i="2"/>
  <c r="AQ161" i="2"/>
  <c r="AE161" i="2"/>
  <c r="S161" i="2"/>
  <c r="G161" i="2"/>
  <c r="CM160" i="2"/>
  <c r="CA160" i="2"/>
  <c r="BO160" i="2"/>
  <c r="BC160" i="2"/>
  <c r="AQ160" i="2"/>
  <c r="AE160" i="2"/>
  <c r="S160" i="2"/>
  <c r="G160" i="2"/>
  <c r="CP159" i="2" a="1"/>
  <c r="CJ159" i="2" a="1"/>
  <c r="CD159" i="2" a="1"/>
  <c r="BX159" i="2" a="1"/>
  <c r="BR159" i="2" a="1"/>
  <c r="BL159" i="2" a="1"/>
  <c r="BF159" i="2" a="1"/>
  <c r="AZ159" i="2" a="1"/>
  <c r="AT159" i="2" a="1"/>
  <c r="AN159" i="2" a="1"/>
  <c r="AH159" i="2" a="1"/>
  <c r="AB159" i="2" a="1"/>
  <c r="V159" i="2" a="1"/>
  <c r="P159" i="2" a="1"/>
  <c r="J159" i="2" a="1"/>
  <c r="D159" i="2" a="1"/>
  <c r="CP158" i="2" a="1"/>
  <c r="CJ158" i="2" a="1"/>
  <c r="CD158" i="2" a="1"/>
  <c r="BX158" i="2" a="1"/>
  <c r="BR158" i="2" a="1"/>
  <c r="BL158" i="2" a="1"/>
  <c r="BF158" i="2" a="1"/>
  <c r="AZ158" i="2" a="1"/>
  <c r="AT158" i="2" a="1"/>
  <c r="AN158" i="2" a="1"/>
  <c r="AH158" i="2" a="1"/>
  <c r="AB158" i="2" a="1"/>
  <c r="V158" i="2" a="1"/>
  <c r="P158" i="2" a="1"/>
  <c r="J158" i="2" a="1"/>
  <c r="D158" i="2" a="1"/>
  <c r="CL165" i="2"/>
  <c r="BZ165" i="2"/>
  <c r="BN165" i="2"/>
  <c r="BB165" i="2"/>
  <c r="AP165" i="2"/>
  <c r="AD165" i="2"/>
  <c r="R165" i="2"/>
  <c r="F165" i="2"/>
  <c r="CL164" i="2"/>
  <c r="BZ164" i="2"/>
  <c r="BN164" i="2"/>
  <c r="BB164" i="2"/>
  <c r="AP164" i="2"/>
  <c r="AD164" i="2"/>
  <c r="R164" i="2"/>
  <c r="F164" i="2"/>
  <c r="CL163" i="2"/>
  <c r="BZ163" i="2"/>
  <c r="BN163" i="2"/>
  <c r="BB163" i="2"/>
  <c r="AP163" i="2"/>
  <c r="AD163" i="2"/>
  <c r="R163" i="2"/>
  <c r="F163" i="2"/>
  <c r="CL162" i="2"/>
  <c r="CJ165" i="2"/>
  <c r="BX165" i="2"/>
  <c r="BL165" i="2"/>
  <c r="AZ165" i="2"/>
  <c r="AN165" i="2"/>
  <c r="AB165" i="2"/>
  <c r="P165" i="2"/>
  <c r="D165" i="2"/>
  <c r="CJ164" i="2"/>
  <c r="BX164" i="2"/>
  <c r="BL164" i="2"/>
  <c r="AZ164" i="2"/>
  <c r="AN164" i="2"/>
  <c r="AB164" i="2"/>
  <c r="P164" i="2"/>
  <c r="D164" i="2"/>
  <c r="CJ163" i="2"/>
  <c r="BX163" i="2"/>
  <c r="BL163" i="2"/>
  <c r="AZ163" i="2"/>
  <c r="AN163" i="2"/>
  <c r="AB163" i="2"/>
  <c r="P163" i="2"/>
  <c r="D163" i="2"/>
  <c r="CJ162" i="2"/>
  <c r="BX162" i="2"/>
  <c r="BL162" i="2"/>
  <c r="AZ162" i="2"/>
  <c r="AN162" i="2"/>
  <c r="AB162" i="2"/>
  <c r="P162" i="2"/>
  <c r="D162" i="2"/>
  <c r="CJ161" i="2"/>
  <c r="BX161" i="2"/>
  <c r="BL161" i="2"/>
  <c r="AZ161" i="2"/>
  <c r="AN161" i="2"/>
  <c r="AB161" i="2"/>
  <c r="CI165" i="2"/>
  <c r="BW165" i="2"/>
  <c r="BK165" i="2"/>
  <c r="AY165" i="2"/>
  <c r="AM165" i="2"/>
  <c r="AA165" i="2"/>
  <c r="O165" i="2"/>
  <c r="C165" i="2"/>
  <c r="CI164" i="2"/>
  <c r="BW164" i="2"/>
  <c r="BK164" i="2"/>
  <c r="AY164" i="2"/>
  <c r="AM164" i="2"/>
  <c r="AA164" i="2"/>
  <c r="O164" i="2"/>
  <c r="C164" i="2"/>
  <c r="CI163" i="2"/>
  <c r="BW163" i="2"/>
  <c r="BK163" i="2"/>
  <c r="AY163" i="2"/>
  <c r="AM163" i="2"/>
  <c r="AA163" i="2"/>
  <c r="O163" i="2"/>
  <c r="C163" i="2"/>
  <c r="CI162" i="2"/>
  <c r="BW162" i="2"/>
  <c r="BK162" i="2"/>
  <c r="AY162" i="2"/>
  <c r="AM162" i="2"/>
  <c r="AA162" i="2"/>
  <c r="O162" i="2"/>
  <c r="C162" i="2"/>
  <c r="CI161" i="2"/>
  <c r="BW161" i="2"/>
  <c r="BK161" i="2"/>
  <c r="AY161" i="2"/>
  <c r="AM161" i="2"/>
  <c r="AA161" i="2"/>
  <c r="O161" i="2"/>
  <c r="C161" i="2"/>
  <c r="CI160" i="2"/>
  <c r="BW160" i="2"/>
  <c r="BK160" i="2"/>
  <c r="AY160" i="2"/>
  <c r="AM160" i="2"/>
  <c r="AA160" i="2"/>
  <c r="O160" i="2"/>
  <c r="C160" i="2"/>
  <c r="CN159" i="2" a="1"/>
  <c r="CH159" i="2" a="1"/>
  <c r="CB159" i="2" a="1"/>
  <c r="BV159" i="2" a="1"/>
  <c r="BP159" i="2" a="1"/>
  <c r="BJ159" i="2" a="1"/>
  <c r="BD159" i="2" a="1"/>
  <c r="AX159" i="2" a="1"/>
  <c r="AR159" i="2" a="1"/>
  <c r="AL159" i="2" a="1"/>
  <c r="AF159" i="2" a="1"/>
  <c r="Z159" i="2" a="1"/>
  <c r="T159" i="2" a="1"/>
  <c r="N159" i="2" a="1"/>
  <c r="H159" i="2" a="1"/>
  <c r="B159" i="2" a="1"/>
  <c r="CN158" i="2" a="1"/>
  <c r="CH158" i="2" a="1"/>
  <c r="CB158" i="2" a="1"/>
  <c r="BV158" i="2" a="1"/>
  <c r="BP158" i="2" a="1"/>
  <c r="BJ158" i="2" a="1"/>
  <c r="BD158" i="2" a="1"/>
  <c r="AX158" i="2" a="1"/>
  <c r="AR158" i="2" a="1"/>
  <c r="AL158" i="2" a="1"/>
  <c r="AF158" i="2" a="1"/>
  <c r="Z158" i="2" a="1"/>
  <c r="T158" i="2" a="1"/>
  <c r="N158" i="2" a="1"/>
  <c r="H158" i="2" a="1"/>
  <c r="B158" i="2" a="1"/>
  <c r="CN157" i="2" a="1"/>
  <c r="CH157" i="2" a="1"/>
  <c r="CB157" i="2" a="1"/>
  <c r="BV157" i="2" a="1"/>
  <c r="BP157" i="2" a="1"/>
  <c r="BJ157" i="2" a="1"/>
  <c r="BD157" i="2" a="1"/>
  <c r="AX157" i="2" a="1"/>
  <c r="AR157" i="2" a="1"/>
  <c r="AL157" i="2" a="1"/>
  <c r="AF157" i="2" a="1"/>
  <c r="Z157" i="2" a="1"/>
  <c r="CH165" i="2"/>
  <c r="BV165" i="2"/>
  <c r="BJ165" i="2"/>
  <c r="AX165" i="2"/>
  <c r="AL165" i="2"/>
  <c r="Z165" i="2"/>
  <c r="N165" i="2"/>
  <c r="B165" i="2"/>
  <c r="CH164" i="2"/>
  <c r="BV164" i="2"/>
  <c r="BJ164" i="2"/>
  <c r="AX164" i="2"/>
  <c r="AL164" i="2"/>
  <c r="Z164" i="2"/>
  <c r="N164" i="2"/>
  <c r="B164" i="2"/>
  <c r="CH163" i="2"/>
  <c r="BV163" i="2"/>
  <c r="BJ163" i="2"/>
  <c r="AX163" i="2"/>
  <c r="AL163" i="2"/>
  <c r="Z163" i="2"/>
  <c r="N163" i="2"/>
  <c r="B163" i="2"/>
  <c r="CH162" i="2"/>
  <c r="BV162" i="2"/>
  <c r="BJ162" i="2"/>
  <c r="AX162" i="2"/>
  <c r="AL162" i="2"/>
  <c r="Z162" i="2"/>
  <c r="N162" i="2"/>
  <c r="B162" i="2"/>
  <c r="CH161" i="2"/>
  <c r="BV161" i="2"/>
  <c r="BJ161" i="2"/>
  <c r="AX161" i="2"/>
  <c r="AL161" i="2"/>
  <c r="Z161" i="2"/>
  <c r="N161" i="2"/>
  <c r="B161" i="2"/>
  <c r="CH160" i="2"/>
  <c r="BV160" i="2"/>
  <c r="BJ160" i="2"/>
  <c r="AX160" i="2"/>
  <c r="AL160" i="2"/>
  <c r="Z160" i="2"/>
  <c r="N160" i="2"/>
  <c r="B160" i="2"/>
  <c r="CM156" i="2"/>
  <c r="CA156" i="2"/>
  <c r="BO156" i="2"/>
  <c r="BC156" i="2"/>
  <c r="AQ156" i="2"/>
  <c r="AE156" i="2"/>
  <c r="S156" i="2"/>
  <c r="CO165" i="2"/>
  <c r="AS165" i="2"/>
  <c r="CO164" i="2"/>
  <c r="AS164" i="2"/>
  <c r="CO163" i="2"/>
  <c r="AS163" i="2"/>
  <c r="CO162" i="2"/>
  <c r="BB162" i="2"/>
  <c r="X162" i="2"/>
  <c r="CL161" i="2"/>
  <c r="BI161" i="2"/>
  <c r="AI161" i="2"/>
  <c r="L161" i="2"/>
  <c r="CJ160" i="2"/>
  <c r="BN160" i="2"/>
  <c r="AU160" i="2"/>
  <c r="Y160" i="2"/>
  <c r="E160" i="2"/>
  <c r="CK159" i="2" a="1"/>
  <c r="AV159" i="2" a="1"/>
  <c r="AK159" i="2" a="1"/>
  <c r="AA159" i="2" a="1"/>
  <c r="Q159" i="2" a="1"/>
  <c r="BT158" i="2" a="1"/>
  <c r="BI158" i="2" a="1"/>
  <c r="AY158" i="2" a="1"/>
  <c r="AO158" i="2" a="1"/>
  <c r="CR157" i="2" a="1"/>
  <c r="CI157" i="2" a="1"/>
  <c r="BZ157" i="2" a="1"/>
  <c r="BQ157" i="2" a="1"/>
  <c r="BH157" i="2" a="1"/>
  <c r="AY157" i="2" a="1"/>
  <c r="AP157" i="2" a="1"/>
  <c r="AG157" i="2" a="1"/>
  <c r="X157" i="2" a="1"/>
  <c r="H157" i="2" a="1"/>
  <c r="CV156" i="2"/>
  <c r="CE156" i="2"/>
  <c r="BP156" i="2"/>
  <c r="AZ156" i="2"/>
  <c r="AI156" i="2"/>
  <c r="U156" i="2"/>
  <c r="H156" i="2"/>
  <c r="CS155" i="2"/>
  <c r="CG155" i="2"/>
  <c r="BU155" i="2"/>
  <c r="BI155" i="2"/>
  <c r="AW155" i="2"/>
  <c r="AK155" i="2"/>
  <c r="Y155" i="2"/>
  <c r="M155" i="2"/>
  <c r="CX154" i="2"/>
  <c r="CL154" i="2"/>
  <c r="BZ154" i="2"/>
  <c r="BN154" i="2"/>
  <c r="BB154" i="2"/>
  <c r="AP154" i="2"/>
  <c r="AD154" i="2"/>
  <c r="R154" i="2"/>
  <c r="F154" i="2"/>
  <c r="CQ153" i="2"/>
  <c r="CE153" i="2"/>
  <c r="BS153" i="2"/>
  <c r="BG153" i="2"/>
  <c r="AU153" i="2"/>
  <c r="AI153" i="2"/>
  <c r="W153" i="2"/>
  <c r="K153" i="2"/>
  <c r="CV152" i="2"/>
  <c r="CJ152" i="2"/>
  <c r="BX152" i="2"/>
  <c r="BL152" i="2"/>
  <c r="AZ152" i="2"/>
  <c r="AN152" i="2"/>
  <c r="AB152" i="2"/>
  <c r="P152" i="2"/>
  <c r="D152" i="2"/>
  <c r="CO151" i="2"/>
  <c r="CC151" i="2"/>
  <c r="BQ151" i="2"/>
  <c r="BE151" i="2"/>
  <c r="AS151" i="2"/>
  <c r="AG151" i="2"/>
  <c r="U151" i="2"/>
  <c r="I151" i="2"/>
  <c r="CT150" i="2"/>
  <c r="CH150" i="2"/>
  <c r="BV150" i="2"/>
  <c r="BJ150" i="2"/>
  <c r="AX150" i="2"/>
  <c r="AL150" i="2"/>
  <c r="Z150" i="2"/>
  <c r="N150" i="2"/>
  <c r="B150" i="2"/>
  <c r="CM149" i="2"/>
  <c r="CA149" i="2"/>
  <c r="BO149" i="2"/>
  <c r="BC149" i="2"/>
  <c r="AQ149" i="2"/>
  <c r="AE149" i="2"/>
  <c r="S149" i="2"/>
  <c r="G149" i="2"/>
  <c r="CR148" i="2"/>
  <c r="CF148" i="2"/>
  <c r="BT148" i="2"/>
  <c r="BH148" i="2"/>
  <c r="AV148" i="2"/>
  <c r="AJ148" i="2"/>
  <c r="X148" i="2"/>
  <c r="L148" i="2"/>
  <c r="CW147" i="2"/>
  <c r="CK165" i="2"/>
  <c r="AO165" i="2"/>
  <c r="CK164" i="2"/>
  <c r="AO164" i="2"/>
  <c r="CK163" i="2"/>
  <c r="AO163" i="2"/>
  <c r="CK162" i="2"/>
  <c r="BA162" i="2"/>
  <c r="U162" i="2"/>
  <c r="CK161" i="2"/>
  <c r="BH161" i="2"/>
  <c r="AG161" i="2"/>
  <c r="K161" i="2"/>
  <c r="CG160" i="2"/>
  <c r="BM160" i="2"/>
  <c r="AS160" i="2"/>
  <c r="X160" i="2"/>
  <c r="D160" i="2"/>
  <c r="BZ159" i="2" a="1"/>
  <c r="BO159" i="2" a="1"/>
  <c r="BE159" i="2" a="1"/>
  <c r="AU159" i="2" a="1"/>
  <c r="F159" i="2" a="1"/>
  <c r="CM158" i="2" a="1"/>
  <c r="CC158" i="2" a="1"/>
  <c r="BS158" i="2" a="1"/>
  <c r="AD158" i="2" a="1"/>
  <c r="S158" i="2" a="1"/>
  <c r="I158" i="2" a="1"/>
  <c r="CQ157" i="2" a="1"/>
  <c r="BY157" i="2" a="1"/>
  <c r="BG157" i="2" a="1"/>
  <c r="AO157" i="2" a="1"/>
  <c r="W157" i="2" a="1"/>
  <c r="O157" i="2" a="1"/>
  <c r="G157" i="2" a="1"/>
  <c r="CT156" i="2"/>
  <c r="CD156" i="2"/>
  <c r="BN156" i="2"/>
  <c r="AX156" i="2"/>
  <c r="AH156" i="2"/>
  <c r="T156" i="2"/>
  <c r="G156" i="2"/>
  <c r="CR155" i="2"/>
  <c r="CF155" i="2"/>
  <c r="BT155" i="2"/>
  <c r="BH155" i="2"/>
  <c r="AV155" i="2"/>
  <c r="AJ155" i="2"/>
  <c r="X155" i="2"/>
  <c r="L155" i="2"/>
  <c r="CW154" i="2"/>
  <c r="CK154" i="2"/>
  <c r="BY154" i="2"/>
  <c r="BM154" i="2"/>
  <c r="BA154" i="2"/>
  <c r="AO154" i="2"/>
  <c r="AC154" i="2"/>
  <c r="Q154" i="2"/>
  <c r="E154" i="2"/>
  <c r="CP153" i="2"/>
  <c r="CD153" i="2"/>
  <c r="BR153" i="2"/>
  <c r="BF153" i="2"/>
  <c r="AT153" i="2"/>
  <c r="AH153" i="2"/>
  <c r="V153" i="2"/>
  <c r="J153" i="2"/>
  <c r="CU152" i="2"/>
  <c r="CI152" i="2"/>
  <c r="BW152" i="2"/>
  <c r="BK152" i="2"/>
  <c r="AY152" i="2"/>
  <c r="AM152" i="2"/>
  <c r="AA152" i="2"/>
  <c r="O152" i="2"/>
  <c r="C152" i="2"/>
  <c r="CN151" i="2"/>
  <c r="CB151" i="2"/>
  <c r="BP151" i="2"/>
  <c r="BD151" i="2"/>
  <c r="AR151" i="2"/>
  <c r="AF151" i="2"/>
  <c r="T151" i="2"/>
  <c r="H151" i="2"/>
  <c r="CS150" i="2"/>
  <c r="CG150" i="2"/>
  <c r="BU150" i="2"/>
  <c r="BI150" i="2"/>
  <c r="AW150" i="2"/>
  <c r="AK150" i="2"/>
  <c r="Y150" i="2"/>
  <c r="M150" i="2"/>
  <c r="CX149" i="2"/>
  <c r="CL149" i="2"/>
  <c r="BZ149" i="2"/>
  <c r="BN149" i="2"/>
  <c r="BB149" i="2"/>
  <c r="AP149" i="2"/>
  <c r="AD149" i="2"/>
  <c r="R149" i="2"/>
  <c r="F149" i="2"/>
  <c r="CQ148" i="2"/>
  <c r="CE148" i="2"/>
  <c r="BS148" i="2"/>
  <c r="BG148" i="2"/>
  <c r="AU148" i="2"/>
  <c r="AI148" i="2"/>
  <c r="W148" i="2"/>
  <c r="K148" i="2"/>
  <c r="CV147" i="2"/>
  <c r="CG165" i="2"/>
  <c r="AK165" i="2"/>
  <c r="CG164" i="2"/>
  <c r="AK164" i="2"/>
  <c r="CG163" i="2"/>
  <c r="AK163" i="2"/>
  <c r="CG162" i="2"/>
  <c r="AW162" i="2"/>
  <c r="R162" i="2"/>
  <c r="CG161" i="2"/>
  <c r="BE161" i="2"/>
  <c r="AD161" i="2"/>
  <c r="I161" i="2"/>
  <c r="CF160" i="2"/>
  <c r="BL160" i="2"/>
  <c r="AP160" i="2"/>
  <c r="W160" i="2"/>
  <c r="CS159" i="2" a="1"/>
  <c r="CI159" i="2" a="1"/>
  <c r="BY159" i="2" a="1"/>
  <c r="AJ159" i="2" a="1"/>
  <c r="Y159" i="2" a="1"/>
  <c r="O159" i="2" a="1"/>
  <c r="E159" i="2" a="1"/>
  <c r="BH158" i="2" a="1"/>
  <c r="AW158" i="2" a="1"/>
  <c r="AM158" i="2" a="1"/>
  <c r="AC158" i="2" a="1"/>
  <c r="CP157" i="2" a="1"/>
  <c r="CG157" i="2" a="1"/>
  <c r="BX157" i="2" a="1"/>
  <c r="BO157" i="2" a="1"/>
  <c r="BF157" i="2" a="1"/>
  <c r="AW157" i="2" a="1"/>
  <c r="AN157" i="2" a="1"/>
  <c r="AE157" i="2" a="1"/>
  <c r="V157" i="2" a="1"/>
  <c r="CR156" i="2"/>
  <c r="CC156" i="2"/>
  <c r="BM156" i="2"/>
  <c r="AV156" i="2"/>
  <c r="AG156" i="2"/>
  <c r="R156" i="2"/>
  <c r="F156" i="2"/>
  <c r="CQ155" i="2"/>
  <c r="CE155" i="2"/>
  <c r="BS155" i="2"/>
  <c r="BG155" i="2"/>
  <c r="AU155" i="2"/>
  <c r="AI155" i="2"/>
  <c r="W155" i="2"/>
  <c r="K155" i="2"/>
  <c r="CV154" i="2"/>
  <c r="CJ154" i="2"/>
  <c r="BX154" i="2"/>
  <c r="BL154" i="2"/>
  <c r="AZ154" i="2"/>
  <c r="AN154" i="2"/>
  <c r="AB154" i="2"/>
  <c r="P154" i="2"/>
  <c r="D154" i="2"/>
  <c r="CO153" i="2"/>
  <c r="CC153" i="2"/>
  <c r="BQ153" i="2"/>
  <c r="BE153" i="2"/>
  <c r="AS153" i="2"/>
  <c r="AG153" i="2"/>
  <c r="U153" i="2"/>
  <c r="I153" i="2"/>
  <c r="CT152" i="2"/>
  <c r="CH152" i="2"/>
  <c r="BV152" i="2"/>
  <c r="BJ152" i="2"/>
  <c r="AX152" i="2"/>
  <c r="AL152" i="2"/>
  <c r="Z152" i="2"/>
  <c r="N152" i="2"/>
  <c r="B152" i="2"/>
  <c r="CM151" i="2"/>
  <c r="CA151" i="2"/>
  <c r="BO151" i="2"/>
  <c r="BC151" i="2"/>
  <c r="AQ151" i="2"/>
  <c r="AE151" i="2"/>
  <c r="S151" i="2"/>
  <c r="G151" i="2"/>
  <c r="CR150" i="2"/>
  <c r="CF150" i="2"/>
  <c r="BT150" i="2"/>
  <c r="BH150" i="2"/>
  <c r="AV150" i="2"/>
  <c r="AJ150" i="2"/>
  <c r="X150" i="2"/>
  <c r="L150" i="2"/>
  <c r="CW149" i="2"/>
  <c r="CK149" i="2"/>
  <c r="BY149" i="2"/>
  <c r="BM149" i="2"/>
  <c r="BA149" i="2"/>
  <c r="AO149" i="2"/>
  <c r="AC149" i="2"/>
  <c r="Q149" i="2"/>
  <c r="E149" i="2"/>
  <c r="CP148" i="2"/>
  <c r="CD148" i="2"/>
  <c r="BR148" i="2"/>
  <c r="BF148" i="2"/>
  <c r="BY165" i="2"/>
  <c r="AC165" i="2"/>
  <c r="BY164" i="2"/>
  <c r="AC164" i="2"/>
  <c r="BY163" i="2"/>
  <c r="AC163" i="2"/>
  <c r="BZ162" i="2"/>
  <c r="AP162" i="2"/>
  <c r="M162" i="2"/>
  <c r="CC161" i="2"/>
  <c r="BA161" i="2"/>
  <c r="Y161" i="2"/>
  <c r="E161" i="2"/>
  <c r="CC160" i="2"/>
  <c r="BH160" i="2"/>
  <c r="AN160" i="2"/>
  <c r="R160" i="2"/>
  <c r="CR159" i="2" a="1"/>
  <c r="CG159" i="2" a="1"/>
  <c r="BW159" i="2" a="1"/>
  <c r="BM159" i="2" a="1"/>
  <c r="X159" i="2" a="1"/>
  <c r="M159" i="2" a="1"/>
  <c r="C159" i="2" a="1"/>
  <c r="CK158" i="2" a="1"/>
  <c r="AV158" i="2" a="1"/>
  <c r="AK158" i="2" a="1"/>
  <c r="AA158" i="2" a="1"/>
  <c r="Q158" i="2" a="1"/>
  <c r="CO157" i="2" a="1"/>
  <c r="CF157" i="2" a="1"/>
  <c r="BW157" i="2" a="1"/>
  <c r="BN157" i="2" a="1"/>
  <c r="BE157" i="2" a="1"/>
  <c r="AV157" i="2" a="1"/>
  <c r="AM157" i="2" a="1"/>
  <c r="AD157" i="2" a="1"/>
  <c r="U157" i="2" a="1"/>
  <c r="M157" i="2" a="1"/>
  <c r="E157" i="2" a="1"/>
  <c r="CP156" i="2"/>
  <c r="BZ156" i="2"/>
  <c r="BJ156" i="2"/>
  <c r="AT156" i="2"/>
  <c r="AD156" i="2"/>
  <c r="P156" i="2"/>
  <c r="D156" i="2"/>
  <c r="CO155" i="2"/>
  <c r="CC155" i="2"/>
  <c r="BQ155" i="2"/>
  <c r="BE155" i="2"/>
  <c r="AS155" i="2"/>
  <c r="AG155" i="2"/>
  <c r="U155" i="2"/>
  <c r="I155" i="2"/>
  <c r="CT154" i="2"/>
  <c r="CH154" i="2"/>
  <c r="BV154" i="2"/>
  <c r="BJ154" i="2"/>
  <c r="AX154" i="2"/>
  <c r="AL154" i="2"/>
  <c r="Z154" i="2"/>
  <c r="N154" i="2"/>
  <c r="B154" i="2"/>
  <c r="CM153" i="2"/>
  <c r="CA153" i="2"/>
  <c r="BO153" i="2"/>
  <c r="BC153" i="2"/>
  <c r="AQ153" i="2"/>
  <c r="AE153" i="2"/>
  <c r="S153" i="2"/>
  <c r="G153" i="2"/>
  <c r="CR152" i="2"/>
  <c r="CF152" i="2"/>
  <c r="BT152" i="2"/>
  <c r="BH152" i="2"/>
  <c r="AV152" i="2"/>
  <c r="AJ152" i="2"/>
  <c r="X152" i="2"/>
  <c r="L152" i="2"/>
  <c r="CW151" i="2"/>
  <c r="CK151" i="2"/>
  <c r="BY151" i="2"/>
  <c r="BM151" i="2"/>
  <c r="BA151" i="2"/>
  <c r="AO151" i="2"/>
  <c r="AC151" i="2"/>
  <c r="Q151" i="2"/>
  <c r="BU165" i="2"/>
  <c r="Y165" i="2"/>
  <c r="BU164" i="2"/>
  <c r="Y164" i="2"/>
  <c r="BU163" i="2"/>
  <c r="Y163" i="2"/>
  <c r="BY162" i="2"/>
  <c r="AO162" i="2"/>
  <c r="L162" i="2"/>
  <c r="BZ161" i="2"/>
  <c r="AW161" i="2"/>
  <c r="X161" i="2"/>
  <c r="D161" i="2"/>
  <c r="BZ160" i="2"/>
  <c r="BG160" i="2"/>
  <c r="AK160" i="2"/>
  <c r="Q160" i="2"/>
  <c r="CQ159" i="2" a="1"/>
  <c r="BB159" i="2" a="1"/>
  <c r="AQ159" i="2" a="1"/>
  <c r="AG159" i="2" a="1"/>
  <c r="W159" i="2" a="1"/>
  <c r="BZ158" i="2" a="1"/>
  <c r="BO158" i="2" a="1"/>
  <c r="BE158" i="2" a="1"/>
  <c r="AU158" i="2" a="1"/>
  <c r="F158" i="2" a="1"/>
  <c r="CE157" i="2" a="1"/>
  <c r="BM157" i="2" a="1"/>
  <c r="AU157" i="2" a="1"/>
  <c r="AC157" i="2" a="1"/>
  <c r="D157" i="2" a="1"/>
  <c r="CO156" i="2"/>
  <c r="BY156" i="2"/>
  <c r="BH156" i="2"/>
  <c r="AS156" i="2"/>
  <c r="AC156" i="2"/>
  <c r="O156" i="2"/>
  <c r="C156" i="2"/>
  <c r="CN155" i="2"/>
  <c r="CB155" i="2"/>
  <c r="BP155" i="2"/>
  <c r="BD155" i="2"/>
  <c r="AR155" i="2"/>
  <c r="AF155" i="2"/>
  <c r="T155" i="2"/>
  <c r="H155" i="2"/>
  <c r="CS154" i="2"/>
  <c r="CG154" i="2"/>
  <c r="BU154" i="2"/>
  <c r="BI154" i="2"/>
  <c r="AW154" i="2"/>
  <c r="AK154" i="2"/>
  <c r="Y154" i="2"/>
  <c r="M154" i="2"/>
  <c r="CX153" i="2"/>
  <c r="CL153" i="2"/>
  <c r="BZ153" i="2"/>
  <c r="BN153" i="2"/>
  <c r="BB153" i="2"/>
  <c r="AP153" i="2"/>
  <c r="AD153" i="2"/>
  <c r="R153" i="2"/>
  <c r="F153" i="2"/>
  <c r="CQ152" i="2"/>
  <c r="CE152" i="2"/>
  <c r="BS152" i="2"/>
  <c r="BG152" i="2"/>
  <c r="AU152" i="2"/>
  <c r="AI152" i="2"/>
  <c r="W152" i="2"/>
  <c r="K152" i="2"/>
  <c r="CV151" i="2"/>
  <c r="CJ151" i="2"/>
  <c r="BX151" i="2"/>
  <c r="BL151" i="2"/>
  <c r="AZ151" i="2"/>
  <c r="AN151" i="2"/>
  <c r="AB151" i="2"/>
  <c r="P151" i="2"/>
  <c r="D151" i="2"/>
  <c r="CO150" i="2"/>
  <c r="CC150" i="2"/>
  <c r="BQ150" i="2"/>
  <c r="BE150" i="2"/>
  <c r="AS150" i="2"/>
  <c r="AG150" i="2"/>
  <c r="U150" i="2"/>
  <c r="I150" i="2"/>
  <c r="CT149" i="2"/>
  <c r="CH149" i="2"/>
  <c r="BV149" i="2"/>
  <c r="BJ149" i="2"/>
  <c r="AX149" i="2"/>
  <c r="AL149" i="2"/>
  <c r="Z149" i="2"/>
  <c r="N149" i="2"/>
  <c r="B149" i="2"/>
  <c r="CM148" i="2"/>
  <c r="CA148" i="2"/>
  <c r="BO148" i="2"/>
  <c r="BC148" i="2"/>
  <c r="BQ165" i="2"/>
  <c r="U165" i="2"/>
  <c r="BQ164" i="2"/>
  <c r="U164" i="2"/>
  <c r="BQ163" i="2"/>
  <c r="U163" i="2"/>
  <c r="BU162" i="2"/>
  <c r="AK162" i="2"/>
  <c r="I162" i="2"/>
  <c r="BY161" i="2"/>
  <c r="AV161" i="2"/>
  <c r="W161" i="2"/>
  <c r="CS160" i="2"/>
  <c r="BY160" i="2"/>
  <c r="BE160" i="2"/>
  <c r="AJ160" i="2"/>
  <c r="P160" i="2"/>
  <c r="CF159" i="2" a="1"/>
  <c r="BU159" i="2" a="1"/>
  <c r="BK159" i="2" a="1"/>
  <c r="BA159" i="2" a="1"/>
  <c r="L159" i="2" a="1"/>
  <c r="CS158" i="2" a="1"/>
  <c r="CI158" i="2" a="1"/>
  <c r="BY158" i="2" a="1"/>
  <c r="AJ158" i="2" a="1"/>
  <c r="Y158" i="2" a="1"/>
  <c r="O158" i="2" a="1"/>
  <c r="E158" i="2" a="1"/>
  <c r="CM157" i="2" a="1"/>
  <c r="CD157" i="2" a="1"/>
  <c r="BU157" i="2" a="1"/>
  <c r="BL157" i="2" a="1"/>
  <c r="BC157" i="2" a="1"/>
  <c r="AT157" i="2" a="1"/>
  <c r="AK157" i="2" a="1"/>
  <c r="AB157" i="2" a="1"/>
  <c r="T157" i="2" a="1"/>
  <c r="L157" i="2" a="1"/>
  <c r="CN156" i="2"/>
  <c r="BX156" i="2"/>
  <c r="BG156" i="2"/>
  <c r="AR156" i="2"/>
  <c r="AB156" i="2"/>
  <c r="N156" i="2"/>
  <c r="B156" i="2"/>
  <c r="CM155" i="2"/>
  <c r="CA155" i="2"/>
  <c r="BO155" i="2"/>
  <c r="BC155" i="2"/>
  <c r="AQ155" i="2"/>
  <c r="AE155" i="2"/>
  <c r="S155" i="2"/>
  <c r="G155" i="2"/>
  <c r="CR154" i="2"/>
  <c r="CF154" i="2"/>
  <c r="BT154" i="2"/>
  <c r="BH154" i="2"/>
  <c r="AV154" i="2"/>
  <c r="AJ154" i="2"/>
  <c r="X154" i="2"/>
  <c r="L154" i="2"/>
  <c r="CW153" i="2"/>
  <c r="CK153" i="2"/>
  <c r="BY153" i="2"/>
  <c r="BM153" i="2"/>
  <c r="BA153" i="2"/>
  <c r="AO153" i="2"/>
  <c r="AC153" i="2"/>
  <c r="Q153" i="2"/>
  <c r="E153" i="2"/>
  <c r="CP152" i="2"/>
  <c r="CD152" i="2"/>
  <c r="BR152" i="2"/>
  <c r="BF152" i="2"/>
  <c r="AT152" i="2"/>
  <c r="AH152" i="2"/>
  <c r="V152" i="2"/>
  <c r="J152" i="2"/>
  <c r="CU151" i="2"/>
  <c r="CI151" i="2"/>
  <c r="BW151" i="2"/>
  <c r="BK151" i="2"/>
  <c r="AY151" i="2"/>
  <c r="AM151" i="2"/>
  <c r="AA151" i="2"/>
  <c r="O151" i="2"/>
  <c r="C151" i="2"/>
  <c r="CN150" i="2"/>
  <c r="CB150" i="2"/>
  <c r="BP150" i="2"/>
  <c r="BD150" i="2"/>
  <c r="AR150" i="2"/>
  <c r="AF150" i="2"/>
  <c r="T150" i="2"/>
  <c r="H150" i="2"/>
  <c r="CS149" i="2"/>
  <c r="CG149" i="2"/>
  <c r="BU149" i="2"/>
  <c r="BI149" i="2"/>
  <c r="AW149" i="2"/>
  <c r="AK149" i="2"/>
  <c r="BM165" i="2"/>
  <c r="Q165" i="2"/>
  <c r="BM164" i="2"/>
  <c r="Q164" i="2"/>
  <c r="BM163" i="2"/>
  <c r="Q163" i="2"/>
  <c r="BQ162" i="2"/>
  <c r="AJ162" i="2"/>
  <c r="F162" i="2"/>
  <c r="BU161" i="2"/>
  <c r="AS161" i="2"/>
  <c r="U161" i="2"/>
  <c r="CR160" i="2"/>
  <c r="BX160" i="2"/>
  <c r="BB160" i="2"/>
  <c r="AI160" i="2"/>
  <c r="M160" i="2"/>
  <c r="CO159" i="2" a="1"/>
  <c r="CE159" i="2" a="1"/>
  <c r="AP159" i="2" a="1"/>
  <c r="AE159" i="2" a="1"/>
  <c r="U159" i="2" a="1"/>
  <c r="K159" i="2" a="1"/>
  <c r="BN158" i="2" a="1"/>
  <c r="BC158" i="2" a="1"/>
  <c r="AS158" i="2" a="1"/>
  <c r="AI158" i="2" a="1"/>
  <c r="S157" i="2" a="1"/>
  <c r="K157" i="2" a="1"/>
  <c r="C157" i="2" a="1"/>
  <c r="CL156" i="2"/>
  <c r="BV156" i="2"/>
  <c r="BF156" i="2"/>
  <c r="AP156" i="2"/>
  <c r="AA156" i="2"/>
  <c r="M156" i="2"/>
  <c r="CX155" i="2"/>
  <c r="CL155" i="2"/>
  <c r="BZ155" i="2"/>
  <c r="BN155" i="2"/>
  <c r="BB155" i="2"/>
  <c r="AP155" i="2"/>
  <c r="AD155" i="2"/>
  <c r="R155" i="2"/>
  <c r="F155" i="2"/>
  <c r="CQ154" i="2"/>
  <c r="CE154" i="2"/>
  <c r="BS154" i="2"/>
  <c r="BG154" i="2"/>
  <c r="AU154" i="2"/>
  <c r="AI154" i="2"/>
  <c r="W154" i="2"/>
  <c r="K154" i="2"/>
  <c r="CV153" i="2"/>
  <c r="CJ153" i="2"/>
  <c r="BX153" i="2"/>
  <c r="BL153" i="2"/>
  <c r="AZ153" i="2"/>
  <c r="AN153" i="2"/>
  <c r="AB153" i="2"/>
  <c r="P153" i="2"/>
  <c r="D153" i="2"/>
  <c r="CO152" i="2"/>
  <c r="BI165" i="2"/>
  <c r="M165" i="2"/>
  <c r="BI164" i="2"/>
  <c r="M164" i="2"/>
  <c r="BI163" i="2"/>
  <c r="M163" i="2"/>
  <c r="BN162" i="2"/>
  <c r="AG162" i="2"/>
  <c r="E162" i="2"/>
  <c r="BT161" i="2"/>
  <c r="AP161" i="2"/>
  <c r="R161" i="2"/>
  <c r="CQ160" i="2"/>
  <c r="BU160" i="2"/>
  <c r="BA160" i="2"/>
  <c r="AG160" i="2"/>
  <c r="L160" i="2"/>
  <c r="BT159" i="2" a="1"/>
  <c r="BI159" i="2" a="1"/>
  <c r="AY159" i="2" a="1"/>
  <c r="AO159" i="2" a="1"/>
  <c r="CR158" i="2" a="1"/>
  <c r="CG158" i="2" a="1"/>
  <c r="BW158" i="2" a="1"/>
  <c r="BM158" i="2" a="1"/>
  <c r="X158" i="2" a="1"/>
  <c r="M158" i="2" a="1"/>
  <c r="C158" i="2" a="1"/>
  <c r="CL157" i="2" a="1"/>
  <c r="CC157" i="2" a="1"/>
  <c r="BT157" i="2" a="1"/>
  <c r="BK157" i="2" a="1"/>
  <c r="BB157" i="2" a="1"/>
  <c r="AS157" i="2" a="1"/>
  <c r="AJ157" i="2" a="1"/>
  <c r="AA157" i="2" a="1"/>
  <c r="J157" i="2" a="1"/>
  <c r="CK156" i="2"/>
  <c r="BT156" i="2"/>
  <c r="BE156" i="2"/>
  <c r="AO156" i="2"/>
  <c r="Z156" i="2"/>
  <c r="L156" i="2"/>
  <c r="CW155" i="2"/>
  <c r="CK155" i="2"/>
  <c r="BY155" i="2"/>
  <c r="BM155" i="2"/>
  <c r="BA155" i="2"/>
  <c r="AO155" i="2"/>
  <c r="BE165" i="2"/>
  <c r="I165" i="2"/>
  <c r="BE164" i="2"/>
  <c r="I164" i="2"/>
  <c r="BE163" i="2"/>
  <c r="I163" i="2"/>
  <c r="BM162" i="2"/>
  <c r="AD162" i="2"/>
  <c r="CS161" i="2"/>
  <c r="BQ161" i="2"/>
  <c r="AO161" i="2"/>
  <c r="Q161" i="2"/>
  <c r="CO160" i="2"/>
  <c r="BT160" i="2"/>
  <c r="AZ160" i="2"/>
  <c r="AD160" i="2"/>
  <c r="K160" i="2"/>
  <c r="CM159" i="2" a="1"/>
  <c r="CC159" i="2" a="1"/>
  <c r="BS159" i="2" a="1"/>
  <c r="AD159" i="2" a="1"/>
  <c r="S159" i="2" a="1"/>
  <c r="I159" i="2" a="1"/>
  <c r="CQ158" i="2" a="1"/>
  <c r="BB158" i="2" a="1"/>
  <c r="AQ158" i="2" a="1"/>
  <c r="AG158" i="2" a="1"/>
  <c r="W158" i="2" a="1"/>
  <c r="CK157" i="2" a="1"/>
  <c r="BS157" i="2" a="1"/>
  <c r="BA157" i="2" a="1"/>
  <c r="AI157" i="2" a="1"/>
  <c r="R157" i="2" a="1"/>
  <c r="B157" i="2" a="1"/>
  <c r="CJ156" i="2"/>
  <c r="BS156" i="2"/>
  <c r="BD156" i="2"/>
  <c r="AN156" i="2"/>
  <c r="X156" i="2"/>
  <c r="K156" i="2"/>
  <c r="CV155" i="2"/>
  <c r="CJ155" i="2"/>
  <c r="BX155" i="2"/>
  <c r="BL155" i="2"/>
  <c r="AZ155" i="2"/>
  <c r="AN155" i="2"/>
  <c r="AB155" i="2"/>
  <c r="P155" i="2"/>
  <c r="D155" i="2"/>
  <c r="CO154" i="2"/>
  <c r="CC154" i="2"/>
  <c r="BQ154" i="2"/>
  <c r="BE154" i="2"/>
  <c r="AS154" i="2"/>
  <c r="AG154" i="2"/>
  <c r="U154" i="2"/>
  <c r="I154" i="2"/>
  <c r="CT153" i="2"/>
  <c r="CH153" i="2"/>
  <c r="BV153" i="2"/>
  <c r="BJ153" i="2"/>
  <c r="AX153" i="2"/>
  <c r="AL153" i="2"/>
  <c r="Z153" i="2"/>
  <c r="N153" i="2"/>
  <c r="B153" i="2"/>
  <c r="CM152" i="2"/>
  <c r="CA152" i="2"/>
  <c r="BO152" i="2"/>
  <c r="BC152" i="2"/>
  <c r="AQ152" i="2"/>
  <c r="AE152" i="2"/>
  <c r="S152" i="2"/>
  <c r="G152" i="2"/>
  <c r="CR151" i="2"/>
  <c r="CF151" i="2"/>
  <c r="BT151" i="2"/>
  <c r="BH151" i="2"/>
  <c r="AV151" i="2"/>
  <c r="CC165" i="2"/>
  <c r="CC163" i="2"/>
  <c r="Q162" i="2"/>
  <c r="F161" i="2"/>
  <c r="U160" i="2"/>
  <c r="BN159" i="2" a="1"/>
  <c r="CA158" i="2" a="1"/>
  <c r="CB156" i="2"/>
  <c r="Q156" i="2"/>
  <c r="BR155" i="2"/>
  <c r="Z155" i="2"/>
  <c r="CM154" i="2"/>
  <c r="BC154" i="2"/>
  <c r="S154" i="2"/>
  <c r="CF153" i="2"/>
  <c r="AV153" i="2"/>
  <c r="L153" i="2"/>
  <c r="BZ152" i="2"/>
  <c r="AW152" i="2"/>
  <c r="T152" i="2"/>
  <c r="CP151" i="2"/>
  <c r="BJ151" i="2"/>
  <c r="AJ151" i="2"/>
  <c r="L151" i="2"/>
  <c r="CM150" i="2"/>
  <c r="BS150" i="2"/>
  <c r="AZ150" i="2"/>
  <c r="AD150" i="2"/>
  <c r="J150" i="2"/>
  <c r="CN149" i="2"/>
  <c r="BR149" i="2"/>
  <c r="AV149" i="2"/>
  <c r="AB149" i="2"/>
  <c r="K149" i="2"/>
  <c r="CO148" i="2"/>
  <c r="BX148" i="2"/>
  <c r="BE148" i="2"/>
  <c r="AP148" i="2"/>
  <c r="AB148" i="2"/>
  <c r="N148" i="2"/>
  <c r="CU147" i="2"/>
  <c r="CI147" i="2"/>
  <c r="BW147" i="2"/>
  <c r="BK147" i="2"/>
  <c r="AY147" i="2"/>
  <c r="AM147" i="2"/>
  <c r="AA147" i="2"/>
  <c r="O147" i="2"/>
  <c r="C147" i="2"/>
  <c r="CN146" i="2"/>
  <c r="CB146" i="2"/>
  <c r="BP146" i="2"/>
  <c r="BD146" i="2"/>
  <c r="AR146" i="2"/>
  <c r="AF146" i="2"/>
  <c r="T146" i="2"/>
  <c r="H146" i="2"/>
  <c r="CS145" i="2"/>
  <c r="CG145" i="2"/>
  <c r="BU145" i="2"/>
  <c r="BI145" i="2"/>
  <c r="AW145" i="2"/>
  <c r="AK145" i="2"/>
  <c r="Y145" i="2"/>
  <c r="M145" i="2"/>
  <c r="CX144" i="2"/>
  <c r="CL144" i="2"/>
  <c r="BZ144" i="2"/>
  <c r="BN144" i="2"/>
  <c r="BB144" i="2"/>
  <c r="AP144" i="2"/>
  <c r="AD144" i="2"/>
  <c r="R144" i="2"/>
  <c r="F144" i="2"/>
  <c r="CQ143" i="2"/>
  <c r="CE143" i="2"/>
  <c r="BS143" i="2"/>
  <c r="BG143" i="2"/>
  <c r="AU143" i="2"/>
  <c r="AI143" i="2"/>
  <c r="W143" i="2"/>
  <c r="K143" i="2"/>
  <c r="CV142" i="2"/>
  <c r="CJ142" i="2"/>
  <c r="BX142" i="2"/>
  <c r="BL142" i="2"/>
  <c r="AZ142" i="2"/>
  <c r="AN142" i="2"/>
  <c r="AB142" i="2"/>
  <c r="P142" i="2"/>
  <c r="D142" i="2"/>
  <c r="CO141" i="2"/>
  <c r="CC141" i="2"/>
  <c r="BQ141" i="2"/>
  <c r="BE141" i="2"/>
  <c r="AS141" i="2"/>
  <c r="AG141" i="2"/>
  <c r="U141" i="2"/>
  <c r="I141" i="2"/>
  <c r="CT140" i="2"/>
  <c r="CH140" i="2"/>
  <c r="BV140" i="2"/>
  <c r="BJ140" i="2"/>
  <c r="AX140" i="2"/>
  <c r="AL140" i="2"/>
  <c r="Z140" i="2"/>
  <c r="N140" i="2"/>
  <c r="B140" i="2"/>
  <c r="CM139" i="2"/>
  <c r="CA139" i="2"/>
  <c r="BO139" i="2"/>
  <c r="BC139" i="2"/>
  <c r="AQ139" i="2"/>
  <c r="AE139" i="2"/>
  <c r="S139" i="2"/>
  <c r="G139" i="2"/>
  <c r="CR138" i="2"/>
  <c r="CF138" i="2"/>
  <c r="BT138" i="2"/>
  <c r="BH138" i="2"/>
  <c r="AV138" i="2"/>
  <c r="AJ138" i="2"/>
  <c r="X138" i="2"/>
  <c r="L138" i="2"/>
  <c r="CW137" i="2"/>
  <c r="CK137" i="2"/>
  <c r="BY137" i="2"/>
  <c r="BM137" i="2"/>
  <c r="BA137" i="2"/>
  <c r="AO137" i="2"/>
  <c r="AC137" i="2"/>
  <c r="Q137" i="2"/>
  <c r="E137" i="2"/>
  <c r="CP136" i="2"/>
  <c r="CD136" i="2"/>
  <c r="BR136" i="2"/>
  <c r="BF136" i="2"/>
  <c r="BA165" i="2"/>
  <c r="BA163" i="2"/>
  <c r="CR161" i="2"/>
  <c r="CL160" i="2"/>
  <c r="I160" i="2"/>
  <c r="BH159" i="2" a="1"/>
  <c r="BU158" i="2" a="1"/>
  <c r="CJ157" i="2" a="1"/>
  <c r="AZ157" i="2" a="1"/>
  <c r="Q157" i="2" a="1"/>
  <c r="BR156" i="2"/>
  <c r="J156" i="2"/>
  <c r="BK155" i="2"/>
  <c r="V155" i="2"/>
  <c r="CI154" i="2"/>
  <c r="AY154" i="2"/>
  <c r="O154" i="2"/>
  <c r="CB153" i="2"/>
  <c r="AR153" i="2"/>
  <c r="H153" i="2"/>
  <c r="BY152" i="2"/>
  <c r="AS152" i="2"/>
  <c r="R152" i="2"/>
  <c r="CL151" i="2"/>
  <c r="BI151" i="2"/>
  <c r="AI151" i="2"/>
  <c r="K151" i="2"/>
  <c r="CL150" i="2"/>
  <c r="BR150" i="2"/>
  <c r="AY150" i="2"/>
  <c r="AC150" i="2"/>
  <c r="G150" i="2"/>
  <c r="CJ149" i="2"/>
  <c r="BQ149" i="2"/>
  <c r="AU149" i="2"/>
  <c r="AA149" i="2"/>
  <c r="J149" i="2"/>
  <c r="CN148" i="2"/>
  <c r="BW148" i="2"/>
  <c r="BD148" i="2"/>
  <c r="AO148" i="2"/>
  <c r="AA148" i="2"/>
  <c r="M148" i="2"/>
  <c r="CT147" i="2"/>
  <c r="CH147" i="2"/>
  <c r="BV147" i="2"/>
  <c r="BJ147" i="2"/>
  <c r="AX147" i="2"/>
  <c r="AL147" i="2"/>
  <c r="Z147" i="2"/>
  <c r="N147" i="2"/>
  <c r="B147" i="2"/>
  <c r="CM146" i="2"/>
  <c r="CA146" i="2"/>
  <c r="BO146" i="2"/>
  <c r="BC146" i="2"/>
  <c r="AQ146" i="2"/>
  <c r="AE146" i="2"/>
  <c r="S146" i="2"/>
  <c r="G146" i="2"/>
  <c r="CR145" i="2"/>
  <c r="CF145" i="2"/>
  <c r="BT145" i="2"/>
  <c r="BH145" i="2"/>
  <c r="AV145" i="2"/>
  <c r="AJ145" i="2"/>
  <c r="X145" i="2"/>
  <c r="L145" i="2"/>
  <c r="CW144" i="2"/>
  <c r="CK144" i="2"/>
  <c r="BY144" i="2"/>
  <c r="BM144" i="2"/>
  <c r="BA144" i="2"/>
  <c r="AO144" i="2"/>
  <c r="AC144" i="2"/>
  <c r="Q144" i="2"/>
  <c r="E144" i="2"/>
  <c r="CP143" i="2"/>
  <c r="CD143" i="2"/>
  <c r="BR143" i="2"/>
  <c r="BF143" i="2"/>
  <c r="AT143" i="2"/>
  <c r="AH143" i="2"/>
  <c r="V143" i="2"/>
  <c r="J143" i="2"/>
  <c r="CU142" i="2"/>
  <c r="CI142" i="2"/>
  <c r="BW142" i="2"/>
  <c r="BK142" i="2"/>
  <c r="AY142" i="2"/>
  <c r="AM142" i="2"/>
  <c r="AA142" i="2"/>
  <c r="O142" i="2"/>
  <c r="C142" i="2"/>
  <c r="CN141" i="2"/>
  <c r="CB141" i="2"/>
  <c r="BP141" i="2"/>
  <c r="BD141" i="2"/>
  <c r="AR141" i="2"/>
  <c r="AF141" i="2"/>
  <c r="T141" i="2"/>
  <c r="H141" i="2"/>
  <c r="CS140" i="2"/>
  <c r="CG140" i="2"/>
  <c r="BU140" i="2"/>
  <c r="BI140" i="2"/>
  <c r="AW140" i="2"/>
  <c r="AK140" i="2"/>
  <c r="Y140" i="2"/>
  <c r="M140" i="2"/>
  <c r="CX139" i="2"/>
  <c r="CL139" i="2"/>
  <c r="BZ139" i="2"/>
  <c r="BN139" i="2"/>
  <c r="BB139" i="2"/>
  <c r="AP139" i="2"/>
  <c r="AD139" i="2"/>
  <c r="R139" i="2"/>
  <c r="F139" i="2"/>
  <c r="CQ138" i="2"/>
  <c r="CE138" i="2"/>
  <c r="BS138" i="2"/>
  <c r="BG138" i="2"/>
  <c r="AU138" i="2"/>
  <c r="AI138" i="2"/>
  <c r="W138" i="2"/>
  <c r="K138" i="2"/>
  <c r="CV137" i="2"/>
  <c r="CJ137" i="2"/>
  <c r="BX137" i="2"/>
  <c r="BL137" i="2"/>
  <c r="AZ137" i="2"/>
  <c r="AN137" i="2"/>
  <c r="AB137" i="2"/>
  <c r="P137" i="2"/>
  <c r="D137" i="2"/>
  <c r="AW165" i="2"/>
  <c r="AW163" i="2"/>
  <c r="CO161" i="2"/>
  <c r="CK160" i="2"/>
  <c r="F160" i="2"/>
  <c r="BG159" i="2" a="1"/>
  <c r="R159" i="2" a="1"/>
  <c r="AE158" i="2" a="1"/>
  <c r="P157" i="2" a="1"/>
  <c r="BQ156" i="2"/>
  <c r="I156" i="2"/>
  <c r="BJ155" i="2"/>
  <c r="Q155" i="2"/>
  <c r="CD154" i="2"/>
  <c r="AT154" i="2"/>
  <c r="J154" i="2"/>
  <c r="BW153" i="2"/>
  <c r="AM153" i="2"/>
  <c r="C153" i="2"/>
  <c r="BU152" i="2"/>
  <c r="AR152" i="2"/>
  <c r="Q152" i="2"/>
  <c r="CH151" i="2"/>
  <c r="BG151" i="2"/>
  <c r="AH151" i="2"/>
  <c r="J151" i="2"/>
  <c r="CK150" i="2"/>
  <c r="BO150" i="2"/>
  <c r="AU150" i="2"/>
  <c r="AB150" i="2"/>
  <c r="F150" i="2"/>
  <c r="CI149" i="2"/>
  <c r="BP149" i="2"/>
  <c r="AT149" i="2"/>
  <c r="Y149" i="2"/>
  <c r="I149" i="2"/>
  <c r="CL148" i="2"/>
  <c r="BV148" i="2"/>
  <c r="BB148" i="2"/>
  <c r="AN148" i="2"/>
  <c r="Z148" i="2"/>
  <c r="J148" i="2"/>
  <c r="CS147" i="2"/>
  <c r="CG147" i="2"/>
  <c r="BU147" i="2"/>
  <c r="BI147" i="2"/>
  <c r="AW147" i="2"/>
  <c r="AK147" i="2"/>
  <c r="Y147" i="2"/>
  <c r="M147" i="2"/>
  <c r="CX146" i="2"/>
  <c r="CL146" i="2"/>
  <c r="BZ146" i="2"/>
  <c r="BN146" i="2"/>
  <c r="BB146" i="2"/>
  <c r="AP146" i="2"/>
  <c r="AD146" i="2"/>
  <c r="R146" i="2"/>
  <c r="F146" i="2"/>
  <c r="CQ145" i="2"/>
  <c r="CE145" i="2"/>
  <c r="BS145" i="2"/>
  <c r="BG145" i="2"/>
  <c r="AU145" i="2"/>
  <c r="AI145" i="2"/>
  <c r="W145" i="2"/>
  <c r="K145" i="2"/>
  <c r="CV144" i="2"/>
  <c r="CJ144" i="2"/>
  <c r="BX144" i="2"/>
  <c r="BL144" i="2"/>
  <c r="AZ144" i="2"/>
  <c r="AN144" i="2"/>
  <c r="AB144" i="2"/>
  <c r="P144" i="2"/>
  <c r="D144" i="2"/>
  <c r="CO143" i="2"/>
  <c r="CC143" i="2"/>
  <c r="BQ143" i="2"/>
  <c r="BE143" i="2"/>
  <c r="AS143" i="2"/>
  <c r="AG143" i="2"/>
  <c r="U143" i="2"/>
  <c r="I143" i="2"/>
  <c r="CT142" i="2"/>
  <c r="CH142" i="2"/>
  <c r="BV142" i="2"/>
  <c r="BJ142" i="2"/>
  <c r="AX142" i="2"/>
  <c r="AL142" i="2"/>
  <c r="Z142" i="2"/>
  <c r="N142" i="2"/>
  <c r="B142" i="2"/>
  <c r="CM141" i="2"/>
  <c r="CA141" i="2"/>
  <c r="BO141" i="2"/>
  <c r="BC141" i="2"/>
  <c r="AQ141" i="2"/>
  <c r="AE141" i="2"/>
  <c r="S141" i="2"/>
  <c r="G141" i="2"/>
  <c r="CR140" i="2"/>
  <c r="CF140" i="2"/>
  <c r="BT140" i="2"/>
  <c r="BH140" i="2"/>
  <c r="AV140" i="2"/>
  <c r="AJ140" i="2"/>
  <c r="X140" i="2"/>
  <c r="L140" i="2"/>
  <c r="E165" i="2"/>
  <c r="E163" i="2"/>
  <c r="BN161" i="2"/>
  <c r="BS160" i="2"/>
  <c r="AW159" i="2" a="1"/>
  <c r="BK158" i="2" a="1"/>
  <c r="CA157" i="2" a="1"/>
  <c r="AQ157" i="2" a="1"/>
  <c r="I157" i="2" a="1"/>
  <c r="BB156" i="2"/>
  <c r="CU155" i="2"/>
  <c r="AY155" i="2"/>
  <c r="N155" i="2"/>
  <c r="CA154" i="2"/>
  <c r="AQ154" i="2"/>
  <c r="G154" i="2"/>
  <c r="BT153" i="2"/>
  <c r="AJ153" i="2"/>
  <c r="CW152" i="2"/>
  <c r="BP152" i="2"/>
  <c r="AO152" i="2"/>
  <c r="I152" i="2"/>
  <c r="CE151" i="2"/>
  <c r="BB151" i="2"/>
  <c r="Z151" i="2"/>
  <c r="E151" i="2"/>
  <c r="CI150" i="2"/>
  <c r="BM150" i="2"/>
  <c r="AQ150" i="2"/>
  <c r="W150" i="2"/>
  <c r="D150" i="2"/>
  <c r="CE149" i="2"/>
  <c r="BK149" i="2"/>
  <c r="AR149" i="2"/>
  <c r="W149" i="2"/>
  <c r="D149" i="2"/>
  <c r="CJ148" i="2"/>
  <c r="BQ148" i="2"/>
  <c r="AZ148" i="2"/>
  <c r="AL148" i="2"/>
  <c r="V148" i="2"/>
  <c r="H148" i="2"/>
  <c r="CQ147" i="2"/>
  <c r="CE147" i="2"/>
  <c r="BS147" i="2"/>
  <c r="BG147" i="2"/>
  <c r="AU147" i="2"/>
  <c r="AI147" i="2"/>
  <c r="W147" i="2"/>
  <c r="K147" i="2"/>
  <c r="CV146" i="2"/>
  <c r="CJ146" i="2"/>
  <c r="BX146" i="2"/>
  <c r="BL146" i="2"/>
  <c r="AZ146" i="2"/>
  <c r="AN146" i="2"/>
  <c r="AB146" i="2"/>
  <c r="P146" i="2"/>
  <c r="D146" i="2"/>
  <c r="CO145" i="2"/>
  <c r="CC145" i="2"/>
  <c r="BQ145" i="2"/>
  <c r="BE145" i="2"/>
  <c r="AS145" i="2"/>
  <c r="AG145" i="2"/>
  <c r="U145" i="2"/>
  <c r="I145" i="2"/>
  <c r="CT144" i="2"/>
  <c r="CH144" i="2"/>
  <c r="BV144" i="2"/>
  <c r="BJ144" i="2"/>
  <c r="AX144" i="2"/>
  <c r="AL144" i="2"/>
  <c r="Z144" i="2"/>
  <c r="N144" i="2"/>
  <c r="B144" i="2"/>
  <c r="CM143" i="2"/>
  <c r="CA143" i="2"/>
  <c r="BO143" i="2"/>
  <c r="BC143" i="2"/>
  <c r="AQ143" i="2"/>
  <c r="AE143" i="2"/>
  <c r="S143" i="2"/>
  <c r="G143" i="2"/>
  <c r="CR142" i="2"/>
  <c r="CF142" i="2"/>
  <c r="BT142" i="2"/>
  <c r="BH142" i="2"/>
  <c r="AV142" i="2"/>
  <c r="AJ142" i="2"/>
  <c r="X142" i="2"/>
  <c r="L142" i="2"/>
  <c r="CW141" i="2"/>
  <c r="CK141" i="2"/>
  <c r="BY141" i="2"/>
  <c r="BM141" i="2"/>
  <c r="BA141" i="2"/>
  <c r="AO141" i="2"/>
  <c r="AC141" i="2"/>
  <c r="Q141" i="2"/>
  <c r="E141" i="2"/>
  <c r="CP140" i="2"/>
  <c r="CD140" i="2"/>
  <c r="BR140" i="2"/>
  <c r="BF140" i="2"/>
  <c r="AT140" i="2"/>
  <c r="AH140" i="2"/>
  <c r="V140" i="2"/>
  <c r="J140" i="2"/>
  <c r="CU139" i="2"/>
  <c r="CI139" i="2"/>
  <c r="BW139" i="2"/>
  <c r="BK139" i="2"/>
  <c r="AY139" i="2"/>
  <c r="AM139" i="2"/>
  <c r="AA139" i="2"/>
  <c r="O139" i="2"/>
  <c r="C139" i="2"/>
  <c r="CN138" i="2"/>
  <c r="CB138" i="2"/>
  <c r="BP138" i="2"/>
  <c r="BD138" i="2"/>
  <c r="AR138" i="2"/>
  <c r="AF138" i="2"/>
  <c r="CS164" i="2"/>
  <c r="CS162" i="2"/>
  <c r="BM161" i="2"/>
  <c r="BQ160" i="2"/>
  <c r="CL159" i="2" a="1"/>
  <c r="G159" i="2" a="1"/>
  <c r="U158" i="2" a="1"/>
  <c r="BA156" i="2"/>
  <c r="CT155" i="2"/>
  <c r="AX155" i="2"/>
  <c r="J155" i="2"/>
  <c r="BW154" i="2"/>
  <c r="AM154" i="2"/>
  <c r="C154" i="2"/>
  <c r="BP153" i="2"/>
  <c r="AF153" i="2"/>
  <c r="CS152" i="2"/>
  <c r="BN152" i="2"/>
  <c r="AK152" i="2"/>
  <c r="H152" i="2"/>
  <c r="CD151" i="2"/>
  <c r="AX151" i="2"/>
  <c r="Y151" i="2"/>
  <c r="B151" i="2"/>
  <c r="CE150" i="2"/>
  <c r="BL150" i="2"/>
  <c r="AP150" i="2"/>
  <c r="V150" i="2"/>
  <c r="C150" i="2"/>
  <c r="CD149" i="2"/>
  <c r="BH149" i="2"/>
  <c r="AN149" i="2"/>
  <c r="V149" i="2"/>
  <c r="C149" i="2"/>
  <c r="CI148" i="2"/>
  <c r="BP148" i="2"/>
  <c r="AY148" i="2"/>
  <c r="AK148" i="2"/>
  <c r="U148" i="2"/>
  <c r="G148" i="2"/>
  <c r="CP147" i="2"/>
  <c r="CD147" i="2"/>
  <c r="BR147" i="2"/>
  <c r="BF147" i="2"/>
  <c r="AT147" i="2"/>
  <c r="AH147" i="2"/>
  <c r="V147" i="2"/>
  <c r="J147" i="2"/>
  <c r="CU146" i="2"/>
  <c r="CI146" i="2"/>
  <c r="BW146" i="2"/>
  <c r="BK146" i="2"/>
  <c r="AY146" i="2"/>
  <c r="AM146" i="2"/>
  <c r="AA146" i="2"/>
  <c r="O146" i="2"/>
  <c r="C146" i="2"/>
  <c r="CN145" i="2"/>
  <c r="CB145" i="2"/>
  <c r="BP145" i="2"/>
  <c r="BD145" i="2"/>
  <c r="AR145" i="2"/>
  <c r="AF145" i="2"/>
  <c r="T145" i="2"/>
  <c r="H145" i="2"/>
  <c r="CS144" i="2"/>
  <c r="CG144" i="2"/>
  <c r="BU144" i="2"/>
  <c r="BI144" i="2"/>
  <c r="AW144" i="2"/>
  <c r="AK144" i="2"/>
  <c r="Y144" i="2"/>
  <c r="M144" i="2"/>
  <c r="CX143" i="2"/>
  <c r="CL143" i="2"/>
  <c r="BZ143" i="2"/>
  <c r="BN143" i="2"/>
  <c r="BB143" i="2"/>
  <c r="AP143" i="2"/>
  <c r="AD143" i="2"/>
  <c r="R143" i="2"/>
  <c r="F143" i="2"/>
  <c r="CQ142" i="2"/>
  <c r="CE142" i="2"/>
  <c r="BS142" i="2"/>
  <c r="BG142" i="2"/>
  <c r="AU142" i="2"/>
  <c r="AI142" i="2"/>
  <c r="W142" i="2"/>
  <c r="K142" i="2"/>
  <c r="CV141" i="2"/>
  <c r="CJ141" i="2"/>
  <c r="BX141" i="2"/>
  <c r="BL141" i="2"/>
  <c r="AZ141" i="2"/>
  <c r="AN141" i="2"/>
  <c r="AB141" i="2"/>
  <c r="P141" i="2"/>
  <c r="D141" i="2"/>
  <c r="CO140" i="2"/>
  <c r="CC140" i="2"/>
  <c r="BQ140" i="2"/>
  <c r="BE140" i="2"/>
  <c r="AS140" i="2"/>
  <c r="AG140" i="2"/>
  <c r="U140" i="2"/>
  <c r="I140" i="2"/>
  <c r="CT139" i="2"/>
  <c r="CH139" i="2"/>
  <c r="BV139" i="2"/>
  <c r="BJ139" i="2"/>
  <c r="AX139" i="2"/>
  <c r="AL139" i="2"/>
  <c r="Z139" i="2"/>
  <c r="N139" i="2"/>
  <c r="B139" i="2"/>
  <c r="CM138" i="2"/>
  <c r="CA138" i="2"/>
  <c r="BO138" i="2"/>
  <c r="BC138" i="2"/>
  <c r="CC164" i="2"/>
  <c r="CC162" i="2"/>
  <c r="BB161" i="2"/>
  <c r="BI160" i="2"/>
  <c r="AS159" i="2" a="1"/>
  <c r="BG158" i="2" a="1"/>
  <c r="R158" i="2" a="1"/>
  <c r="F157" i="2" a="1"/>
  <c r="AU156" i="2"/>
  <c r="CP155" i="2"/>
  <c r="AT155" i="2"/>
  <c r="E155" i="2"/>
  <c r="BR154" i="2"/>
  <c r="AH154" i="2"/>
  <c r="CU153" i="2"/>
  <c r="BK153" i="2"/>
  <c r="AA153" i="2"/>
  <c r="CN152" i="2"/>
  <c r="BM152" i="2"/>
  <c r="AG152" i="2"/>
  <c r="F152" i="2"/>
  <c r="BZ151" i="2"/>
  <c r="AW151" i="2"/>
  <c r="X151" i="2"/>
  <c r="CX150" i="2"/>
  <c r="CD150" i="2"/>
  <c r="BK150" i="2"/>
  <c r="AO150" i="2"/>
  <c r="S150" i="2"/>
  <c r="CV149" i="2"/>
  <c r="CC149" i="2"/>
  <c r="BG149" i="2"/>
  <c r="AM149" i="2"/>
  <c r="U149" i="2"/>
  <c r="CX148" i="2"/>
  <c r="CH148" i="2"/>
  <c r="BN148" i="2"/>
  <c r="AX148" i="2"/>
  <c r="AH148" i="2"/>
  <c r="T148" i="2"/>
  <c r="F148" i="2"/>
  <c r="CO147" i="2"/>
  <c r="CC147" i="2"/>
  <c r="BQ147" i="2"/>
  <c r="BE147" i="2"/>
  <c r="AS147" i="2"/>
  <c r="AG147" i="2"/>
  <c r="U147" i="2"/>
  <c r="I147" i="2"/>
  <c r="CT146" i="2"/>
  <c r="CH146" i="2"/>
  <c r="BV146" i="2"/>
  <c r="BJ146" i="2"/>
  <c r="AX146" i="2"/>
  <c r="AL146" i="2"/>
  <c r="Z146" i="2"/>
  <c r="N146" i="2"/>
  <c r="B146" i="2"/>
  <c r="CM145" i="2"/>
  <c r="CA145" i="2"/>
  <c r="BO145" i="2"/>
  <c r="BC145" i="2"/>
  <c r="AQ145" i="2"/>
  <c r="AE145" i="2"/>
  <c r="S145" i="2"/>
  <c r="G145" i="2"/>
  <c r="CR144" i="2"/>
  <c r="CF144" i="2"/>
  <c r="BT144" i="2"/>
  <c r="BH144" i="2"/>
  <c r="AV144" i="2"/>
  <c r="AJ144" i="2"/>
  <c r="X144" i="2"/>
  <c r="L144" i="2"/>
  <c r="CW143" i="2"/>
  <c r="CK143" i="2"/>
  <c r="BY143" i="2"/>
  <c r="BM143" i="2"/>
  <c r="BA143" i="2"/>
  <c r="AO143" i="2"/>
  <c r="AC143" i="2"/>
  <c r="Q143" i="2"/>
  <c r="E143" i="2"/>
  <c r="CP142" i="2"/>
  <c r="CD142" i="2"/>
  <c r="BR142" i="2"/>
  <c r="BF142" i="2"/>
  <c r="AT142" i="2"/>
  <c r="AH142" i="2"/>
  <c r="V142" i="2"/>
  <c r="J142" i="2"/>
  <c r="CU141" i="2"/>
  <c r="CI141" i="2"/>
  <c r="BW141" i="2"/>
  <c r="BK141" i="2"/>
  <c r="AY141" i="2"/>
  <c r="AM141" i="2"/>
  <c r="AA141" i="2"/>
  <c r="O141" i="2"/>
  <c r="C141" i="2"/>
  <c r="CN140" i="2"/>
  <c r="CB140" i="2"/>
  <c r="BP140" i="2"/>
  <c r="BD140" i="2"/>
  <c r="AR140" i="2"/>
  <c r="AF140" i="2"/>
  <c r="T140" i="2"/>
  <c r="H140" i="2"/>
  <c r="CS139" i="2"/>
  <c r="CG139" i="2"/>
  <c r="BU139" i="2"/>
  <c r="BI139" i="2"/>
  <c r="AW139" i="2"/>
  <c r="AK139" i="2"/>
  <c r="BA164" i="2"/>
  <c r="BI162" i="2"/>
  <c r="AK161" i="2"/>
  <c r="AW160" i="2"/>
  <c r="AM159" i="2" a="1"/>
  <c r="BA158" i="2" a="1"/>
  <c r="L158" i="2" a="1"/>
  <c r="BR157" i="2" a="1"/>
  <c r="AH157" i="2" a="1"/>
  <c r="CX156" i="2"/>
  <c r="AL156" i="2"/>
  <c r="CI155" i="2"/>
  <c r="AM155" i="2"/>
  <c r="C155" i="2"/>
  <c r="BP154" i="2"/>
  <c r="AF154" i="2"/>
  <c r="CS153" i="2"/>
  <c r="BI153" i="2"/>
  <c r="Y153" i="2"/>
  <c r="CL152" i="2"/>
  <c r="BI152" i="2"/>
  <c r="AF152" i="2"/>
  <c r="E152" i="2"/>
  <c r="BV151" i="2"/>
  <c r="AU151" i="2"/>
  <c r="W151" i="2"/>
  <c r="CW150" i="2"/>
  <c r="CA150" i="2"/>
  <c r="BG150" i="2"/>
  <c r="AN150" i="2"/>
  <c r="R150" i="2"/>
  <c r="CU149" i="2"/>
  <c r="CB149" i="2"/>
  <c r="BF149" i="2"/>
  <c r="AJ149" i="2"/>
  <c r="T149" i="2"/>
  <c r="CW148" i="2"/>
  <c r="CG148" i="2"/>
  <c r="BM148" i="2"/>
  <c r="AW148" i="2"/>
  <c r="AG148" i="2"/>
  <c r="S148" i="2"/>
  <c r="E148" i="2"/>
  <c r="CN147" i="2"/>
  <c r="CB147" i="2"/>
  <c r="BP147" i="2"/>
  <c r="BD147" i="2"/>
  <c r="AR147" i="2"/>
  <c r="AF147" i="2"/>
  <c r="T147" i="2"/>
  <c r="H147" i="2"/>
  <c r="CS146" i="2"/>
  <c r="CG146" i="2"/>
  <c r="BU146" i="2"/>
  <c r="BI146" i="2"/>
  <c r="AW146" i="2"/>
  <c r="AK146" i="2"/>
  <c r="Y146" i="2"/>
  <c r="M146" i="2"/>
  <c r="CX145" i="2"/>
  <c r="CL145" i="2"/>
  <c r="BZ145" i="2"/>
  <c r="BN145" i="2"/>
  <c r="BB145" i="2"/>
  <c r="AP145" i="2"/>
  <c r="AD145" i="2"/>
  <c r="R145" i="2"/>
  <c r="F145" i="2"/>
  <c r="CQ144" i="2"/>
  <c r="CE144" i="2"/>
  <c r="BS144" i="2"/>
  <c r="BG144" i="2"/>
  <c r="AU144" i="2"/>
  <c r="AI144" i="2"/>
  <c r="W144" i="2"/>
  <c r="K144" i="2"/>
  <c r="CV143" i="2"/>
  <c r="CJ143" i="2"/>
  <c r="BX143" i="2"/>
  <c r="BL143" i="2"/>
  <c r="AZ143" i="2"/>
  <c r="AN143" i="2"/>
  <c r="AB143" i="2"/>
  <c r="P143" i="2"/>
  <c r="D143" i="2"/>
  <c r="CO142" i="2"/>
  <c r="CC142" i="2"/>
  <c r="BQ142" i="2"/>
  <c r="BE142" i="2"/>
  <c r="AS142" i="2"/>
  <c r="AG142" i="2"/>
  <c r="U142" i="2"/>
  <c r="I142" i="2"/>
  <c r="CT141" i="2"/>
  <c r="CH141" i="2"/>
  <c r="BV141" i="2"/>
  <c r="BJ141" i="2"/>
  <c r="AX141" i="2"/>
  <c r="AL141" i="2"/>
  <c r="AW164" i="2"/>
  <c r="BE162" i="2"/>
  <c r="AJ161" i="2"/>
  <c r="AV160" i="2"/>
  <c r="CA159" i="2" a="1"/>
  <c r="CO158" i="2" a="1"/>
  <c r="K158" i="2" a="1"/>
  <c r="CW156" i="2"/>
  <c r="AJ156" i="2"/>
  <c r="CH155" i="2"/>
  <c r="AL155" i="2"/>
  <c r="B155" i="2"/>
  <c r="BO154" i="2"/>
  <c r="AE154" i="2"/>
  <c r="CR153" i="2"/>
  <c r="BH153" i="2"/>
  <c r="X153" i="2"/>
  <c r="CK152" i="2"/>
  <c r="BE152" i="2"/>
  <c r="AD152" i="2"/>
  <c r="CX151" i="2"/>
  <c r="BU151" i="2"/>
  <c r="AT151" i="2"/>
  <c r="V151" i="2"/>
  <c r="CV150" i="2"/>
  <c r="BZ150" i="2"/>
  <c r="BF150" i="2"/>
  <c r="AM150" i="2"/>
  <c r="Q150" i="2"/>
  <c r="CR149" i="2"/>
  <c r="BX149" i="2"/>
  <c r="BE149" i="2"/>
  <c r="AI149" i="2"/>
  <c r="P149" i="2"/>
  <c r="CV148" i="2"/>
  <c r="CC148" i="2"/>
  <c r="BL148" i="2"/>
  <c r="AT148" i="2"/>
  <c r="AF148" i="2"/>
  <c r="R148" i="2"/>
  <c r="D148" i="2"/>
  <c r="CM147" i="2"/>
  <c r="CA147" i="2"/>
  <c r="BO147" i="2"/>
  <c r="BC147" i="2"/>
  <c r="AQ147" i="2"/>
  <c r="AE147" i="2"/>
  <c r="S147" i="2"/>
  <c r="G147" i="2"/>
  <c r="CR146" i="2"/>
  <c r="CF146" i="2"/>
  <c r="BT146" i="2"/>
  <c r="BH146" i="2"/>
  <c r="AV146" i="2"/>
  <c r="AJ146" i="2"/>
  <c r="X146" i="2"/>
  <c r="L146" i="2"/>
  <c r="CW145" i="2"/>
  <c r="CK145" i="2"/>
  <c r="BY145" i="2"/>
  <c r="BM145" i="2"/>
  <c r="BA145" i="2"/>
  <c r="AO145" i="2"/>
  <c r="AC145" i="2"/>
  <c r="Q145" i="2"/>
  <c r="E145" i="2"/>
  <c r="CP144" i="2"/>
  <c r="CD144" i="2"/>
  <c r="BR144" i="2"/>
  <c r="BF144" i="2"/>
  <c r="AT144" i="2"/>
  <c r="AH144" i="2"/>
  <c r="V144" i="2"/>
  <c r="J144" i="2"/>
  <c r="CU143" i="2"/>
  <c r="CI143" i="2"/>
  <c r="BW143" i="2"/>
  <c r="BK143" i="2"/>
  <c r="AY143" i="2"/>
  <c r="AM143" i="2"/>
  <c r="AA143" i="2"/>
  <c r="O143" i="2"/>
  <c r="C143" i="2"/>
  <c r="CN142" i="2"/>
  <c r="CB142" i="2"/>
  <c r="BP142" i="2"/>
  <c r="BD142" i="2"/>
  <c r="AR142" i="2"/>
  <c r="AF142" i="2"/>
  <c r="T142" i="2"/>
  <c r="H142" i="2"/>
  <c r="CS141" i="2"/>
  <c r="CG141" i="2"/>
  <c r="BU141" i="2"/>
  <c r="BI141" i="2"/>
  <c r="AW141" i="2"/>
  <c r="AK141" i="2"/>
  <c r="CS165" i="2"/>
  <c r="CS163" i="2"/>
  <c r="Y162" i="2"/>
  <c r="M161" i="2"/>
  <c r="AB160" i="2"/>
  <c r="BQ159" i="2" a="1"/>
  <c r="CE158" i="2" a="1"/>
  <c r="AP158" i="2" a="1"/>
  <c r="CF156" i="2"/>
  <c r="V156" i="2"/>
  <c r="BV155" i="2"/>
  <c r="AA155" i="2"/>
  <c r="CN154" i="2"/>
  <c r="BD154" i="2"/>
  <c r="T154" i="2"/>
  <c r="CG153" i="2"/>
  <c r="AW153" i="2"/>
  <c r="M153" i="2"/>
  <c r="CB152" i="2"/>
  <c r="BA152" i="2"/>
  <c r="U152" i="2"/>
  <c r="CQ151" i="2"/>
  <c r="BN151" i="2"/>
  <c r="AK151" i="2"/>
  <c r="M151" i="2"/>
  <c r="CP150" i="2"/>
  <c r="BW150" i="2"/>
  <c r="BA150" i="2"/>
  <c r="AE150" i="2"/>
  <c r="K150" i="2"/>
  <c r="CO149" i="2"/>
  <c r="BS149" i="2"/>
  <c r="AY149" i="2"/>
  <c r="AF149" i="2"/>
  <c r="L149" i="2"/>
  <c r="CS148" i="2"/>
  <c r="BY148" i="2"/>
  <c r="BI148" i="2"/>
  <c r="AQ148" i="2"/>
  <c r="AC148" i="2"/>
  <c r="O148" i="2"/>
  <c r="CX147" i="2"/>
  <c r="CJ147" i="2"/>
  <c r="BX147" i="2"/>
  <c r="BL147" i="2"/>
  <c r="AZ147" i="2"/>
  <c r="AN147" i="2"/>
  <c r="AB147" i="2"/>
  <c r="P147" i="2"/>
  <c r="D147" i="2"/>
  <c r="AG164" i="2"/>
  <c r="G158" i="2" a="1"/>
  <c r="AF156" i="2"/>
  <c r="BK154" i="2"/>
  <c r="T153" i="2"/>
  <c r="CT151" i="2"/>
  <c r="CU150" i="2"/>
  <c r="P150" i="2"/>
  <c r="AH149" i="2"/>
  <c r="BK148" i="2"/>
  <c r="C148" i="2"/>
  <c r="BB147" i="2"/>
  <c r="F147" i="2"/>
  <c r="BR146" i="2"/>
  <c r="AH146" i="2"/>
  <c r="CU145" i="2"/>
  <c r="BK145" i="2"/>
  <c r="AA145" i="2"/>
  <c r="CN144" i="2"/>
  <c r="BD144" i="2"/>
  <c r="T144" i="2"/>
  <c r="CG143" i="2"/>
  <c r="AW143" i="2"/>
  <c r="M143" i="2"/>
  <c r="BZ142" i="2"/>
  <c r="AP142" i="2"/>
  <c r="F142" i="2"/>
  <c r="BS141" i="2"/>
  <c r="AI141" i="2"/>
  <c r="K141" i="2"/>
  <c r="CJ140" i="2"/>
  <c r="BL140" i="2"/>
  <c r="AN140" i="2"/>
  <c r="P140" i="2"/>
  <c r="CP139" i="2"/>
  <c r="BT139" i="2"/>
  <c r="BA139" i="2"/>
  <c r="AG139" i="2"/>
  <c r="M139" i="2"/>
  <c r="CT138" i="2"/>
  <c r="BZ138" i="2"/>
  <c r="BJ138" i="2"/>
  <c r="AQ138" i="2"/>
  <c r="AB138" i="2"/>
  <c r="N138" i="2"/>
  <c r="CU137" i="2"/>
  <c r="CG137" i="2"/>
  <c r="BS137" i="2"/>
  <c r="BE137" i="2"/>
  <c r="AQ137" i="2"/>
  <c r="AA137" i="2"/>
  <c r="M137" i="2"/>
  <c r="CV136" i="2"/>
  <c r="CI136" i="2"/>
  <c r="BV136" i="2"/>
  <c r="BI136" i="2"/>
  <c r="AV136" i="2"/>
  <c r="AJ136" i="2"/>
  <c r="X136" i="2"/>
  <c r="L136" i="2"/>
  <c r="CW135" i="2"/>
  <c r="CK135" i="2"/>
  <c r="BY135" i="2"/>
  <c r="BM135" i="2"/>
  <c r="BA135" i="2"/>
  <c r="AO135" i="2"/>
  <c r="AC135" i="2"/>
  <c r="Q135" i="2"/>
  <c r="E135" i="2"/>
  <c r="CP134" i="2"/>
  <c r="CD134" i="2"/>
  <c r="BR134" i="2"/>
  <c r="BF134" i="2"/>
  <c r="AT134" i="2"/>
  <c r="AH134" i="2"/>
  <c r="V134" i="2"/>
  <c r="J134" i="2"/>
  <c r="CU133" i="2"/>
  <c r="CI133" i="2"/>
  <c r="BW133" i="2"/>
  <c r="BK133" i="2"/>
  <c r="AY133" i="2"/>
  <c r="AM133" i="2"/>
  <c r="AA133" i="2"/>
  <c r="O133" i="2"/>
  <c r="C133" i="2"/>
  <c r="CN132" i="2"/>
  <c r="CB132" i="2"/>
  <c r="BP132" i="2"/>
  <c r="BD132" i="2"/>
  <c r="AR132" i="2"/>
  <c r="AF132" i="2"/>
  <c r="T132" i="2"/>
  <c r="H132" i="2"/>
  <c r="CS131" i="2"/>
  <c r="CG131" i="2"/>
  <c r="BU131" i="2"/>
  <c r="BI131" i="2"/>
  <c r="AW131" i="2"/>
  <c r="AK131" i="2"/>
  <c r="Y131" i="2"/>
  <c r="M131" i="2"/>
  <c r="CX130" i="2"/>
  <c r="CL130" i="2"/>
  <c r="BZ130" i="2"/>
  <c r="BN130" i="2"/>
  <c r="BB130" i="2"/>
  <c r="AP130" i="2"/>
  <c r="AD130" i="2"/>
  <c r="R130" i="2"/>
  <c r="F130" i="2"/>
  <c r="E164" i="2"/>
  <c r="CS157" i="2" a="1"/>
  <c r="W156" i="2"/>
  <c r="BF154" i="2"/>
  <c r="O153" i="2"/>
  <c r="CS151" i="2"/>
  <c r="CQ150" i="2"/>
  <c r="O150" i="2"/>
  <c r="AG149" i="2"/>
  <c r="BJ148" i="2"/>
  <c r="B148" i="2"/>
  <c r="BA147" i="2"/>
  <c r="E147" i="2"/>
  <c r="BQ146" i="2"/>
  <c r="AG146" i="2"/>
  <c r="CT145" i="2"/>
  <c r="BJ145" i="2"/>
  <c r="Z145" i="2"/>
  <c r="CM144" i="2"/>
  <c r="BC144" i="2"/>
  <c r="S144" i="2"/>
  <c r="CF143" i="2"/>
  <c r="AV143" i="2"/>
  <c r="L143" i="2"/>
  <c r="BY142" i="2"/>
  <c r="AO142" i="2"/>
  <c r="E142" i="2"/>
  <c r="BR141" i="2"/>
  <c r="AH141" i="2"/>
  <c r="J141" i="2"/>
  <c r="CI140" i="2"/>
  <c r="BK140" i="2"/>
  <c r="AM140" i="2"/>
  <c r="O140" i="2"/>
  <c r="CO139" i="2"/>
  <c r="BS139" i="2"/>
  <c r="AZ139" i="2"/>
  <c r="AF139" i="2"/>
  <c r="L139" i="2"/>
  <c r="CS138" i="2"/>
  <c r="BY138" i="2"/>
  <c r="BI138" i="2"/>
  <c r="AP138" i="2"/>
  <c r="AA138" i="2"/>
  <c r="M138" i="2"/>
  <c r="CT137" i="2"/>
  <c r="CF137" i="2"/>
  <c r="BR137" i="2"/>
  <c r="BD137" i="2"/>
  <c r="AP137" i="2"/>
  <c r="Z137" i="2"/>
  <c r="L137" i="2"/>
  <c r="CU136" i="2"/>
  <c r="CH136" i="2"/>
  <c r="BU136" i="2"/>
  <c r="BH136" i="2"/>
  <c r="AU136" i="2"/>
  <c r="AI136" i="2"/>
  <c r="W136" i="2"/>
  <c r="K136" i="2"/>
  <c r="CV135" i="2"/>
  <c r="CJ135" i="2"/>
  <c r="BX135" i="2"/>
  <c r="BL135" i="2"/>
  <c r="AZ135" i="2"/>
  <c r="AN135" i="2"/>
  <c r="AB135" i="2"/>
  <c r="P135" i="2"/>
  <c r="D135" i="2"/>
  <c r="CO134" i="2"/>
  <c r="CC134" i="2"/>
  <c r="BQ134" i="2"/>
  <c r="BE134" i="2"/>
  <c r="AS134" i="2"/>
  <c r="AG134" i="2"/>
  <c r="U134" i="2"/>
  <c r="I134" i="2"/>
  <c r="CT133" i="2"/>
  <c r="CH133" i="2"/>
  <c r="BV133" i="2"/>
  <c r="BJ133" i="2"/>
  <c r="AX133" i="2"/>
  <c r="AL133" i="2"/>
  <c r="Z133" i="2"/>
  <c r="N133" i="2"/>
  <c r="B133" i="2"/>
  <c r="CM132" i="2"/>
  <c r="CA132" i="2"/>
  <c r="BO132" i="2"/>
  <c r="BC132" i="2"/>
  <c r="AQ132" i="2"/>
  <c r="AE132" i="2"/>
  <c r="S132" i="2"/>
  <c r="G132" i="2"/>
  <c r="CR131" i="2"/>
  <c r="CF131" i="2"/>
  <c r="BT131" i="2"/>
  <c r="BH131" i="2"/>
  <c r="AV131" i="2"/>
  <c r="AJ131" i="2"/>
  <c r="X131" i="2"/>
  <c r="L131" i="2"/>
  <c r="CW130" i="2"/>
  <c r="CK130" i="2"/>
  <c r="BY130" i="2"/>
  <c r="BM130" i="2"/>
  <c r="BA130" i="2"/>
  <c r="AO130" i="2"/>
  <c r="AC130" i="2"/>
  <c r="Q130" i="2"/>
  <c r="E130" i="2"/>
  <c r="AG163" i="2"/>
  <c r="BC159" i="2" a="1"/>
  <c r="E156" i="2"/>
  <c r="AR154" i="2"/>
  <c r="CX152" i="2"/>
  <c r="CG151" i="2"/>
  <c r="CJ150" i="2"/>
  <c r="E150" i="2"/>
  <c r="X149" i="2"/>
  <c r="BA148" i="2"/>
  <c r="CR147" i="2"/>
  <c r="AV147" i="2"/>
  <c r="CW146" i="2"/>
  <c r="BM146" i="2"/>
  <c r="AC146" i="2"/>
  <c r="CP145" i="2"/>
  <c r="BF145" i="2"/>
  <c r="V145" i="2"/>
  <c r="CI144" i="2"/>
  <c r="AY144" i="2"/>
  <c r="O144" i="2"/>
  <c r="CB143" i="2"/>
  <c r="AR143" i="2"/>
  <c r="H143" i="2"/>
  <c r="BU142" i="2"/>
  <c r="AK142" i="2"/>
  <c r="CX141" i="2"/>
  <c r="BN141" i="2"/>
  <c r="AD141" i="2"/>
  <c r="F141" i="2"/>
  <c r="CE140" i="2"/>
  <c r="BG140" i="2"/>
  <c r="AI140" i="2"/>
  <c r="K140" i="2"/>
  <c r="CN139" i="2"/>
  <c r="BR139" i="2"/>
  <c r="AV139" i="2"/>
  <c r="AC139" i="2"/>
  <c r="K139" i="2"/>
  <c r="CP138" i="2"/>
  <c r="BX138" i="2"/>
  <c r="BF138" i="2"/>
  <c r="AO138" i="2"/>
  <c r="Z138" i="2"/>
  <c r="J138" i="2"/>
  <c r="CS137" i="2"/>
  <c r="CE137" i="2"/>
  <c r="BQ137" i="2"/>
  <c r="BC137" i="2"/>
  <c r="AM137" i="2"/>
  <c r="Y137" i="2"/>
  <c r="K137" i="2"/>
  <c r="CT136" i="2"/>
  <c r="CG136" i="2"/>
  <c r="BT136" i="2"/>
  <c r="BG136" i="2"/>
  <c r="AT136" i="2"/>
  <c r="AH136" i="2"/>
  <c r="V136" i="2"/>
  <c r="J136" i="2"/>
  <c r="CU135" i="2"/>
  <c r="CI135" i="2"/>
  <c r="BW135" i="2"/>
  <c r="BK135" i="2"/>
  <c r="AY135" i="2"/>
  <c r="AM135" i="2"/>
  <c r="AA135" i="2"/>
  <c r="O135" i="2"/>
  <c r="C135" i="2"/>
  <c r="CN134" i="2"/>
  <c r="CB134" i="2"/>
  <c r="BP134" i="2"/>
  <c r="BD134" i="2"/>
  <c r="AR134" i="2"/>
  <c r="AF134" i="2"/>
  <c r="T134" i="2"/>
  <c r="H134" i="2"/>
  <c r="CS133" i="2"/>
  <c r="CG133" i="2"/>
  <c r="BU133" i="2"/>
  <c r="BI133" i="2"/>
  <c r="AW133" i="2"/>
  <c r="AK133" i="2"/>
  <c r="Y133" i="2"/>
  <c r="M133" i="2"/>
  <c r="CX132" i="2"/>
  <c r="CL132" i="2"/>
  <c r="BZ132" i="2"/>
  <c r="BN132" i="2"/>
  <c r="BB132" i="2"/>
  <c r="AP132" i="2"/>
  <c r="AD132" i="2"/>
  <c r="R132" i="2"/>
  <c r="F132" i="2"/>
  <c r="CQ131" i="2"/>
  <c r="CE131" i="2"/>
  <c r="BS131" i="2"/>
  <c r="BG131" i="2"/>
  <c r="AU131" i="2"/>
  <c r="AI131" i="2"/>
  <c r="W131" i="2"/>
  <c r="K131" i="2"/>
  <c r="CV130" i="2"/>
  <c r="CJ130" i="2"/>
  <c r="BX130" i="2"/>
  <c r="BL130" i="2"/>
  <c r="AZ130" i="2"/>
  <c r="AN130" i="2"/>
  <c r="AB130" i="2"/>
  <c r="P130" i="2"/>
  <c r="D130" i="2"/>
  <c r="AC162" i="2"/>
  <c r="AC159" i="2" a="1"/>
  <c r="BI157" i="2" a="1"/>
  <c r="BW155" i="2"/>
  <c r="V154" i="2"/>
  <c r="CC152" i="2"/>
  <c r="BR151" i="2"/>
  <c r="BX150" i="2"/>
  <c r="CP149" i="2"/>
  <c r="M149" i="2"/>
  <c r="AR148" i="2"/>
  <c r="CK147" i="2"/>
  <c r="AO147" i="2"/>
  <c r="CP146" i="2"/>
  <c r="BF146" i="2"/>
  <c r="V146" i="2"/>
  <c r="CI145" i="2"/>
  <c r="AY145" i="2"/>
  <c r="O145" i="2"/>
  <c r="CB144" i="2"/>
  <c r="AR144" i="2"/>
  <c r="H144" i="2"/>
  <c r="BU143" i="2"/>
  <c r="AK143" i="2"/>
  <c r="CX142" i="2"/>
  <c r="BN142" i="2"/>
  <c r="AD142" i="2"/>
  <c r="CQ141" i="2"/>
  <c r="BG141" i="2"/>
  <c r="Y141" i="2"/>
  <c r="CX140" i="2"/>
  <c r="BZ140" i="2"/>
  <c r="BB140" i="2"/>
  <c r="AD140" i="2"/>
  <c r="F140" i="2"/>
  <c r="CJ139" i="2"/>
  <c r="BP139" i="2"/>
  <c r="AT139" i="2"/>
  <c r="Y139" i="2"/>
  <c r="I139" i="2"/>
  <c r="CL138" i="2"/>
  <c r="BV138" i="2"/>
  <c r="BB138" i="2"/>
  <c r="AM138" i="2"/>
  <c r="V138" i="2"/>
  <c r="H138" i="2"/>
  <c r="CQ137" i="2"/>
  <c r="CC137" i="2"/>
  <c r="BO137" i="2"/>
  <c r="AY137" i="2"/>
  <c r="AK137" i="2"/>
  <c r="W137" i="2"/>
  <c r="I137" i="2"/>
  <c r="CR136" i="2"/>
  <c r="CE136" i="2"/>
  <c r="BQ136" i="2"/>
  <c r="BD136" i="2"/>
  <c r="AR136" i="2"/>
  <c r="AF136" i="2"/>
  <c r="T136" i="2"/>
  <c r="H136" i="2"/>
  <c r="CS135" i="2"/>
  <c r="CG135" i="2"/>
  <c r="BU135" i="2"/>
  <c r="BI135" i="2"/>
  <c r="AW135" i="2"/>
  <c r="AK135" i="2"/>
  <c r="Y135" i="2"/>
  <c r="M135" i="2"/>
  <c r="CX134" i="2"/>
  <c r="CL134" i="2"/>
  <c r="BZ134" i="2"/>
  <c r="BN134" i="2"/>
  <c r="BB134" i="2"/>
  <c r="AP134" i="2"/>
  <c r="AD134" i="2"/>
  <c r="R134" i="2"/>
  <c r="F134" i="2"/>
  <c r="CQ133" i="2"/>
  <c r="CE133" i="2"/>
  <c r="BS133" i="2"/>
  <c r="BG133" i="2"/>
  <c r="AU133" i="2"/>
  <c r="AI133" i="2"/>
  <c r="W133" i="2"/>
  <c r="K133" i="2"/>
  <c r="CV132" i="2"/>
  <c r="CJ132" i="2"/>
  <c r="BX132" i="2"/>
  <c r="BL132" i="2"/>
  <c r="AZ132" i="2"/>
  <c r="AN132" i="2"/>
  <c r="AB132" i="2"/>
  <c r="P132" i="2"/>
  <c r="D132" i="2"/>
  <c r="CO131" i="2"/>
  <c r="CC131" i="2"/>
  <c r="BQ131" i="2"/>
  <c r="BE131" i="2"/>
  <c r="AS131" i="2"/>
  <c r="CF161" i="2"/>
  <c r="BF155" i="2"/>
  <c r="H154" i="2"/>
  <c r="BQ152" i="2"/>
  <c r="BF151" i="2"/>
  <c r="BN150" i="2"/>
  <c r="CF149" i="2"/>
  <c r="H149" i="2"/>
  <c r="AM148" i="2"/>
  <c r="CF147" i="2"/>
  <c r="AJ147" i="2"/>
  <c r="CO146" i="2"/>
  <c r="BE146" i="2"/>
  <c r="U146" i="2"/>
  <c r="CH145" i="2"/>
  <c r="AX145" i="2"/>
  <c r="N145" i="2"/>
  <c r="CA144" i="2"/>
  <c r="AQ144" i="2"/>
  <c r="G144" i="2"/>
  <c r="BT143" i="2"/>
  <c r="AJ143" i="2"/>
  <c r="CW142" i="2"/>
  <c r="BM142" i="2"/>
  <c r="AC142" i="2"/>
  <c r="CP141" i="2"/>
  <c r="BF141" i="2"/>
  <c r="X141" i="2"/>
  <c r="CW140" i="2"/>
  <c r="BY140" i="2"/>
  <c r="BA140" i="2"/>
  <c r="AC140" i="2"/>
  <c r="E140" i="2"/>
  <c r="CF139" i="2"/>
  <c r="BM139" i="2"/>
  <c r="AS139" i="2"/>
  <c r="X139" i="2"/>
  <c r="H139" i="2"/>
  <c r="CK138" i="2"/>
  <c r="BU138" i="2"/>
  <c r="BA138" i="2"/>
  <c r="AL138" i="2"/>
  <c r="U138" i="2"/>
  <c r="G138" i="2"/>
  <c r="CP137" i="2"/>
  <c r="CB137" i="2"/>
  <c r="BN137" i="2"/>
  <c r="AX137" i="2"/>
  <c r="AJ137" i="2"/>
  <c r="V137" i="2"/>
  <c r="H137" i="2"/>
  <c r="CQ136" i="2"/>
  <c r="CC136" i="2"/>
  <c r="BP136" i="2"/>
  <c r="BC136" i="2"/>
  <c r="AQ136" i="2"/>
  <c r="AE136" i="2"/>
  <c r="S136" i="2"/>
  <c r="G136" i="2"/>
  <c r="CR135" i="2"/>
  <c r="CF135" i="2"/>
  <c r="BT135" i="2"/>
  <c r="BH135" i="2"/>
  <c r="AV135" i="2"/>
  <c r="AJ135" i="2"/>
  <c r="X135" i="2"/>
  <c r="L135" i="2"/>
  <c r="CW134" i="2"/>
  <c r="CK134" i="2"/>
  <c r="BY134" i="2"/>
  <c r="BM134" i="2"/>
  <c r="BA134" i="2"/>
  <c r="AO134" i="2"/>
  <c r="AC134" i="2"/>
  <c r="Q134" i="2"/>
  <c r="E134" i="2"/>
  <c r="CP133" i="2"/>
  <c r="CD133" i="2"/>
  <c r="BR133" i="2"/>
  <c r="BF133" i="2"/>
  <c r="AT133" i="2"/>
  <c r="AH133" i="2"/>
  <c r="V133" i="2"/>
  <c r="J133" i="2"/>
  <c r="CU132" i="2"/>
  <c r="CI132" i="2"/>
  <c r="BW132" i="2"/>
  <c r="BK132" i="2"/>
  <c r="AY132" i="2"/>
  <c r="AM132" i="2"/>
  <c r="AA132" i="2"/>
  <c r="O132" i="2"/>
  <c r="C132" i="2"/>
  <c r="CN131" i="2"/>
  <c r="CB131" i="2"/>
  <c r="BP131" i="2"/>
  <c r="BD131" i="2"/>
  <c r="AR131" i="2"/>
  <c r="AF131" i="2"/>
  <c r="T131" i="2"/>
  <c r="H131" i="2"/>
  <c r="CS130" i="2"/>
  <c r="CG130" i="2"/>
  <c r="BU130" i="2"/>
  <c r="BI130" i="2"/>
  <c r="AW130" i="2"/>
  <c r="AK130" i="2"/>
  <c r="Y130" i="2"/>
  <c r="M130" i="2"/>
  <c r="AC161" i="2"/>
  <c r="CL158" i="2" a="1"/>
  <c r="AH155" i="2"/>
  <c r="CN153" i="2"/>
  <c r="BD152" i="2"/>
  <c r="AP151" i="2"/>
  <c r="BC150" i="2"/>
  <c r="BW149" i="2"/>
  <c r="CU148" i="2"/>
  <c r="AE148" i="2"/>
  <c r="BZ147" i="2"/>
  <c r="AD147" i="2"/>
  <c r="CK146" i="2"/>
  <c r="BA146" i="2"/>
  <c r="Q146" i="2"/>
  <c r="CD145" i="2"/>
  <c r="AT145" i="2"/>
  <c r="J145" i="2"/>
  <c r="BW144" i="2"/>
  <c r="AM144" i="2"/>
  <c r="C144" i="2"/>
  <c r="BP143" i="2"/>
  <c r="AF143" i="2"/>
  <c r="CS142" i="2"/>
  <c r="BI142" i="2"/>
  <c r="Y142" i="2"/>
  <c r="CL141" i="2"/>
  <c r="BB141" i="2"/>
  <c r="W141" i="2"/>
  <c r="CV140" i="2"/>
  <c r="BX140" i="2"/>
  <c r="AZ140" i="2"/>
  <c r="AB140" i="2"/>
  <c r="D140" i="2"/>
  <c r="CE139" i="2"/>
  <c r="BL139" i="2"/>
  <c r="AR139" i="2"/>
  <c r="W139" i="2"/>
  <c r="E139" i="2"/>
  <c r="CJ138" i="2"/>
  <c r="BR138" i="2"/>
  <c r="AZ138" i="2"/>
  <c r="AK138" i="2"/>
  <c r="T138" i="2"/>
  <c r="F138" i="2"/>
  <c r="CO137" i="2"/>
  <c r="CA137" i="2"/>
  <c r="BK137" i="2"/>
  <c r="AW137" i="2"/>
  <c r="AI137" i="2"/>
  <c r="U137" i="2"/>
  <c r="G137" i="2"/>
  <c r="CO136" i="2"/>
  <c r="CB136" i="2"/>
  <c r="BO136" i="2"/>
  <c r="BB136" i="2"/>
  <c r="AP136" i="2"/>
  <c r="AD136" i="2"/>
  <c r="R136" i="2"/>
  <c r="F136" i="2"/>
  <c r="CQ135" i="2"/>
  <c r="CE135" i="2"/>
  <c r="BS135" i="2"/>
  <c r="BG135" i="2"/>
  <c r="AU135" i="2"/>
  <c r="AI135" i="2"/>
  <c r="W135" i="2"/>
  <c r="K135" i="2"/>
  <c r="CV134" i="2"/>
  <c r="CJ134" i="2"/>
  <c r="BX134" i="2"/>
  <c r="BL134" i="2"/>
  <c r="AZ134" i="2"/>
  <c r="AN134" i="2"/>
  <c r="AB134" i="2"/>
  <c r="P134" i="2"/>
  <c r="D134" i="2"/>
  <c r="CO133" i="2"/>
  <c r="CC133" i="2"/>
  <c r="BQ133" i="2"/>
  <c r="BE133" i="2"/>
  <c r="AS133" i="2"/>
  <c r="AG133" i="2"/>
  <c r="U133" i="2"/>
  <c r="I133" i="2"/>
  <c r="CT132" i="2"/>
  <c r="CH132" i="2"/>
  <c r="BV132" i="2"/>
  <c r="BJ132" i="2"/>
  <c r="AX132" i="2"/>
  <c r="AL132" i="2"/>
  <c r="Z132" i="2"/>
  <c r="N132" i="2"/>
  <c r="B132" i="2"/>
  <c r="CM131" i="2"/>
  <c r="CA131" i="2"/>
  <c r="BO131" i="2"/>
  <c r="BC131" i="2"/>
  <c r="AQ131" i="2"/>
  <c r="AE131" i="2"/>
  <c r="S131" i="2"/>
  <c r="G131" i="2"/>
  <c r="CR130" i="2"/>
  <c r="CF130" i="2"/>
  <c r="BT130" i="2"/>
  <c r="BH130" i="2"/>
  <c r="AV130" i="2"/>
  <c r="AJ130" i="2"/>
  <c r="P161" i="2"/>
  <c r="CF158" i="2" a="1"/>
  <c r="Y157" i="2" a="1"/>
  <c r="AC155" i="2"/>
  <c r="CI153" i="2"/>
  <c r="BB152" i="2"/>
  <c r="AL151" i="2"/>
  <c r="BB150" i="2"/>
  <c r="BT149" i="2"/>
  <c r="CT148" i="2"/>
  <c r="AD148" i="2"/>
  <c r="BY147" i="2"/>
  <c r="AC147" i="2"/>
  <c r="CE146" i="2"/>
  <c r="AU146" i="2"/>
  <c r="K146" i="2"/>
  <c r="BX145" i="2"/>
  <c r="AN145" i="2"/>
  <c r="D145" i="2"/>
  <c r="BQ144" i="2"/>
  <c r="AG144" i="2"/>
  <c r="CT143" i="2"/>
  <c r="BJ143" i="2"/>
  <c r="Z143" i="2"/>
  <c r="CM142" i="2"/>
  <c r="BC142" i="2"/>
  <c r="S142" i="2"/>
  <c r="CF141" i="2"/>
  <c r="AV141" i="2"/>
  <c r="V141" i="2"/>
  <c r="CU140" i="2"/>
  <c r="BW140" i="2"/>
  <c r="AY140" i="2"/>
  <c r="AA140" i="2"/>
  <c r="C140" i="2"/>
  <c r="CD139" i="2"/>
  <c r="BH139" i="2"/>
  <c r="AO139" i="2"/>
  <c r="V139" i="2"/>
  <c r="D139" i="2"/>
  <c r="CI138" i="2"/>
  <c r="BQ138" i="2"/>
  <c r="AY138" i="2"/>
  <c r="AH138" i="2"/>
  <c r="S138" i="2"/>
  <c r="E138" i="2"/>
  <c r="CN137" i="2"/>
  <c r="BZ137" i="2"/>
  <c r="BJ137" i="2"/>
  <c r="AV137" i="2"/>
  <c r="AH137" i="2"/>
  <c r="T137" i="2"/>
  <c r="F137" i="2"/>
  <c r="CN136" i="2"/>
  <c r="CA136" i="2"/>
  <c r="BN136" i="2"/>
  <c r="BA136" i="2"/>
  <c r="AO136" i="2"/>
  <c r="AC136" i="2"/>
  <c r="Q136" i="2"/>
  <c r="E136" i="2"/>
  <c r="CP135" i="2"/>
  <c r="CD135" i="2"/>
  <c r="BR135" i="2"/>
  <c r="BF135" i="2"/>
  <c r="AT135" i="2"/>
  <c r="AH135" i="2"/>
  <c r="V135" i="2"/>
  <c r="J135" i="2"/>
  <c r="CU134" i="2"/>
  <c r="CI134" i="2"/>
  <c r="BW134" i="2"/>
  <c r="BK134" i="2"/>
  <c r="AY134" i="2"/>
  <c r="AM134" i="2"/>
  <c r="AA134" i="2"/>
  <c r="O134" i="2"/>
  <c r="C134" i="2"/>
  <c r="CN133" i="2"/>
  <c r="CB133" i="2"/>
  <c r="BP133" i="2"/>
  <c r="BD133" i="2"/>
  <c r="AR133" i="2"/>
  <c r="AF133" i="2"/>
  <c r="T133" i="2"/>
  <c r="H133" i="2"/>
  <c r="CS132" i="2"/>
  <c r="CG132" i="2"/>
  <c r="BU132" i="2"/>
  <c r="BI132" i="2"/>
  <c r="AW132" i="2"/>
  <c r="AK132" i="2"/>
  <c r="Y132" i="2"/>
  <c r="M132" i="2"/>
  <c r="CX131" i="2"/>
  <c r="CL131" i="2"/>
  <c r="BZ131" i="2"/>
  <c r="BN131" i="2"/>
  <c r="BB131" i="2"/>
  <c r="AP131" i="2"/>
  <c r="CE160" i="2"/>
  <c r="BQ158" i="2" a="1"/>
  <c r="N157" i="2" a="1"/>
  <c r="O155" i="2"/>
  <c r="BU153" i="2"/>
  <c r="AP152" i="2"/>
  <c r="AD151" i="2"/>
  <c r="AT150" i="2"/>
  <c r="BL149" i="2"/>
  <c r="CK148" i="2"/>
  <c r="Y148" i="2"/>
  <c r="BT147" i="2"/>
  <c r="X147" i="2"/>
  <c r="CD146" i="2"/>
  <c r="AT146" i="2"/>
  <c r="J146" i="2"/>
  <c r="BW145" i="2"/>
  <c r="AM145" i="2"/>
  <c r="C145" i="2"/>
  <c r="BP144" i="2"/>
  <c r="AF144" i="2"/>
  <c r="CS143" i="2"/>
  <c r="BI143" i="2"/>
  <c r="Y143" i="2"/>
  <c r="CL142" i="2"/>
  <c r="BB142" i="2"/>
  <c r="R142" i="2"/>
  <c r="CE141" i="2"/>
  <c r="AU141" i="2"/>
  <c r="R141" i="2"/>
  <c r="CQ140" i="2"/>
  <c r="BS140" i="2"/>
  <c r="AU140" i="2"/>
  <c r="W140" i="2"/>
  <c r="CW139" i="2"/>
  <c r="CC139" i="2"/>
  <c r="BG139" i="2"/>
  <c r="AN139" i="2"/>
  <c r="U139" i="2"/>
  <c r="CX138" i="2"/>
  <c r="CH138" i="2"/>
  <c r="BN138" i="2"/>
  <c r="AX138" i="2"/>
  <c r="AG138" i="2"/>
  <c r="R138" i="2"/>
  <c r="D138" i="2"/>
  <c r="CM137" i="2"/>
  <c r="BW137" i="2"/>
  <c r="BI137" i="2"/>
  <c r="AU137" i="2"/>
  <c r="AG137" i="2"/>
  <c r="S137" i="2"/>
  <c r="C137" i="2"/>
  <c r="CM136" i="2"/>
  <c r="BZ136" i="2"/>
  <c r="BM136" i="2"/>
  <c r="AZ136" i="2"/>
  <c r="AN136" i="2"/>
  <c r="AB136" i="2"/>
  <c r="P136" i="2"/>
  <c r="D136" i="2"/>
  <c r="CO135" i="2"/>
  <c r="CC135" i="2"/>
  <c r="BQ135" i="2"/>
  <c r="BE135" i="2"/>
  <c r="AS135" i="2"/>
  <c r="AG135" i="2"/>
  <c r="U135" i="2"/>
  <c r="I135" i="2"/>
  <c r="CT134" i="2"/>
  <c r="CH134" i="2"/>
  <c r="BV134" i="2"/>
  <c r="BJ134" i="2"/>
  <c r="AX134" i="2"/>
  <c r="AL134" i="2"/>
  <c r="Z134" i="2"/>
  <c r="N134" i="2"/>
  <c r="B134" i="2"/>
  <c r="AO160" i="2"/>
  <c r="CQ156" i="2"/>
  <c r="CU154" i="2"/>
  <c r="BD153" i="2"/>
  <c r="AC152" i="2"/>
  <c r="R151" i="2"/>
  <c r="AI150" i="2"/>
  <c r="BD149" i="2"/>
  <c r="CB148" i="2"/>
  <c r="Q148" i="2"/>
  <c r="BN147" i="2"/>
  <c r="R147" i="2"/>
  <c r="CC146" i="2"/>
  <c r="AS146" i="2"/>
  <c r="I146" i="2"/>
  <c r="BV145" i="2"/>
  <c r="AL145" i="2"/>
  <c r="B145" i="2"/>
  <c r="BO144" i="2"/>
  <c r="AE144" i="2"/>
  <c r="CR143" i="2"/>
  <c r="BH143" i="2"/>
  <c r="X143" i="2"/>
  <c r="CK142" i="2"/>
  <c r="BA142" i="2"/>
  <c r="Q142" i="2"/>
  <c r="CD141" i="2"/>
  <c r="AT141" i="2"/>
  <c r="N141" i="2"/>
  <c r="CM140" i="2"/>
  <c r="BO140" i="2"/>
  <c r="AQ140" i="2"/>
  <c r="S140" i="2"/>
  <c r="CV139" i="2"/>
  <c r="CB139" i="2"/>
  <c r="BF139" i="2"/>
  <c r="AJ139" i="2"/>
  <c r="T139" i="2"/>
  <c r="CW138" i="2"/>
  <c r="CG138" i="2"/>
  <c r="BM138" i="2"/>
  <c r="AW138" i="2"/>
  <c r="AE138" i="2"/>
  <c r="Q138" i="2"/>
  <c r="C138" i="2"/>
  <c r="CL137" i="2"/>
  <c r="BV137" i="2"/>
  <c r="AG165" i="2"/>
  <c r="BL156" i="2"/>
  <c r="CB154" i="2"/>
  <c r="AK153" i="2"/>
  <c r="M152" i="2"/>
  <c r="F151" i="2"/>
  <c r="AA150" i="2"/>
  <c r="AS149" i="2"/>
  <c r="BU148" i="2"/>
  <c r="I148" i="2"/>
  <c r="BH147" i="2"/>
  <c r="L147" i="2"/>
  <c r="BS146" i="2"/>
  <c r="AI146" i="2"/>
  <c r="CV145" i="2"/>
  <c r="BL145" i="2"/>
  <c r="AB145" i="2"/>
  <c r="CO144" i="2"/>
  <c r="BE144" i="2"/>
  <c r="U144" i="2"/>
  <c r="CH143" i="2"/>
  <c r="AX143" i="2"/>
  <c r="N143" i="2"/>
  <c r="CA142" i="2"/>
  <c r="AQ142" i="2"/>
  <c r="G142" i="2"/>
  <c r="BT141" i="2"/>
  <c r="AJ141" i="2"/>
  <c r="L141" i="2"/>
  <c r="CK140" i="2"/>
  <c r="BM140" i="2"/>
  <c r="AO140" i="2"/>
  <c r="Q140" i="2"/>
  <c r="CQ139" i="2"/>
  <c r="BX139" i="2"/>
  <c r="BD139" i="2"/>
  <c r="AH139" i="2"/>
  <c r="P139" i="2"/>
  <c r="CU138" i="2"/>
  <c r="CC138" i="2"/>
  <c r="BK138" i="2"/>
  <c r="AS138" i="2"/>
  <c r="AC138" i="2"/>
  <c r="O138" i="2"/>
  <c r="CX137" i="2"/>
  <c r="CH137" i="2"/>
  <c r="BT137" i="2"/>
  <c r="BF137" i="2"/>
  <c r="AR137" i="2"/>
  <c r="AD137" i="2"/>
  <c r="N137" i="2"/>
  <c r="CW136" i="2"/>
  <c r="CJ136" i="2"/>
  <c r="BW136" i="2"/>
  <c r="BJ136" i="2"/>
  <c r="AW136" i="2"/>
  <c r="AK136" i="2"/>
  <c r="Y136" i="2"/>
  <c r="M136" i="2"/>
  <c r="CX135" i="2"/>
  <c r="CL135" i="2"/>
  <c r="BZ135" i="2"/>
  <c r="BN135" i="2"/>
  <c r="BB135" i="2"/>
  <c r="AP135" i="2"/>
  <c r="AD135" i="2"/>
  <c r="R135" i="2"/>
  <c r="F135" i="2"/>
  <c r="CQ134" i="2"/>
  <c r="CE134" i="2"/>
  <c r="BS134" i="2"/>
  <c r="BG134" i="2"/>
  <c r="AU134" i="2"/>
  <c r="AI134" i="2"/>
  <c r="W134" i="2"/>
  <c r="K134" i="2"/>
  <c r="CV133" i="2"/>
  <c r="CJ133" i="2"/>
  <c r="BX133" i="2"/>
  <c r="BL133" i="2"/>
  <c r="AZ133" i="2"/>
  <c r="AN133" i="2"/>
  <c r="AB133" i="2"/>
  <c r="P133" i="2"/>
  <c r="D133" i="2"/>
  <c r="CO132" i="2"/>
  <c r="CC132" i="2"/>
  <c r="BQ132" i="2"/>
  <c r="BE132" i="2"/>
  <c r="AS132" i="2"/>
  <c r="AG132" i="2"/>
  <c r="U132" i="2"/>
  <c r="I132" i="2"/>
  <c r="CT131" i="2"/>
  <c r="CH131" i="2"/>
  <c r="BV131" i="2"/>
  <c r="BJ131" i="2"/>
  <c r="AX131" i="2"/>
  <c r="AC160" i="2"/>
  <c r="N151" i="2"/>
  <c r="Q147" i="2"/>
  <c r="CU144" i="2"/>
  <c r="CG142" i="2"/>
  <c r="CL140" i="2"/>
  <c r="BE139" i="2"/>
  <c r="AT138" i="2"/>
  <c r="BH137" i="2"/>
  <c r="B137" i="2"/>
  <c r="AY136" i="2"/>
  <c r="C136" i="2"/>
  <c r="BD135" i="2"/>
  <c r="H135" i="2"/>
  <c r="BI134" i="2"/>
  <c r="M134" i="2"/>
  <c r="BY133" i="2"/>
  <c r="AO133" i="2"/>
  <c r="E133" i="2"/>
  <c r="BR132" i="2"/>
  <c r="AH132" i="2"/>
  <c r="CU131" i="2"/>
  <c r="BK131" i="2"/>
  <c r="AD131" i="2"/>
  <c r="J131" i="2"/>
  <c r="CN130" i="2"/>
  <c r="BR130" i="2"/>
  <c r="AX130" i="2"/>
  <c r="AE130" i="2"/>
  <c r="K130" i="2"/>
  <c r="CS127" i="2"/>
  <c r="CG127" i="2"/>
  <c r="BU127" i="2"/>
  <c r="BI127" i="2"/>
  <c r="AW127" i="2"/>
  <c r="AK127" i="2"/>
  <c r="Y127" i="2"/>
  <c r="M127" i="2"/>
  <c r="CX126" i="2"/>
  <c r="CL126" i="2"/>
  <c r="BZ126" i="2"/>
  <c r="BN126" i="2"/>
  <c r="BB126" i="2"/>
  <c r="AP126" i="2"/>
  <c r="AD126" i="2"/>
  <c r="R126" i="2"/>
  <c r="F126" i="2"/>
  <c r="CW124" i="2" a="1"/>
  <c r="CQ124" i="2" a="1"/>
  <c r="CK124" i="2" a="1"/>
  <c r="CE124" i="2" a="1"/>
  <c r="BY124" i="2" a="1"/>
  <c r="BS124" i="2" a="1"/>
  <c r="BM124" i="2" a="1"/>
  <c r="BG124" i="2" a="1"/>
  <c r="BA124" i="2" a="1"/>
  <c r="AU124" i="2" a="1"/>
  <c r="AO124" i="2" a="1"/>
  <c r="AI124" i="2" a="1"/>
  <c r="AC124" i="2" a="1"/>
  <c r="W124" i="2" a="1"/>
  <c r="Q124" i="2" a="1"/>
  <c r="K124" i="2" a="1"/>
  <c r="E124" i="2" a="1"/>
  <c r="CV123" i="2" a="1"/>
  <c r="CP123" i="2" a="1"/>
  <c r="CJ123" i="2" a="1"/>
  <c r="CD123" i="2" a="1"/>
  <c r="BX123" i="2" a="1"/>
  <c r="BR123" i="2" a="1"/>
  <c r="BL123" i="2" a="1"/>
  <c r="BF123" i="2" a="1"/>
  <c r="AI159" i="2" a="1"/>
  <c r="BY150" i="2"/>
  <c r="CQ146" i="2"/>
  <c r="CC144" i="2"/>
  <c r="BO142" i="2"/>
  <c r="CA140" i="2"/>
  <c r="AU139" i="2"/>
  <c r="AN138" i="2"/>
  <c r="BG137" i="2"/>
  <c r="CX136" i="2"/>
  <c r="AX136" i="2"/>
  <c r="B136" i="2"/>
  <c r="BC135" i="2"/>
  <c r="G135" i="2"/>
  <c r="BH134" i="2"/>
  <c r="L134" i="2"/>
  <c r="BT133" i="2"/>
  <c r="AJ133" i="2"/>
  <c r="CW132" i="2"/>
  <c r="BM132" i="2"/>
  <c r="AC132" i="2"/>
  <c r="CP131" i="2"/>
  <c r="BF131" i="2"/>
  <c r="AC131" i="2"/>
  <c r="I131" i="2"/>
  <c r="CM130" i="2"/>
  <c r="BQ130" i="2"/>
  <c r="AU130" i="2"/>
  <c r="AA130" i="2"/>
  <c r="J130" i="2"/>
  <c r="CR127" i="2"/>
  <c r="CF127" i="2"/>
  <c r="BT127" i="2"/>
  <c r="BH127" i="2"/>
  <c r="AV127" i="2"/>
  <c r="AJ127" i="2"/>
  <c r="X127" i="2"/>
  <c r="L127" i="2"/>
  <c r="CW126" i="2"/>
  <c r="CK126" i="2"/>
  <c r="BY126" i="2"/>
  <c r="BM126" i="2"/>
  <c r="BA126" i="2"/>
  <c r="AO126" i="2"/>
  <c r="AC126" i="2"/>
  <c r="Q126" i="2"/>
  <c r="E126" i="2"/>
  <c r="AH150" i="2"/>
  <c r="BY146" i="2"/>
  <c r="BK144" i="2"/>
  <c r="AW142" i="2"/>
  <c r="BN140" i="2"/>
  <c r="AI139" i="2"/>
  <c r="AD138" i="2"/>
  <c r="BB137" i="2"/>
  <c r="CS136" i="2"/>
  <c r="AS136" i="2"/>
  <c r="CT135" i="2"/>
  <c r="AX135" i="2"/>
  <c r="B135" i="2"/>
  <c r="BC134" i="2"/>
  <c r="G134" i="2"/>
  <c r="BO133" i="2"/>
  <c r="AE133" i="2"/>
  <c r="CR132" i="2"/>
  <c r="BH132" i="2"/>
  <c r="X132" i="2"/>
  <c r="CK131" i="2"/>
  <c r="BA131" i="2"/>
  <c r="AB131" i="2"/>
  <c r="F131" i="2"/>
  <c r="CI130" i="2"/>
  <c r="BP130" i="2"/>
  <c r="AT130" i="2"/>
  <c r="Z130" i="2"/>
  <c r="I130" i="2"/>
  <c r="CQ127" i="2"/>
  <c r="CE127" i="2"/>
  <c r="BS127" i="2"/>
  <c r="BG127" i="2"/>
  <c r="AU127" i="2"/>
  <c r="AI127" i="2"/>
  <c r="W127" i="2"/>
  <c r="K127" i="2"/>
  <c r="CV126" i="2"/>
  <c r="CJ126" i="2"/>
  <c r="BX126" i="2"/>
  <c r="BL126" i="2"/>
  <c r="AZ126" i="2"/>
  <c r="AN126" i="2"/>
  <c r="AB126" i="2"/>
  <c r="P126" i="2"/>
  <c r="D126" i="2"/>
  <c r="CV124" i="2" a="1"/>
  <c r="CP124" i="2" a="1"/>
  <c r="CJ124" i="2" a="1"/>
  <c r="CD124" i="2" a="1"/>
  <c r="BX124" i="2" a="1"/>
  <c r="BR124" i="2" a="1"/>
  <c r="BL124" i="2" a="1"/>
  <c r="BF124" i="2" a="1"/>
  <c r="AZ124" i="2" a="1"/>
  <c r="AT124" i="2" a="1"/>
  <c r="AN124" i="2" a="1"/>
  <c r="AH124" i="2" a="1"/>
  <c r="AB124" i="2" a="1"/>
  <c r="V124" i="2" a="1"/>
  <c r="P124" i="2" a="1"/>
  <c r="J124" i="2" a="1"/>
  <c r="D124" i="2" a="1"/>
  <c r="CU123" i="2" a="1"/>
  <c r="CO123" i="2" a="1"/>
  <c r="CI123" i="2" a="1"/>
  <c r="CC123" i="2" a="1"/>
  <c r="BW123" i="2" a="1"/>
  <c r="BQ123" i="2" a="1"/>
  <c r="CH156" i="2"/>
  <c r="AZ149" i="2"/>
  <c r="AO146" i="2"/>
  <c r="AA144" i="2"/>
  <c r="M142" i="2"/>
  <c r="AP140" i="2"/>
  <c r="Q139" i="2"/>
  <c r="P138" i="2"/>
  <c r="AS137" i="2"/>
  <c r="CK136" i="2"/>
  <c r="AL136" i="2"/>
  <c r="CM135" i="2"/>
  <c r="AQ135" i="2"/>
  <c r="CR134" i="2"/>
  <c r="AV134" i="2"/>
  <c r="CW133" i="2"/>
  <c r="BM133" i="2"/>
  <c r="AC133" i="2"/>
  <c r="CP132" i="2"/>
  <c r="BF132" i="2"/>
  <c r="V132" i="2"/>
  <c r="CI131" i="2"/>
  <c r="AY131" i="2"/>
  <c r="Z131" i="2"/>
  <c r="D131" i="2"/>
  <c r="CE130" i="2"/>
  <c r="BK130" i="2"/>
  <c r="AR130" i="2"/>
  <c r="W130" i="2"/>
  <c r="G130" i="2"/>
  <c r="CO127" i="2"/>
  <c r="CC127" i="2"/>
  <c r="BQ127" i="2"/>
  <c r="BE127" i="2"/>
  <c r="AS127" i="2"/>
  <c r="AG127" i="2"/>
  <c r="U127" i="2"/>
  <c r="I127" i="2"/>
  <c r="CT126" i="2"/>
  <c r="CH126" i="2"/>
  <c r="BV126" i="2"/>
  <c r="BJ126" i="2"/>
  <c r="AX126" i="2"/>
  <c r="AL126" i="2"/>
  <c r="Z126" i="2"/>
  <c r="N126" i="2"/>
  <c r="B126" i="2"/>
  <c r="CU124" i="2" a="1"/>
  <c r="CO124" i="2" a="1"/>
  <c r="CI124" i="2" a="1"/>
  <c r="CC124" i="2" a="1"/>
  <c r="BW124" i="2" a="1"/>
  <c r="BQ124" i="2" a="1"/>
  <c r="BK124" i="2" a="1"/>
  <c r="BE124" i="2" a="1"/>
  <c r="AY124" i="2" a="1"/>
  <c r="AS124" i="2" a="1"/>
  <c r="CD155" i="2"/>
  <c r="O149" i="2"/>
  <c r="W146" i="2"/>
  <c r="I144" i="2"/>
  <c r="CR141" i="2"/>
  <c r="AE140" i="2"/>
  <c r="J139" i="2"/>
  <c r="I138" i="2"/>
  <c r="AL137" i="2"/>
  <c r="CF136" i="2"/>
  <c r="AG136" i="2"/>
  <c r="CH135" i="2"/>
  <c r="AL135" i="2"/>
  <c r="CM134" i="2"/>
  <c r="AQ134" i="2"/>
  <c r="CR133" i="2"/>
  <c r="BH133" i="2"/>
  <c r="X133" i="2"/>
  <c r="CK132" i="2"/>
  <c r="BA132" i="2"/>
  <c r="Q132" i="2"/>
  <c r="CD131" i="2"/>
  <c r="AT131" i="2"/>
  <c r="V131" i="2"/>
  <c r="C131" i="2"/>
  <c r="CD130" i="2"/>
  <c r="BJ130" i="2"/>
  <c r="AQ130" i="2"/>
  <c r="V130" i="2"/>
  <c r="C130" i="2"/>
  <c r="CN127" i="2"/>
  <c r="CB127" i="2"/>
  <c r="BP127" i="2"/>
  <c r="BD127" i="2"/>
  <c r="AR127" i="2"/>
  <c r="AF127" i="2"/>
  <c r="T127" i="2"/>
  <c r="H127" i="2"/>
  <c r="CS126" i="2"/>
  <c r="CG126" i="2"/>
  <c r="BU126" i="2"/>
  <c r="BI126" i="2"/>
  <c r="AW126" i="2"/>
  <c r="AK126" i="2"/>
  <c r="Y126" i="2"/>
  <c r="M126" i="2"/>
  <c r="CP154" i="2"/>
  <c r="BZ148" i="2"/>
  <c r="E146" i="2"/>
  <c r="CN143" i="2"/>
  <c r="BZ141" i="2"/>
  <c r="R140" i="2"/>
  <c r="CV138" i="2"/>
  <c r="B138" i="2"/>
  <c r="AF137" i="2"/>
  <c r="BY136" i="2"/>
  <c r="AA136" i="2"/>
  <c r="CB135" i="2"/>
  <c r="AF135" i="2"/>
  <c r="CG134" i="2"/>
  <c r="AK134" i="2"/>
  <c r="CM133" i="2"/>
  <c r="BC133" i="2"/>
  <c r="S133" i="2"/>
  <c r="CF132" i="2"/>
  <c r="AV132" i="2"/>
  <c r="L132" i="2"/>
  <c r="BY131" i="2"/>
  <c r="AO131" i="2"/>
  <c r="U131" i="2"/>
  <c r="B131" i="2"/>
  <c r="CC130" i="2"/>
  <c r="BG130" i="2"/>
  <c r="AM130" i="2"/>
  <c r="U130" i="2"/>
  <c r="B130" i="2"/>
  <c r="CM127" i="2"/>
  <c r="CA127" i="2"/>
  <c r="BO127" i="2"/>
  <c r="BC127" i="2"/>
  <c r="AQ127" i="2"/>
  <c r="AE127" i="2"/>
  <c r="S127" i="2"/>
  <c r="G127" i="2"/>
  <c r="CR126" i="2"/>
  <c r="CF126" i="2"/>
  <c r="BT126" i="2"/>
  <c r="BH126" i="2"/>
  <c r="AV126" i="2"/>
  <c r="AJ126" i="2"/>
  <c r="X126" i="2"/>
  <c r="L126" i="2"/>
  <c r="CT124" i="2" a="1"/>
  <c r="CN124" i="2" a="1"/>
  <c r="CH124" i="2" a="1"/>
  <c r="AA154" i="2"/>
  <c r="AS148" i="2"/>
  <c r="CJ145" i="2"/>
  <c r="BV143" i="2"/>
  <c r="BH141" i="2"/>
  <c r="G140" i="2"/>
  <c r="CO138" i="2"/>
  <c r="CR137" i="2"/>
  <c r="AE137" i="2"/>
  <c r="BX136" i="2"/>
  <c r="Z136" i="2"/>
  <c r="CA135" i="2"/>
  <c r="AE135" i="2"/>
  <c r="CF134" i="2"/>
  <c r="AJ134" i="2"/>
  <c r="CL133" i="2"/>
  <c r="BB133" i="2"/>
  <c r="R133" i="2"/>
  <c r="CE132" i="2"/>
  <c r="AU132" i="2"/>
  <c r="K132" i="2"/>
  <c r="BX131" i="2"/>
  <c r="AN131" i="2"/>
  <c r="R131" i="2"/>
  <c r="CU130" i="2"/>
  <c r="CB130" i="2"/>
  <c r="BF130" i="2"/>
  <c r="AL130" i="2"/>
  <c r="T130" i="2"/>
  <c r="CX127" i="2"/>
  <c r="CL127" i="2"/>
  <c r="BZ127" i="2"/>
  <c r="BN127" i="2"/>
  <c r="BB127" i="2"/>
  <c r="AP127" i="2"/>
  <c r="AD127" i="2"/>
  <c r="R127" i="2"/>
  <c r="F127" i="2"/>
  <c r="CQ126" i="2"/>
  <c r="CE126" i="2"/>
  <c r="BS126" i="2"/>
  <c r="BG126" i="2"/>
  <c r="AU126" i="2"/>
  <c r="AI126" i="2"/>
  <c r="W126" i="2"/>
  <c r="K126" i="2"/>
  <c r="AY153" i="2"/>
  <c r="P148" i="2"/>
  <c r="BR145" i="2"/>
  <c r="BD143" i="2"/>
  <c r="AP141" i="2"/>
  <c r="CR139" i="2"/>
  <c r="CD138" i="2"/>
  <c r="CI137" i="2"/>
  <c r="X137" i="2"/>
  <c r="BS136" i="2"/>
  <c r="U136" i="2"/>
  <c r="BV135" i="2"/>
  <c r="Z135" i="2"/>
  <c r="CA134" i="2"/>
  <c r="AE134" i="2"/>
  <c r="CK133" i="2"/>
  <c r="BA133" i="2"/>
  <c r="Q133" i="2"/>
  <c r="CD132" i="2"/>
  <c r="AT132" i="2"/>
  <c r="J132" i="2"/>
  <c r="BW131" i="2"/>
  <c r="AM131" i="2"/>
  <c r="Q131" i="2"/>
  <c r="CT130" i="2"/>
  <c r="CA130" i="2"/>
  <c r="BE130" i="2"/>
  <c r="AI130" i="2"/>
  <c r="S130" i="2"/>
  <c r="CW127" i="2"/>
  <c r="CK127" i="2"/>
  <c r="BY127" i="2"/>
  <c r="BM127" i="2"/>
  <c r="BA127" i="2"/>
  <c r="AO127" i="2"/>
  <c r="AC127" i="2"/>
  <c r="Q127" i="2"/>
  <c r="E127" i="2"/>
  <c r="CP126" i="2"/>
  <c r="CD126" i="2"/>
  <c r="BR126" i="2"/>
  <c r="BF126" i="2"/>
  <c r="AT126" i="2"/>
  <c r="AH126" i="2"/>
  <c r="V126" i="2"/>
  <c r="J126" i="2"/>
  <c r="CS124" i="2" a="1"/>
  <c r="CM124" i="2" a="1"/>
  <c r="CG124" i="2" a="1"/>
  <c r="CA124" i="2" a="1"/>
  <c r="CG152" i="2"/>
  <c r="CL147" i="2"/>
  <c r="AZ145" i="2"/>
  <c r="AL143" i="2"/>
  <c r="Z141" i="2"/>
  <c r="CK139" i="2"/>
  <c r="BW138" i="2"/>
  <c r="CD137" i="2"/>
  <c r="R137" i="2"/>
  <c r="BL136" i="2"/>
  <c r="O136" i="2"/>
  <c r="BP135" i="2"/>
  <c r="T135" i="2"/>
  <c r="BU134" i="2"/>
  <c r="Y134" i="2"/>
  <c r="CF133" i="2"/>
  <c r="AV133" i="2"/>
  <c r="L133" i="2"/>
  <c r="BY132" i="2"/>
  <c r="AO132" i="2"/>
  <c r="E132" i="2"/>
  <c r="BR131" i="2"/>
  <c r="AL131" i="2"/>
  <c r="P131" i="2"/>
  <c r="CQ130" i="2"/>
  <c r="BW130" i="2"/>
  <c r="BD130" i="2"/>
  <c r="AH130" i="2"/>
  <c r="O130" i="2"/>
  <c r="CV127" i="2"/>
  <c r="CJ127" i="2"/>
  <c r="BX127" i="2"/>
  <c r="BL127" i="2"/>
  <c r="AZ127" i="2"/>
  <c r="AN127" i="2"/>
  <c r="AB127" i="2"/>
  <c r="P127" i="2"/>
  <c r="D127" i="2"/>
  <c r="AS162" i="2"/>
  <c r="BS151" i="2"/>
  <c r="AP147" i="2"/>
  <c r="P145" i="2"/>
  <c r="B143" i="2"/>
  <c r="B141" i="2"/>
  <c r="BQ139" i="2"/>
  <c r="BE138" i="2"/>
  <c r="BP137" i="2"/>
  <c r="J137" i="2"/>
  <c r="BE136" i="2"/>
  <c r="I136" i="2"/>
  <c r="BJ135" i="2"/>
  <c r="N135" i="2"/>
  <c r="BO134" i="2"/>
  <c r="S134" i="2"/>
  <c r="BZ133" i="2"/>
  <c r="AP133" i="2"/>
  <c r="F133" i="2"/>
  <c r="BS132" i="2"/>
  <c r="AI132" i="2"/>
  <c r="CV131" i="2"/>
  <c r="BL131" i="2"/>
  <c r="AG131" i="2"/>
  <c r="N131" i="2"/>
  <c r="CO130" i="2"/>
  <c r="BS130" i="2"/>
  <c r="AY130" i="2"/>
  <c r="AF130" i="2"/>
  <c r="L130" i="2"/>
  <c r="CT127" i="2"/>
  <c r="CH127" i="2"/>
  <c r="BV127" i="2"/>
  <c r="BJ127" i="2"/>
  <c r="AX127" i="2"/>
  <c r="AL127" i="2"/>
  <c r="Z127" i="2"/>
  <c r="N127" i="2"/>
  <c r="B127" i="2"/>
  <c r="CM126" i="2"/>
  <c r="CA126" i="2"/>
  <c r="BO126" i="2"/>
  <c r="BC126" i="2"/>
  <c r="AQ126" i="2"/>
  <c r="AE126" i="2"/>
  <c r="S126" i="2"/>
  <c r="G126" i="2"/>
  <c r="Y152" i="2"/>
  <c r="BL138" i="2"/>
  <c r="S135" i="2"/>
  <c r="BT132" i="2"/>
  <c r="CP130" i="2"/>
  <c r="CU127" i="2"/>
  <c r="AA127" i="2"/>
  <c r="BQ126" i="2"/>
  <c r="U126" i="2"/>
  <c r="AQ124" i="2" a="1"/>
  <c r="AF124" i="2" a="1"/>
  <c r="L124" i="2" a="1"/>
  <c r="CX123" i="2" a="1"/>
  <c r="CN123" i="2" a="1"/>
  <c r="BJ123" i="2" a="1"/>
  <c r="BA123" i="2" a="1"/>
  <c r="AS123" i="2" a="1"/>
  <c r="AK123" i="2" a="1"/>
  <c r="AC123" i="2" a="1"/>
  <c r="U123" i="2" a="1"/>
  <c r="M123" i="2" a="1"/>
  <c r="CQ149" i="2"/>
  <c r="Y138" i="2"/>
  <c r="CS134" i="2"/>
  <c r="BG132" i="2"/>
  <c r="CH130" i="2"/>
  <c r="CP127" i="2"/>
  <c r="V127" i="2"/>
  <c r="BP126" i="2"/>
  <c r="T126" i="2"/>
  <c r="CL124" i="2" a="1"/>
  <c r="BT124" i="2" a="1"/>
  <c r="BD124" i="2" a="1"/>
  <c r="AE124" i="2" a="1"/>
  <c r="U124" i="2" a="1"/>
  <c r="CM123" i="2" a="1"/>
  <c r="BS123" i="2" a="1"/>
  <c r="BI123" i="2" a="1"/>
  <c r="AJ123" i="2" a="1"/>
  <c r="L123" i="2" a="1"/>
  <c r="E123" i="2" a="1"/>
  <c r="CV122" i="2" a="1"/>
  <c r="CP122" i="2" a="1"/>
  <c r="CJ122" i="2" a="1"/>
  <c r="CD122" i="2" a="1"/>
  <c r="BX122" i="2" a="1"/>
  <c r="BR122" i="2" a="1"/>
  <c r="BL122" i="2" a="1"/>
  <c r="BF122" i="2" a="1"/>
  <c r="AZ122" i="2" a="1"/>
  <c r="AT122" i="2" a="1"/>
  <c r="AN122" i="2" a="1"/>
  <c r="AH122" i="2" a="1"/>
  <c r="AB122" i="2" a="1"/>
  <c r="V122" i="2" a="1"/>
  <c r="P122" i="2" a="1"/>
  <c r="J122" i="2" a="1"/>
  <c r="D122" i="2" a="1"/>
  <c r="CU121" i="2" a="1"/>
  <c r="CO121" i="2" a="1"/>
  <c r="CI121" i="2" a="1"/>
  <c r="CC121" i="2" a="1"/>
  <c r="BW121" i="2" a="1"/>
  <c r="BQ121" i="2" a="1"/>
  <c r="BK121" i="2" a="1"/>
  <c r="BE121" i="2" a="1"/>
  <c r="AY121" i="2" a="1"/>
  <c r="AS121" i="2" a="1"/>
  <c r="AM121" i="2" a="1"/>
  <c r="AG121" i="2" a="1"/>
  <c r="AA121" i="2" a="1"/>
  <c r="U121" i="2" a="1"/>
  <c r="O121" i="2" a="1"/>
  <c r="I121" i="2" a="1"/>
  <c r="C121" i="2" a="1"/>
  <c r="BM147" i="2"/>
  <c r="BU137" i="2"/>
  <c r="BT134" i="2"/>
  <c r="AJ132" i="2"/>
  <c r="BV130" i="2"/>
  <c r="CI127" i="2"/>
  <c r="O127" i="2"/>
  <c r="BK126" i="2"/>
  <c r="O126" i="2"/>
  <c r="BC124" i="2" a="1"/>
  <c r="AP124" i="2" a="1"/>
  <c r="T124" i="2" a="1"/>
  <c r="CW123" i="2" a="1"/>
  <c r="CL123" i="2" a="1"/>
  <c r="CB123" i="2" a="1"/>
  <c r="BH123" i="2" a="1"/>
  <c r="AZ123" i="2" a="1"/>
  <c r="AR123" i="2" a="1"/>
  <c r="AB123" i="2" a="1"/>
  <c r="T123" i="2" a="1"/>
  <c r="AH145" i="2"/>
  <c r="O137" i="2"/>
  <c r="X134" i="2"/>
  <c r="CW131" i="2"/>
  <c r="BC130" i="2"/>
  <c r="BW127" i="2"/>
  <c r="C127" i="2"/>
  <c r="BD126" i="2"/>
  <c r="H126" i="2"/>
  <c r="CF124" i="2" a="1"/>
  <c r="BO124" i="2" a="1"/>
  <c r="BB124" i="2" a="1"/>
  <c r="AM124" i="2" a="1"/>
  <c r="H124" i="2" a="1"/>
  <c r="CK123" i="2" a="1"/>
  <c r="BZ123" i="2" a="1"/>
  <c r="BP123" i="2" a="1"/>
  <c r="BG123" i="2" a="1"/>
  <c r="AP123" i="2" a="1"/>
  <c r="R123" i="2" a="1"/>
  <c r="AS144" i="2"/>
  <c r="CL136" i="2"/>
  <c r="CX133" i="2"/>
  <c r="CJ131" i="2"/>
  <c r="AS130" i="2"/>
  <c r="BR127" i="2"/>
  <c r="CU126" i="2"/>
  <c r="AY126" i="2"/>
  <c r="C126" i="2"/>
  <c r="AL124" i="2" a="1"/>
  <c r="R124" i="2" a="1"/>
  <c r="G124" i="2" a="1"/>
  <c r="CT123" i="2" a="1"/>
  <c r="BO123" i="2" a="1"/>
  <c r="AX123" i="2" a="1"/>
  <c r="AH123" i="2" a="1"/>
  <c r="Z123" i="2" a="1"/>
  <c r="J123" i="2" a="1"/>
  <c r="C123" i="2" a="1"/>
  <c r="CT122" i="2" a="1"/>
  <c r="CN122" i="2" a="1"/>
  <c r="CH122" i="2" a="1"/>
  <c r="CB122" i="2" a="1"/>
  <c r="BV122" i="2" a="1"/>
  <c r="BP122" i="2" a="1"/>
  <c r="BJ122" i="2" a="1"/>
  <c r="BD122" i="2" a="1"/>
  <c r="AX122" i="2" a="1"/>
  <c r="AR122" i="2" a="1"/>
  <c r="AL122" i="2" a="1"/>
  <c r="AF122" i="2" a="1"/>
  <c r="Z122" i="2" a="1"/>
  <c r="T122" i="2" a="1"/>
  <c r="N122" i="2" a="1"/>
  <c r="H122" i="2" a="1"/>
  <c r="B122" i="2" a="1"/>
  <c r="CS121" i="2" a="1"/>
  <c r="CM121" i="2" a="1"/>
  <c r="CG121" i="2" a="1"/>
  <c r="CA121" i="2" a="1"/>
  <c r="BU121" i="2" a="1"/>
  <c r="BO121" i="2" a="1"/>
  <c r="BI121" i="2" a="1"/>
  <c r="BC121" i="2" a="1"/>
  <c r="AW121" i="2" a="1"/>
  <c r="AQ121" i="2" a="1"/>
  <c r="AK121" i="2" a="1"/>
  <c r="AE121" i="2" a="1"/>
  <c r="Y121" i="2" a="1"/>
  <c r="S121" i="2" a="1"/>
  <c r="M121" i="2" a="1"/>
  <c r="G121" i="2" a="1"/>
  <c r="T143" i="2"/>
  <c r="BK136" i="2"/>
  <c r="CA133" i="2"/>
  <c r="BM131" i="2"/>
  <c r="AG130" i="2"/>
  <c r="BK127" i="2"/>
  <c r="CO126" i="2"/>
  <c r="AS126" i="2"/>
  <c r="CB124" i="2" a="1"/>
  <c r="BN124" i="2" a="1"/>
  <c r="AX124" i="2" a="1"/>
  <c r="AK124" i="2" a="1"/>
  <c r="AA124" i="2" a="1"/>
  <c r="CS123" i="2" a="1"/>
  <c r="BY123" i="2" a="1"/>
  <c r="BN123" i="2" a="1"/>
  <c r="BE123" i="2" a="1"/>
  <c r="AW123" i="2" a="1"/>
  <c r="AO123" i="2" a="1"/>
  <c r="AG123" i="2" a="1"/>
  <c r="Y123" i="2" a="1"/>
  <c r="Q123" i="2" a="1"/>
  <c r="I123" i="2" a="1"/>
  <c r="AE142" i="2"/>
  <c r="AM136" i="2"/>
  <c r="BN133" i="2"/>
  <c r="AZ131" i="2"/>
  <c r="X130" i="2"/>
  <c r="BF127" i="2"/>
  <c r="CN126" i="2"/>
  <c r="AR126" i="2"/>
  <c r="CX124" i="2" a="1"/>
  <c r="AW124" i="2" a="1"/>
  <c r="Z124" i="2" a="1"/>
  <c r="F124" i="2" a="1"/>
  <c r="CR123" i="2" a="1"/>
  <c r="CH123" i="2" a="1"/>
  <c r="AV123" i="2" a="1"/>
  <c r="X123" i="2" a="1"/>
  <c r="B123" i="2" a="1"/>
  <c r="CS122" i="2" a="1"/>
  <c r="CM122" i="2" a="1"/>
  <c r="CG122" i="2" a="1"/>
  <c r="CA122" i="2" a="1"/>
  <c r="BU122" i="2" a="1"/>
  <c r="BO122" i="2" a="1"/>
  <c r="BI122" i="2" a="1"/>
  <c r="BC122" i="2" a="1"/>
  <c r="AW122" i="2" a="1"/>
  <c r="AQ122" i="2" a="1"/>
  <c r="AK122" i="2" a="1"/>
  <c r="AE122" i="2" a="1"/>
  <c r="Y122" i="2" a="1"/>
  <c r="S122" i="2" a="1"/>
  <c r="M122" i="2" a="1"/>
  <c r="G122" i="2" a="1"/>
  <c r="CX121" i="2" a="1"/>
  <c r="CR121" i="2" a="1"/>
  <c r="CL121" i="2" a="1"/>
  <c r="CF121" i="2" a="1"/>
  <c r="BZ121" i="2" a="1"/>
  <c r="BT121" i="2" a="1"/>
  <c r="BN121" i="2" a="1"/>
  <c r="BH121" i="2" a="1"/>
  <c r="BB121" i="2" a="1"/>
  <c r="AV121" i="2" a="1"/>
  <c r="AP121" i="2" a="1"/>
  <c r="AJ121" i="2" a="1"/>
  <c r="AD121" i="2" a="1"/>
  <c r="X121" i="2" a="1"/>
  <c r="R121" i="2" a="1"/>
  <c r="L121" i="2" a="1"/>
  <c r="F121" i="2" a="1"/>
  <c r="M141" i="2"/>
  <c r="N136" i="2"/>
  <c r="AQ133" i="2"/>
  <c r="AH131" i="2"/>
  <c r="N130" i="2"/>
  <c r="AY127" i="2"/>
  <c r="CI126" i="2"/>
  <c r="AM126" i="2"/>
  <c r="BZ124" i="2" a="1"/>
  <c r="BJ124" i="2" a="1"/>
  <c r="AJ124" i="2" a="1"/>
  <c r="Y124" i="2" a="1"/>
  <c r="O124" i="2" a="1"/>
  <c r="CG123" i="2" a="1"/>
  <c r="BM123" i="2" a="1"/>
  <c r="BD123" i="2" a="1"/>
  <c r="AN123" i="2" a="1"/>
  <c r="AF123" i="2" a="1"/>
  <c r="P123" i="2" a="1"/>
  <c r="H123" i="2" a="1"/>
  <c r="BC140" i="2"/>
  <c r="CN135" i="2"/>
  <c r="AD133" i="2"/>
  <c r="AA131" i="2"/>
  <c r="H130" i="2"/>
  <c r="AT127" i="2"/>
  <c r="CC126" i="2"/>
  <c r="AG126" i="2"/>
  <c r="BI124" i="2" a="1"/>
  <c r="AV124" i="2" a="1"/>
  <c r="N124" i="2" a="1"/>
  <c r="CQ123" i="2" a="1"/>
  <c r="CF123" i="2" a="1"/>
  <c r="BV123" i="2" a="1"/>
  <c r="BC123" i="2" a="1"/>
  <c r="AU123" i="2" a="1"/>
  <c r="AM123" i="2" a="1"/>
  <c r="AE123" i="2" a="1"/>
  <c r="W123" i="2" a="1"/>
  <c r="O123" i="2" a="1"/>
  <c r="G123" i="2" a="1"/>
  <c r="CX122" i="2" a="1"/>
  <c r="CR122" i="2" a="1"/>
  <c r="CL122" i="2" a="1"/>
  <c r="CF122" i="2" a="1"/>
  <c r="BZ122" i="2" a="1"/>
  <c r="BT122" i="2" a="1"/>
  <c r="BN122" i="2" a="1"/>
  <c r="BH122" i="2" a="1"/>
  <c r="BB122" i="2" a="1"/>
  <c r="AV122" i="2" a="1"/>
  <c r="AP122" i="2" a="1"/>
  <c r="AJ122" i="2" a="1"/>
  <c r="AD122" i="2" a="1"/>
  <c r="X122" i="2" a="1"/>
  <c r="R122" i="2" a="1"/>
  <c r="L122" i="2" a="1"/>
  <c r="F122" i="2" a="1"/>
  <c r="CW121" i="2" a="1"/>
  <c r="CQ121" i="2" a="1"/>
  <c r="CK121" i="2" a="1"/>
  <c r="CE121" i="2" a="1"/>
  <c r="BY121" i="2" a="1"/>
  <c r="BS121" i="2" a="1"/>
  <c r="BM121" i="2" a="1"/>
  <c r="BG121" i="2" a="1"/>
  <c r="BA121" i="2" a="1"/>
  <c r="AU121" i="2" a="1"/>
  <c r="AO121" i="2" a="1"/>
  <c r="AI121" i="2" a="1"/>
  <c r="AC121" i="2" a="1"/>
  <c r="W121" i="2" a="1"/>
  <c r="Q121" i="2" a="1"/>
  <c r="K121" i="2" a="1"/>
  <c r="E121" i="2" a="1"/>
  <c r="BY139" i="2"/>
  <c r="BO135" i="2"/>
  <c r="G133" i="2"/>
  <c r="O131" i="2"/>
  <c r="AM127" i="2"/>
  <c r="CB126" i="2"/>
  <c r="AF126" i="2"/>
  <c r="CR124" i="2" a="1"/>
  <c r="BV124" i="2" a="1"/>
  <c r="X124" i="2" a="1"/>
  <c r="M124" i="2" a="1"/>
  <c r="C124" i="2" a="1"/>
  <c r="BU123" i="2" a="1"/>
  <c r="BK123" i="2" a="1"/>
  <c r="BB123" i="2" a="1"/>
  <c r="AD123" i="2" a="1"/>
  <c r="AB139" i="2"/>
  <c r="AR135" i="2"/>
  <c r="CQ132" i="2"/>
  <c r="E131" i="2"/>
  <c r="AH127" i="2"/>
  <c r="BW126" i="2"/>
  <c r="AA126" i="2"/>
  <c r="BU124" i="2" a="1"/>
  <c r="BH124" i="2" a="1"/>
  <c r="AR124" i="2" a="1"/>
  <c r="AG124" i="2" a="1"/>
  <c r="B124" i="2" a="1"/>
  <c r="CE123" i="2" a="1"/>
  <c r="BT123" i="2" a="1"/>
  <c r="AT123" i="2" a="1"/>
  <c r="AL123" i="2" a="1"/>
  <c r="V123" i="2" a="1"/>
  <c r="N123" i="2" a="1"/>
  <c r="F123" i="2" a="1"/>
  <c r="CW122" i="2" a="1"/>
  <c r="CQ122" i="2" a="1"/>
  <c r="CK122" i="2" a="1"/>
  <c r="CE122" i="2" a="1"/>
  <c r="BY122" i="2" a="1"/>
  <c r="BS122" i="2" a="1"/>
  <c r="BM122" i="2" a="1"/>
  <c r="BG122" i="2" a="1"/>
  <c r="BA122" i="2" a="1"/>
  <c r="AU122" i="2" a="1"/>
  <c r="AO122" i="2" a="1"/>
  <c r="AI122" i="2" a="1"/>
  <c r="AC122" i="2" a="1"/>
  <c r="W122" i="2" a="1"/>
  <c r="Q122" i="2" a="1"/>
  <c r="K122" i="2" a="1"/>
  <c r="E122" i="2" a="1"/>
  <c r="CV121" i="2" a="1"/>
  <c r="CP121" i="2" a="1"/>
  <c r="CJ121" i="2" a="1"/>
  <c r="CD121" i="2" a="1"/>
  <c r="BX121" i="2" a="1"/>
  <c r="BR121" i="2" a="1"/>
  <c r="BL121" i="2" a="1"/>
  <c r="BF121" i="2" a="1"/>
  <c r="AZ121" i="2" a="1"/>
  <c r="AT121" i="2" a="1"/>
  <c r="AN121" i="2" a="1"/>
  <c r="AH121" i="2" a="1"/>
  <c r="AB121" i="2" a="1"/>
  <c r="V121" i="2" a="1"/>
  <c r="P121" i="2" a="1"/>
  <c r="J121" i="2" a="1"/>
  <c r="D121" i="2" a="1"/>
  <c r="AT137" i="2"/>
  <c r="AY123" i="2" a="1"/>
  <c r="BQ122" i="2" a="1"/>
  <c r="CT121" i="2" a="1"/>
  <c r="Z121" i="2" a="1"/>
  <c r="AW134" i="2"/>
  <c r="BP124" i="2" a="1"/>
  <c r="AQ123" i="2" a="1"/>
  <c r="BK122" i="2" a="1"/>
  <c r="CN121" i="2" a="1"/>
  <c r="T121" i="2" a="1"/>
  <c r="W132" i="2"/>
  <c r="AI123" i="2" a="1"/>
  <c r="BE122" i="2" a="1"/>
  <c r="CH121" i="2" a="1"/>
  <c r="N121" i="2" a="1"/>
  <c r="BO130" i="2"/>
  <c r="AA123" i="2" a="1"/>
  <c r="AY122" i="2" a="1"/>
  <c r="CB121" i="2" a="1"/>
  <c r="H121" i="2" a="1"/>
  <c r="AD124" i="2" a="1"/>
  <c r="S123" i="2" a="1"/>
  <c r="AS122" i="2" a="1"/>
  <c r="BV121" i="2" a="1"/>
  <c r="B121" i="2" a="1"/>
  <c r="S124" i="2" a="1"/>
  <c r="K123" i="2" a="1"/>
  <c r="AM122" i="2" a="1"/>
  <c r="BP121" i="2" a="1"/>
  <c r="CD127" i="2"/>
  <c r="I124" i="2" a="1"/>
  <c r="D123" i="2" a="1"/>
  <c r="AG122" i="2" a="1"/>
  <c r="BJ121" i="2" a="1"/>
  <c r="J127" i="2"/>
  <c r="CU122" i="2" a="1"/>
  <c r="AA122" i="2" a="1"/>
  <c r="BD121" i="2" a="1"/>
  <c r="BE126" i="2"/>
  <c r="CO122" i="2" a="1"/>
  <c r="U122" i="2" a="1"/>
  <c r="AX121" i="2" a="1"/>
  <c r="I126" i="2"/>
  <c r="CA123" i="2" a="1"/>
  <c r="CI122" i="2" a="1"/>
  <c r="O122" i="2" a="1"/>
  <c r="AR121" i="2" a="1"/>
  <c r="BG146" i="2"/>
  <c r="BW122" i="2" a="1"/>
  <c r="C122" i="2" a="1"/>
  <c r="AF121" i="2" a="1"/>
  <c r="CC122" i="2" a="1"/>
  <c r="I122" i="2" a="1"/>
  <c r="AL121" i="2" a="1"/>
  <c r="AL121" i="2" l="1"/>
  <c r="I122" i="2"/>
  <c r="CC122" i="2"/>
  <c r="AF121" i="2"/>
  <c r="C122" i="2"/>
  <c r="BW122" i="2"/>
  <c r="AR121" i="2"/>
  <c r="O122" i="2"/>
  <c r="CI122" i="2"/>
  <c r="CA123" i="2"/>
  <c r="AX121" i="2"/>
  <c r="U122" i="2"/>
  <c r="CO122" i="2"/>
  <c r="BD121" i="2"/>
  <c r="AA122" i="2"/>
  <c r="CU122" i="2"/>
  <c r="BJ121" i="2"/>
  <c r="AG122" i="2"/>
  <c r="D123" i="2"/>
  <c r="I124" i="2"/>
  <c r="BP121" i="2"/>
  <c r="AM122" i="2"/>
  <c r="AM125" i="2" s="1"/>
  <c r="K123" i="2"/>
  <c r="S124" i="2"/>
  <c r="B121" i="2"/>
  <c r="BV121" i="2"/>
  <c r="AS122" i="2"/>
  <c r="S123" i="2"/>
  <c r="AD124" i="2"/>
  <c r="H121" i="2"/>
  <c r="CB121" i="2"/>
  <c r="AY122" i="2"/>
  <c r="AA123" i="2"/>
  <c r="N121" i="2"/>
  <c r="CH121" i="2"/>
  <c r="BE122" i="2"/>
  <c r="AI123" i="2"/>
  <c r="T121" i="2"/>
  <c r="CN121" i="2"/>
  <c r="BK122" i="2"/>
  <c r="AQ123" i="2"/>
  <c r="BP124" i="2"/>
  <c r="Z121" i="2"/>
  <c r="CT121" i="2"/>
  <c r="BQ122" i="2"/>
  <c r="AY123" i="2"/>
  <c r="D121" i="2"/>
  <c r="J121" i="2"/>
  <c r="P121" i="2"/>
  <c r="V121" i="2"/>
  <c r="AB121" i="2"/>
  <c r="AH121" i="2"/>
  <c r="AN121" i="2"/>
  <c r="AT121" i="2"/>
  <c r="AZ121" i="2"/>
  <c r="BF121" i="2"/>
  <c r="BL121" i="2"/>
  <c r="BR121" i="2"/>
  <c r="BX121" i="2"/>
  <c r="CD121" i="2"/>
  <c r="CJ121" i="2"/>
  <c r="CP121" i="2"/>
  <c r="CV121" i="2"/>
  <c r="E122" i="2"/>
  <c r="K122" i="2"/>
  <c r="Q122" i="2"/>
  <c r="W122" i="2"/>
  <c r="W125" i="2" s="1"/>
  <c r="AC122" i="2"/>
  <c r="AC125" i="2" s="1"/>
  <c r="AI122" i="2"/>
  <c r="AI125" i="2" s="1"/>
  <c r="AO122" i="2"/>
  <c r="AO125" i="2" s="1"/>
  <c r="AU122" i="2"/>
  <c r="AU125" i="2" s="1"/>
  <c r="BA122" i="2"/>
  <c r="BG122" i="2"/>
  <c r="BM122" i="2"/>
  <c r="BS122" i="2"/>
  <c r="BY122" i="2"/>
  <c r="CE122" i="2"/>
  <c r="CE125" i="2" s="1"/>
  <c r="CK122" i="2"/>
  <c r="CQ122" i="2"/>
  <c r="CQ125" i="2" s="1"/>
  <c r="CW122" i="2"/>
  <c r="CW125" i="2" s="1"/>
  <c r="F123" i="2"/>
  <c r="N123" i="2"/>
  <c r="V123" i="2"/>
  <c r="AL123" i="2"/>
  <c r="AT123" i="2"/>
  <c r="BT123" i="2"/>
  <c r="CE123" i="2"/>
  <c r="B124" i="2"/>
  <c r="AG124" i="2"/>
  <c r="AR124" i="2"/>
  <c r="BH124" i="2"/>
  <c r="BU124" i="2"/>
  <c r="AD123" i="2"/>
  <c r="BB123" i="2"/>
  <c r="BK123" i="2"/>
  <c r="BU123" i="2"/>
  <c r="C124" i="2"/>
  <c r="M124" i="2"/>
  <c r="X124" i="2"/>
  <c r="BV124" i="2"/>
  <c r="CR124" i="2"/>
  <c r="E121" i="2"/>
  <c r="K121" i="2"/>
  <c r="Q121" i="2"/>
  <c r="W121" i="2"/>
  <c r="AC121" i="2"/>
  <c r="AI121" i="2"/>
  <c r="AO121" i="2"/>
  <c r="AU121" i="2"/>
  <c r="BA121" i="2"/>
  <c r="BG121" i="2"/>
  <c r="BM121" i="2"/>
  <c r="BS121" i="2"/>
  <c r="BY121" i="2"/>
  <c r="CE121" i="2"/>
  <c r="CK121" i="2"/>
  <c r="CQ121" i="2"/>
  <c r="CW121" i="2"/>
  <c r="F122" i="2"/>
  <c r="F125" i="2" s="1"/>
  <c r="L122" i="2"/>
  <c r="L125" i="2" s="1"/>
  <c r="R122" i="2"/>
  <c r="X122" i="2"/>
  <c r="AD122" i="2"/>
  <c r="AJ122" i="2"/>
  <c r="AP122" i="2"/>
  <c r="AV122" i="2"/>
  <c r="BB122" i="2"/>
  <c r="BH122" i="2"/>
  <c r="BN122" i="2"/>
  <c r="BN125" i="2" s="1"/>
  <c r="BT122" i="2"/>
  <c r="BT125" i="2" s="1"/>
  <c r="BZ122" i="2"/>
  <c r="BZ125" i="2" s="1"/>
  <c r="CF122" i="2"/>
  <c r="CL122" i="2"/>
  <c r="CR122" i="2"/>
  <c r="CX122" i="2"/>
  <c r="G123" i="2"/>
  <c r="O123" i="2"/>
  <c r="W123" i="2"/>
  <c r="AE123" i="2"/>
  <c r="AM123" i="2"/>
  <c r="AU123" i="2"/>
  <c r="BC123" i="2"/>
  <c r="BV123" i="2"/>
  <c r="CF123" i="2"/>
  <c r="CQ123" i="2"/>
  <c r="N124" i="2"/>
  <c r="AV124" i="2"/>
  <c r="BI124" i="2"/>
  <c r="H123" i="2"/>
  <c r="P123" i="2"/>
  <c r="AF123" i="2"/>
  <c r="AN123" i="2"/>
  <c r="BD123" i="2"/>
  <c r="BM123" i="2"/>
  <c r="CG123" i="2"/>
  <c r="O124" i="2"/>
  <c r="Y124" i="2"/>
  <c r="AJ124" i="2"/>
  <c r="BJ124" i="2"/>
  <c r="BZ124" i="2"/>
  <c r="F121" i="2"/>
  <c r="L121" i="2"/>
  <c r="R121" i="2"/>
  <c r="X121" i="2"/>
  <c r="AD121" i="2"/>
  <c r="AJ121" i="2"/>
  <c r="AP121" i="2"/>
  <c r="AV121" i="2"/>
  <c r="BB121" i="2"/>
  <c r="BH121" i="2"/>
  <c r="BN121" i="2"/>
  <c r="BT121" i="2"/>
  <c r="BZ121" i="2"/>
  <c r="CF121" i="2"/>
  <c r="CL121" i="2"/>
  <c r="CR121" i="2"/>
  <c r="CX121" i="2"/>
  <c r="G122" i="2"/>
  <c r="M122" i="2"/>
  <c r="S122" i="2"/>
  <c r="Y122" i="2"/>
  <c r="AE122" i="2"/>
  <c r="AK122" i="2"/>
  <c r="AQ122" i="2"/>
  <c r="AW122" i="2"/>
  <c r="BC122" i="2"/>
  <c r="BI122" i="2"/>
  <c r="BO122" i="2"/>
  <c r="BU122" i="2"/>
  <c r="BU125" i="2" s="1"/>
  <c r="CA122" i="2"/>
  <c r="CA125" i="2" s="1"/>
  <c r="CG122" i="2"/>
  <c r="CG125" i="2" s="1"/>
  <c r="CM122" i="2"/>
  <c r="CS122" i="2"/>
  <c r="B123" i="2"/>
  <c r="X123" i="2"/>
  <c r="AV123" i="2"/>
  <c r="CH123" i="2"/>
  <c r="CR123" i="2"/>
  <c r="F124" i="2"/>
  <c r="Z124" i="2"/>
  <c r="AW124" i="2"/>
  <c r="CX124" i="2"/>
  <c r="I123" i="2"/>
  <c r="Q123" i="2"/>
  <c r="Y123" i="2"/>
  <c r="AG123" i="2"/>
  <c r="AO123" i="2"/>
  <c r="AW123" i="2"/>
  <c r="BE123" i="2"/>
  <c r="BN123" i="2"/>
  <c r="BY123" i="2"/>
  <c r="CS123" i="2"/>
  <c r="AA124" i="2"/>
  <c r="AK124" i="2"/>
  <c r="AX124" i="2"/>
  <c r="BN124" i="2"/>
  <c r="CB124" i="2"/>
  <c r="G121" i="2"/>
  <c r="M121" i="2"/>
  <c r="S121" i="2"/>
  <c r="Y121" i="2"/>
  <c r="B77" i="2" s="1"/>
  <c r="AE121" i="2"/>
  <c r="AK121" i="2"/>
  <c r="AQ121" i="2"/>
  <c r="AW121" i="2"/>
  <c r="BC121" i="2"/>
  <c r="BI121" i="2"/>
  <c r="BO121" i="2"/>
  <c r="BU121" i="2"/>
  <c r="CA121" i="2"/>
  <c r="CG121" i="2"/>
  <c r="CM121" i="2"/>
  <c r="CS121" i="2"/>
  <c r="B122" i="2"/>
  <c r="H122" i="2"/>
  <c r="N122" i="2"/>
  <c r="T122" i="2"/>
  <c r="T125" i="2" s="1"/>
  <c r="Z122" i="2"/>
  <c r="Z125" i="2" s="1"/>
  <c r="AF122" i="2"/>
  <c r="AF125" i="2" s="1"/>
  <c r="AL122" i="2"/>
  <c r="AL125" i="2" s="1"/>
  <c r="AR122" i="2"/>
  <c r="AX122" i="2"/>
  <c r="AX125" i="2" s="1"/>
  <c r="BD122" i="2"/>
  <c r="BJ122" i="2"/>
  <c r="BP122" i="2"/>
  <c r="BP125" i="2" s="1"/>
  <c r="BV122" i="2"/>
  <c r="CB122" i="2"/>
  <c r="CB125" i="2" s="1"/>
  <c r="CH122" i="2"/>
  <c r="CN122" i="2"/>
  <c r="CT122" i="2"/>
  <c r="C123" i="2"/>
  <c r="J123" i="2"/>
  <c r="Z123" i="2"/>
  <c r="AH123" i="2"/>
  <c r="AX123" i="2"/>
  <c r="BO123" i="2"/>
  <c r="CT123" i="2"/>
  <c r="G124" i="2"/>
  <c r="R124" i="2"/>
  <c r="AL124" i="2"/>
  <c r="R123" i="2"/>
  <c r="AP123" i="2"/>
  <c r="BG123" i="2"/>
  <c r="BP123" i="2"/>
  <c r="BZ123" i="2"/>
  <c r="CK123" i="2"/>
  <c r="H124" i="2"/>
  <c r="AM124" i="2"/>
  <c r="BB124" i="2"/>
  <c r="BO124" i="2"/>
  <c r="CF124" i="2"/>
  <c r="T123" i="2"/>
  <c r="AB123" i="2"/>
  <c r="AR123" i="2"/>
  <c r="AZ123" i="2"/>
  <c r="BH123" i="2"/>
  <c r="CB123" i="2"/>
  <c r="CL123" i="2"/>
  <c r="CW123" i="2"/>
  <c r="T124" i="2"/>
  <c r="AP124" i="2"/>
  <c r="BC124" i="2"/>
  <c r="C121" i="2"/>
  <c r="I121" i="2"/>
  <c r="O121" i="2"/>
  <c r="U121" i="2"/>
  <c r="AA121" i="2"/>
  <c r="AG121" i="2"/>
  <c r="AM121" i="2"/>
  <c r="AS121" i="2"/>
  <c r="AY121" i="2"/>
  <c r="BE121" i="2"/>
  <c r="BK121" i="2"/>
  <c r="BQ121" i="2"/>
  <c r="BW121" i="2"/>
  <c r="CC121" i="2"/>
  <c r="CI121" i="2"/>
  <c r="CO121" i="2"/>
  <c r="CU121" i="2"/>
  <c r="D122" i="2"/>
  <c r="D125" i="2" s="1"/>
  <c r="J122" i="2"/>
  <c r="P122" i="2"/>
  <c r="P125" i="2" s="1"/>
  <c r="V122" i="2"/>
  <c r="AB122" i="2"/>
  <c r="AH122" i="2"/>
  <c r="AH125" i="2" s="1"/>
  <c r="AN122" i="2"/>
  <c r="AT122" i="2"/>
  <c r="AT125" i="2" s="1"/>
  <c r="AZ122" i="2"/>
  <c r="BF122" i="2"/>
  <c r="BL122" i="2"/>
  <c r="BR122" i="2"/>
  <c r="BX122" i="2"/>
  <c r="CD122" i="2"/>
  <c r="CJ122" i="2"/>
  <c r="CP122" i="2"/>
  <c r="CV122" i="2"/>
  <c r="E123" i="2"/>
  <c r="L123" i="2"/>
  <c r="AJ123" i="2"/>
  <c r="BI123" i="2"/>
  <c r="BS123" i="2"/>
  <c r="CM123" i="2"/>
  <c r="U124" i="2"/>
  <c r="AE124" i="2"/>
  <c r="BD124" i="2"/>
  <c r="BT124" i="2"/>
  <c r="CL124" i="2"/>
  <c r="M123" i="2"/>
  <c r="U123" i="2"/>
  <c r="AC123" i="2"/>
  <c r="AK123" i="2"/>
  <c r="AS123" i="2"/>
  <c r="BA123" i="2"/>
  <c r="BJ123" i="2"/>
  <c r="CN123" i="2"/>
  <c r="CX123" i="2"/>
  <c r="L124" i="2"/>
  <c r="AF124" i="2"/>
  <c r="AQ124" i="2"/>
  <c r="CA124" i="2"/>
  <c r="CG124" i="2"/>
  <c r="CM124" i="2"/>
  <c r="CS124" i="2"/>
  <c r="CH124" i="2"/>
  <c r="CN124" i="2"/>
  <c r="CT124" i="2"/>
  <c r="AS124" i="2"/>
  <c r="AY124" i="2"/>
  <c r="BE124" i="2"/>
  <c r="BK124" i="2"/>
  <c r="BQ124" i="2"/>
  <c r="BW124" i="2"/>
  <c r="CC124" i="2"/>
  <c r="CI124" i="2"/>
  <c r="CO124" i="2"/>
  <c r="CU124" i="2"/>
  <c r="BQ123" i="2"/>
  <c r="BW123" i="2"/>
  <c r="CC123" i="2"/>
  <c r="CI123" i="2"/>
  <c r="CO123" i="2"/>
  <c r="CU123" i="2"/>
  <c r="D124" i="2"/>
  <c r="J124" i="2"/>
  <c r="P124" i="2"/>
  <c r="V124" i="2"/>
  <c r="AB124" i="2"/>
  <c r="AH124" i="2"/>
  <c r="AN124" i="2"/>
  <c r="AT124" i="2"/>
  <c r="AZ124" i="2"/>
  <c r="BF124" i="2"/>
  <c r="BL124" i="2"/>
  <c r="BR124" i="2"/>
  <c r="BX124" i="2"/>
  <c r="CD124" i="2"/>
  <c r="CJ124" i="2"/>
  <c r="CP124" i="2"/>
  <c r="CV124" i="2"/>
  <c r="AI159" i="2"/>
  <c r="BF123" i="2"/>
  <c r="BL123" i="2"/>
  <c r="BR123" i="2"/>
  <c r="BX123" i="2"/>
  <c r="CD123" i="2"/>
  <c r="CJ123" i="2"/>
  <c r="CP123" i="2"/>
  <c r="CV123" i="2"/>
  <c r="E124" i="2"/>
  <c r="K124" i="2"/>
  <c r="Q124" i="2"/>
  <c r="W124" i="2"/>
  <c r="AC124" i="2"/>
  <c r="AI124" i="2"/>
  <c r="AO124" i="2"/>
  <c r="AU124" i="2"/>
  <c r="BA124" i="2"/>
  <c r="BG124" i="2"/>
  <c r="BM124" i="2"/>
  <c r="BS124" i="2"/>
  <c r="BY124" i="2"/>
  <c r="CE124" i="2"/>
  <c r="CK124" i="2"/>
  <c r="CQ124" i="2"/>
  <c r="CW124" i="2"/>
  <c r="N157" i="2"/>
  <c r="BQ158" i="2"/>
  <c r="Y157" i="2"/>
  <c r="CF158" i="2"/>
  <c r="CL158" i="2"/>
  <c r="BI157" i="2"/>
  <c r="AC159" i="2"/>
  <c r="BC159" i="2"/>
  <c r="CS157" i="2"/>
  <c r="G158" i="2"/>
  <c r="AP158" i="2"/>
  <c r="CE158" i="2"/>
  <c r="BQ159" i="2"/>
  <c r="K158" i="2"/>
  <c r="CO158" i="2"/>
  <c r="CA159" i="2"/>
  <c r="AH157" i="2"/>
  <c r="BR157" i="2"/>
  <c r="L158" i="2"/>
  <c r="BA158" i="2"/>
  <c r="AM159" i="2"/>
  <c r="F157" i="2"/>
  <c r="R158" i="2"/>
  <c r="BG158" i="2"/>
  <c r="AS159" i="2"/>
  <c r="U158" i="2"/>
  <c r="G159" i="2"/>
  <c r="CL159" i="2"/>
  <c r="I129" i="2"/>
  <c r="I128" i="2"/>
  <c r="BE128" i="2"/>
  <c r="BE129" i="2" s="1"/>
  <c r="C84" i="2"/>
  <c r="C76" i="2"/>
  <c r="B73" i="2"/>
  <c r="B88" i="2"/>
  <c r="B83" i="2"/>
  <c r="B81" i="2"/>
  <c r="C59" i="2"/>
  <c r="C53" i="2"/>
  <c r="B65" i="2"/>
  <c r="B59" i="2"/>
  <c r="B53" i="2"/>
  <c r="C81" i="2"/>
  <c r="C78" i="2"/>
  <c r="C61" i="2"/>
  <c r="C55" i="2"/>
  <c r="C75" i="2"/>
  <c r="B61" i="2"/>
  <c r="B55" i="2"/>
  <c r="C67" i="2"/>
  <c r="C83" i="2"/>
  <c r="B67" i="2"/>
  <c r="C66" i="2"/>
  <c r="C60" i="2"/>
  <c r="C54" i="2"/>
  <c r="C45" i="2"/>
  <c r="C39" i="2"/>
  <c r="C33" i="2"/>
  <c r="B66" i="2"/>
  <c r="B45" i="2"/>
  <c r="B39" i="2"/>
  <c r="B33" i="2"/>
  <c r="B60" i="2"/>
  <c r="C47" i="2"/>
  <c r="C41" i="2"/>
  <c r="C35" i="2"/>
  <c r="B54" i="2"/>
  <c r="B47" i="2"/>
  <c r="B41" i="2"/>
  <c r="B35" i="2"/>
  <c r="B46" i="2"/>
  <c r="B40" i="2"/>
  <c r="B34" i="2"/>
  <c r="C25" i="2"/>
  <c r="C19" i="2"/>
  <c r="C13" i="2"/>
  <c r="C7" i="2"/>
  <c r="C46" i="2"/>
  <c r="B25" i="2"/>
  <c r="B19" i="2"/>
  <c r="B13" i="2"/>
  <c r="B7" i="2"/>
  <c r="B20" i="2"/>
  <c r="C40" i="2"/>
  <c r="B26" i="2"/>
  <c r="B5" i="2"/>
  <c r="B8" i="2" s="1"/>
  <c r="C27" i="2"/>
  <c r="C21" i="2"/>
  <c r="C15" i="2"/>
  <c r="C6" i="2"/>
  <c r="C34" i="2"/>
  <c r="B27" i="2"/>
  <c r="B21" i="2"/>
  <c r="B15" i="2"/>
  <c r="B6" i="2"/>
  <c r="C5" i="2"/>
  <c r="C8" i="2" s="1"/>
  <c r="C26" i="2"/>
  <c r="C20" i="2"/>
  <c r="C14" i="2"/>
  <c r="B14" i="2"/>
  <c r="AA128" i="2"/>
  <c r="AA129" i="2"/>
  <c r="BW128" i="2"/>
  <c r="BW129" i="2" s="1"/>
  <c r="AF128" i="2"/>
  <c r="AF129" i="2" s="1"/>
  <c r="CB128" i="2"/>
  <c r="CB129" i="2" s="1"/>
  <c r="AG129" i="2"/>
  <c r="AG128" i="2"/>
  <c r="CC128" i="2"/>
  <c r="CC129" i="2" s="1"/>
  <c r="AM128" i="2"/>
  <c r="AM129" i="2" s="1"/>
  <c r="CI128" i="2"/>
  <c r="CI129" i="2" s="1"/>
  <c r="AR128" i="2"/>
  <c r="AR129" i="2" s="1"/>
  <c r="CN128" i="2"/>
  <c r="CN129" i="2" s="1"/>
  <c r="AS128" i="2"/>
  <c r="AS129" i="2" s="1"/>
  <c r="CO128" i="2"/>
  <c r="CO129" i="2" s="1"/>
  <c r="C128" i="2"/>
  <c r="C129" i="2" s="1"/>
  <c r="AY129" i="2"/>
  <c r="AY128" i="2"/>
  <c r="CU128" i="2"/>
  <c r="CU129" i="2" s="1"/>
  <c r="H128" i="2"/>
  <c r="H129" i="2" s="1"/>
  <c r="BD128" i="2"/>
  <c r="BD129" i="2" s="1"/>
  <c r="O128" i="2"/>
  <c r="O129" i="2" s="1"/>
  <c r="BK128" i="2"/>
  <c r="BK129" i="2"/>
  <c r="T128" i="2"/>
  <c r="T129" i="2" s="1"/>
  <c r="BP128" i="2"/>
  <c r="BP129" i="2" s="1"/>
  <c r="U129" i="2"/>
  <c r="U128" i="2"/>
  <c r="BQ129" i="2"/>
  <c r="BQ128" i="2"/>
  <c r="G128" i="2"/>
  <c r="G129" i="2" s="1"/>
  <c r="S128" i="2"/>
  <c r="S129" i="2"/>
  <c r="AE128" i="2"/>
  <c r="AE129" i="2" s="1"/>
  <c r="AQ128" i="2"/>
  <c r="AQ129" i="2"/>
  <c r="BC128" i="2"/>
  <c r="BC129" i="2" s="1"/>
  <c r="BO128" i="2"/>
  <c r="BO129" i="2" s="1"/>
  <c r="CA128" i="2"/>
  <c r="CA129" i="2"/>
  <c r="CM128" i="2"/>
  <c r="CM129" i="2" s="1"/>
  <c r="J128" i="2"/>
  <c r="J129" i="2" s="1"/>
  <c r="V128" i="2"/>
  <c r="V129" i="2" s="1"/>
  <c r="AH129" i="2"/>
  <c r="AH128" i="2"/>
  <c r="AT128" i="2"/>
  <c r="AT129" i="2" s="1"/>
  <c r="BF128" i="2"/>
  <c r="BF129" i="2" s="1"/>
  <c r="BR128" i="2"/>
  <c r="BR129" i="2" s="1"/>
  <c r="CD128" i="2"/>
  <c r="CD129" i="2" s="1"/>
  <c r="CP128" i="2"/>
  <c r="CP129" i="2" s="1"/>
  <c r="K128" i="2"/>
  <c r="K129" i="2" s="1"/>
  <c r="W129" i="2"/>
  <c r="W128" i="2"/>
  <c r="AI128" i="2"/>
  <c r="AI129" i="2" s="1"/>
  <c r="AU128" i="2"/>
  <c r="AU129" i="2" s="1"/>
  <c r="BG128" i="2"/>
  <c r="BG129" i="2" s="1"/>
  <c r="BS128" i="2"/>
  <c r="BS129" i="2" s="1"/>
  <c r="CE128" i="2"/>
  <c r="CE129" i="2" s="1"/>
  <c r="CQ128" i="2"/>
  <c r="CQ129" i="2" s="1"/>
  <c r="L128" i="2"/>
  <c r="L129" i="2" s="1"/>
  <c r="X128" i="2"/>
  <c r="X129" i="2" s="1"/>
  <c r="AJ129" i="2"/>
  <c r="AJ128" i="2"/>
  <c r="AV128" i="2"/>
  <c r="AV129" i="2" s="1"/>
  <c r="BH128" i="2"/>
  <c r="BH129" i="2" s="1"/>
  <c r="BT129" i="2"/>
  <c r="BT128" i="2"/>
  <c r="CF128" i="2"/>
  <c r="CF129" i="2" s="1"/>
  <c r="CR128" i="2"/>
  <c r="CR129" i="2" s="1"/>
  <c r="M128" i="2"/>
  <c r="M129" i="2" s="1"/>
  <c r="Y128" i="2"/>
  <c r="Y129" i="2" s="1"/>
  <c r="AK128" i="2"/>
  <c r="AK129" i="2" s="1"/>
  <c r="AW128" i="2"/>
  <c r="AW129" i="2" s="1"/>
  <c r="BI128" i="2"/>
  <c r="BI129" i="2" s="1"/>
  <c r="BU128" i="2"/>
  <c r="BU129" i="2" s="1"/>
  <c r="CG128" i="2"/>
  <c r="CG129" i="2" s="1"/>
  <c r="CS128" i="2"/>
  <c r="CS129" i="2" s="1"/>
  <c r="B128" i="2"/>
  <c r="B129" i="2" s="1"/>
  <c r="N129" i="2"/>
  <c r="N128" i="2"/>
  <c r="Z128" i="2"/>
  <c r="Z129" i="2" s="1"/>
  <c r="AL128" i="2"/>
  <c r="AL129" i="2" s="1"/>
  <c r="AX129" i="2"/>
  <c r="AX128" i="2"/>
  <c r="BJ128" i="2"/>
  <c r="BJ129" i="2" s="1"/>
  <c r="BV128" i="2"/>
  <c r="BV129" i="2" s="1"/>
  <c r="CH128" i="2"/>
  <c r="CH129" i="2" s="1"/>
  <c r="CT128" i="2"/>
  <c r="CT129" i="2" s="1"/>
  <c r="D128" i="2"/>
  <c r="D129" i="2" s="1"/>
  <c r="P128" i="2"/>
  <c r="P129" i="2" s="1"/>
  <c r="AB128" i="2"/>
  <c r="AB129" i="2" s="1"/>
  <c r="AN128" i="2"/>
  <c r="AN129" i="2" s="1"/>
  <c r="AZ128" i="2"/>
  <c r="AZ129" i="2" s="1"/>
  <c r="BL128" i="2"/>
  <c r="BL129" i="2" s="1"/>
  <c r="BX128" i="2"/>
  <c r="BX129" i="2" s="1"/>
  <c r="CJ128" i="2"/>
  <c r="CJ129" i="2" s="1"/>
  <c r="CV128" i="2"/>
  <c r="CV129" i="2"/>
  <c r="E128" i="2"/>
  <c r="E129" i="2" s="1"/>
  <c r="Q129" i="2"/>
  <c r="Q128" i="2"/>
  <c r="AC128" i="2"/>
  <c r="AC129" i="2" s="1"/>
  <c r="AO128" i="2"/>
  <c r="AO129" i="2" s="1"/>
  <c r="BA128" i="2"/>
  <c r="BA129" i="2" s="1"/>
  <c r="BM128" i="2"/>
  <c r="BM129" i="2"/>
  <c r="BY128" i="2"/>
  <c r="BY129" i="2" s="1"/>
  <c r="CK128" i="2"/>
  <c r="CK129" i="2"/>
  <c r="CW128" i="2"/>
  <c r="CW129" i="2" s="1"/>
  <c r="F129" i="2"/>
  <c r="F128" i="2"/>
  <c r="R128" i="2"/>
  <c r="R129" i="2" s="1"/>
  <c r="AD128" i="2"/>
  <c r="AD129" i="2" s="1"/>
  <c r="AP129" i="2"/>
  <c r="AP128" i="2"/>
  <c r="BB128" i="2"/>
  <c r="BB129" i="2" s="1"/>
  <c r="BN128" i="2"/>
  <c r="BN129" i="2" s="1"/>
  <c r="BZ128" i="2"/>
  <c r="BZ129" i="2" s="1"/>
  <c r="CL129" i="2"/>
  <c r="CL128" i="2"/>
  <c r="CX128" i="2"/>
  <c r="CX129" i="2" s="1"/>
  <c r="I157" i="2"/>
  <c r="AQ157" i="2"/>
  <c r="CA157" i="2"/>
  <c r="BK158" i="2"/>
  <c r="AW159" i="2"/>
  <c r="P157" i="2"/>
  <c r="AE158" i="2"/>
  <c r="R159" i="2"/>
  <c r="BG159" i="2"/>
  <c r="Q157" i="2"/>
  <c r="AZ157" i="2"/>
  <c r="CJ157" i="2"/>
  <c r="BU158" i="2"/>
  <c r="BH159" i="2"/>
  <c r="CA158" i="2"/>
  <c r="BN159" i="2"/>
  <c r="B157" i="2"/>
  <c r="R157" i="2"/>
  <c r="AI157" i="2"/>
  <c r="BA157" i="2"/>
  <c r="BS157" i="2"/>
  <c r="CK157" i="2"/>
  <c r="W158" i="2"/>
  <c r="AG158" i="2"/>
  <c r="AQ158" i="2"/>
  <c r="BB158" i="2"/>
  <c r="CQ158" i="2"/>
  <c r="I159" i="2"/>
  <c r="S159" i="2"/>
  <c r="AD159" i="2"/>
  <c r="BS159" i="2"/>
  <c r="CC159" i="2"/>
  <c r="CM159" i="2"/>
  <c r="J157" i="2"/>
  <c r="AA157" i="2"/>
  <c r="AJ157" i="2"/>
  <c r="AS157" i="2"/>
  <c r="BB157" i="2"/>
  <c r="BK157" i="2"/>
  <c r="BT157" i="2"/>
  <c r="CC157" i="2"/>
  <c r="CL157" i="2"/>
  <c r="C158" i="2"/>
  <c r="M158" i="2"/>
  <c r="X158" i="2"/>
  <c r="BM158" i="2"/>
  <c r="BW158" i="2"/>
  <c r="CG158" i="2"/>
  <c r="CR158" i="2"/>
  <c r="AO159" i="2"/>
  <c r="AY159" i="2"/>
  <c r="BI159" i="2"/>
  <c r="BT159" i="2"/>
  <c r="C157" i="2"/>
  <c r="K157" i="2"/>
  <c r="S157" i="2"/>
  <c r="AI158" i="2"/>
  <c r="AS158" i="2"/>
  <c r="BC158" i="2"/>
  <c r="BN158" i="2"/>
  <c r="K159" i="2"/>
  <c r="U159" i="2"/>
  <c r="AE159" i="2"/>
  <c r="AP159" i="2"/>
  <c r="CE159" i="2"/>
  <c r="CO159" i="2"/>
  <c r="L157" i="2"/>
  <c r="T157" i="2"/>
  <c r="AB157" i="2"/>
  <c r="AK157" i="2"/>
  <c r="AT157" i="2"/>
  <c r="BC157" i="2"/>
  <c r="BL157" i="2"/>
  <c r="BU157" i="2"/>
  <c r="CD157" i="2"/>
  <c r="CM157" i="2"/>
  <c r="E158" i="2"/>
  <c r="O158" i="2"/>
  <c r="Y158" i="2"/>
  <c r="AJ158" i="2"/>
  <c r="BY158" i="2"/>
  <c r="CI158" i="2"/>
  <c r="CS158" i="2"/>
  <c r="L159" i="2"/>
  <c r="BA159" i="2"/>
  <c r="BK159" i="2"/>
  <c r="BU159" i="2"/>
  <c r="CF159" i="2"/>
  <c r="D157" i="2"/>
  <c r="AC157" i="2"/>
  <c r="AU157" i="2"/>
  <c r="BM157" i="2"/>
  <c r="CE157" i="2"/>
  <c r="F158" i="2"/>
  <c r="AU158" i="2"/>
  <c r="BE158" i="2"/>
  <c r="BO158" i="2"/>
  <c r="BZ158" i="2"/>
  <c r="W159" i="2"/>
  <c r="AG159" i="2"/>
  <c r="AQ159" i="2"/>
  <c r="BB159" i="2"/>
  <c r="CQ159" i="2"/>
  <c r="E157" i="2"/>
  <c r="M157" i="2"/>
  <c r="U157" i="2"/>
  <c r="AD157" i="2"/>
  <c r="AM157" i="2"/>
  <c r="AV157" i="2"/>
  <c r="BE157" i="2"/>
  <c r="BN157" i="2"/>
  <c r="BW157" i="2"/>
  <c r="CF157" i="2"/>
  <c r="CO157" i="2"/>
  <c r="Q158" i="2"/>
  <c r="AA158" i="2"/>
  <c r="AK158" i="2"/>
  <c r="AV158" i="2"/>
  <c r="CK158" i="2"/>
  <c r="C159" i="2"/>
  <c r="M159" i="2"/>
  <c r="X159" i="2"/>
  <c r="BM159" i="2"/>
  <c r="BW159" i="2"/>
  <c r="CG159" i="2"/>
  <c r="CR159" i="2"/>
  <c r="V157" i="2"/>
  <c r="AE157" i="2"/>
  <c r="AN157" i="2"/>
  <c r="AW157" i="2"/>
  <c r="BF157" i="2"/>
  <c r="BO157" i="2"/>
  <c r="BX157" i="2"/>
  <c r="CG157" i="2"/>
  <c r="CP157" i="2"/>
  <c r="AC158" i="2"/>
  <c r="AM158" i="2"/>
  <c r="AW158" i="2"/>
  <c r="BH158" i="2"/>
  <c r="E159" i="2"/>
  <c r="O159" i="2"/>
  <c r="Y159" i="2"/>
  <c r="AJ159" i="2"/>
  <c r="BY159" i="2"/>
  <c r="CI159" i="2"/>
  <c r="CS159" i="2"/>
  <c r="G157" i="2"/>
  <c r="O157" i="2"/>
  <c r="W157" i="2"/>
  <c r="AO157" i="2"/>
  <c r="BG157" i="2"/>
  <c r="BY157" i="2"/>
  <c r="CQ157" i="2"/>
  <c r="I158" i="2"/>
  <c r="S158" i="2"/>
  <c r="AD158" i="2"/>
  <c r="BS158" i="2"/>
  <c r="CC158" i="2"/>
  <c r="CM158" i="2"/>
  <c r="F159" i="2"/>
  <c r="AU159" i="2"/>
  <c r="BE159" i="2"/>
  <c r="BO159" i="2"/>
  <c r="BZ159" i="2"/>
  <c r="H157" i="2"/>
  <c r="X157" i="2"/>
  <c r="AG157" i="2"/>
  <c r="AP157" i="2"/>
  <c r="AY157" i="2"/>
  <c r="BH157" i="2"/>
  <c r="BQ157" i="2"/>
  <c r="BZ157" i="2"/>
  <c r="CI157" i="2"/>
  <c r="CR157" i="2"/>
  <c r="AO158" i="2"/>
  <c r="AY158" i="2"/>
  <c r="BI158" i="2"/>
  <c r="BT158" i="2"/>
  <c r="Q159" i="2"/>
  <c r="AA159" i="2"/>
  <c r="AK159" i="2"/>
  <c r="AV159" i="2"/>
  <c r="CK159" i="2"/>
  <c r="Z157" i="2"/>
  <c r="AF157" i="2"/>
  <c r="AL157" i="2"/>
  <c r="AR157" i="2"/>
  <c r="AX157" i="2"/>
  <c r="BD157" i="2"/>
  <c r="BJ157" i="2"/>
  <c r="BP157" i="2"/>
  <c r="BV157" i="2"/>
  <c r="CB157" i="2"/>
  <c r="CH157" i="2"/>
  <c r="CN157" i="2"/>
  <c r="B158" i="2"/>
  <c r="H158" i="2"/>
  <c r="N158" i="2"/>
  <c r="T158" i="2"/>
  <c r="Z158" i="2"/>
  <c r="AF158" i="2"/>
  <c r="AL158" i="2"/>
  <c r="AR158" i="2"/>
  <c r="AX158" i="2"/>
  <c r="BD158" i="2"/>
  <c r="BJ158" i="2"/>
  <c r="BP158" i="2"/>
  <c r="BV158" i="2"/>
  <c r="CB158" i="2"/>
  <c r="CH158" i="2"/>
  <c r="CN158" i="2"/>
  <c r="B159" i="2"/>
  <c r="H159" i="2"/>
  <c r="N159" i="2"/>
  <c r="T159" i="2"/>
  <c r="Z159" i="2"/>
  <c r="AF159" i="2"/>
  <c r="AL159" i="2"/>
  <c r="AR159" i="2"/>
  <c r="AX159" i="2"/>
  <c r="BD159" i="2"/>
  <c r="BJ159" i="2"/>
  <c r="BP159" i="2"/>
  <c r="BV159" i="2"/>
  <c r="CB159" i="2"/>
  <c r="CH159" i="2"/>
  <c r="CN159" i="2"/>
  <c r="D158" i="2"/>
  <c r="J158" i="2"/>
  <c r="P158" i="2"/>
  <c r="V158" i="2"/>
  <c r="AB158" i="2"/>
  <c r="AH158" i="2"/>
  <c r="AN158" i="2"/>
  <c r="AT158" i="2"/>
  <c r="AZ158" i="2"/>
  <c r="BF158" i="2"/>
  <c r="BL158" i="2"/>
  <c r="BR158" i="2"/>
  <c r="BX158" i="2"/>
  <c r="CD158" i="2"/>
  <c r="CJ158" i="2"/>
  <c r="CP158" i="2"/>
  <c r="D159" i="2"/>
  <c r="J159" i="2"/>
  <c r="P159" i="2"/>
  <c r="V159" i="2"/>
  <c r="AB159" i="2"/>
  <c r="AH159" i="2"/>
  <c r="AN159" i="2"/>
  <c r="AT159" i="2"/>
  <c r="AZ159" i="2"/>
  <c r="BF159" i="2"/>
  <c r="BL159" i="2"/>
  <c r="BR159" i="2"/>
  <c r="BX159" i="2"/>
  <c r="CD159" i="2"/>
  <c r="CJ159" i="2"/>
  <c r="CP159" i="2"/>
  <c r="B80" i="2" l="1"/>
  <c r="C74" i="2"/>
  <c r="CT125" i="2"/>
  <c r="B87" i="2"/>
  <c r="B76" i="2"/>
  <c r="B90" i="2"/>
  <c r="B79" i="2"/>
  <c r="C82" i="2"/>
  <c r="C73" i="2"/>
  <c r="C85" i="2"/>
  <c r="B86" i="2"/>
  <c r="K125" i="2"/>
  <c r="C65" i="2"/>
  <c r="C79" i="2"/>
  <c r="AB125" i="2"/>
  <c r="AQ125" i="2"/>
  <c r="AJ125" i="2"/>
  <c r="BY125" i="2"/>
  <c r="CU125" i="2"/>
  <c r="B82" i="2"/>
  <c r="B85" i="2"/>
  <c r="B75" i="2"/>
  <c r="B74" i="2"/>
  <c r="CR125" i="2"/>
  <c r="B78" i="2"/>
  <c r="C80" i="2"/>
  <c r="B89" i="2"/>
  <c r="B84" i="2"/>
  <c r="BX125" i="2"/>
  <c r="CM125" i="2"/>
  <c r="S125" i="2"/>
  <c r="CF125" i="2"/>
  <c r="BA125" i="2"/>
  <c r="BE125" i="2"/>
  <c r="U125" i="2"/>
  <c r="BR125" i="2"/>
  <c r="M125" i="2"/>
  <c r="BL125" i="2"/>
  <c r="G125" i="2"/>
  <c r="BF125" i="2"/>
  <c r="CN125" i="2"/>
  <c r="BQ125" i="2"/>
  <c r="CI125" i="2"/>
  <c r="C86" i="2"/>
  <c r="AZ125" i="2"/>
  <c r="CH125" i="2"/>
  <c r="N125" i="2"/>
  <c r="BO125" i="2"/>
  <c r="BH125" i="2"/>
  <c r="AY125" i="2"/>
  <c r="O125" i="2"/>
  <c r="C89" i="2"/>
  <c r="H125" i="2"/>
  <c r="BI125" i="2"/>
  <c r="BB125" i="2"/>
  <c r="AN125" i="2"/>
  <c r="BV125" i="2"/>
  <c r="B125" i="2"/>
  <c r="BC125" i="2"/>
  <c r="AV125" i="2"/>
  <c r="CK125" i="2"/>
  <c r="Q125" i="2"/>
  <c r="AG125" i="2"/>
  <c r="BW125" i="2"/>
  <c r="AW125" i="2"/>
  <c r="AP125" i="2"/>
  <c r="C125" i="2"/>
  <c r="CV125" i="2"/>
  <c r="BJ125" i="2"/>
  <c r="E125" i="2"/>
  <c r="BK125" i="2"/>
  <c r="C88" i="2"/>
  <c r="CP125" i="2"/>
  <c r="V125" i="2"/>
  <c r="BD125" i="2"/>
  <c r="AK125" i="2"/>
  <c r="CX125" i="2"/>
  <c r="AD125" i="2"/>
  <c r="BS125" i="2"/>
  <c r="AS125" i="2"/>
  <c r="AA125" i="2"/>
  <c r="CC125" i="2"/>
  <c r="C87" i="2"/>
  <c r="BA88" i="2"/>
  <c r="CJ125" i="2"/>
  <c r="AE125" i="2"/>
  <c r="X125" i="2"/>
  <c r="BA89" i="2" s="1"/>
  <c r="BM125" i="2"/>
  <c r="I125" i="2"/>
  <c r="C77" i="2"/>
  <c r="AG73" i="2"/>
  <c r="C90" i="2"/>
  <c r="H90" i="2"/>
  <c r="CD125" i="2"/>
  <c r="J125" i="2"/>
  <c r="AD83" i="2" s="1"/>
  <c r="AR125" i="2"/>
  <c r="CS125" i="2"/>
  <c r="Y125" i="2"/>
  <c r="AM84" i="2" s="1"/>
  <c r="CL125" i="2"/>
  <c r="R125" i="2"/>
  <c r="BG125" i="2"/>
  <c r="AO77" i="2" s="1"/>
  <c r="CO125" i="2"/>
  <c r="C10" i="2"/>
  <c r="C12" i="2"/>
  <c r="C9" i="2"/>
  <c r="C11" i="2"/>
  <c r="B10" i="2"/>
  <c r="B12" i="2"/>
  <c r="B9" i="2"/>
  <c r="B11" i="2"/>
  <c r="B16" i="2"/>
  <c r="B17" i="2"/>
  <c r="B22" i="2"/>
  <c r="B23" i="2"/>
  <c r="B29" i="2"/>
  <c r="B28" i="2"/>
  <c r="B30" i="2" s="1"/>
  <c r="C16" i="2"/>
  <c r="C17" i="2"/>
  <c r="C22" i="2"/>
  <c r="C23" i="2"/>
  <c r="C29" i="2"/>
  <c r="C28" i="2"/>
  <c r="B36" i="2"/>
  <c r="B37" i="2"/>
  <c r="B42" i="2"/>
  <c r="B43" i="2"/>
  <c r="B49" i="2"/>
  <c r="B48" i="2"/>
  <c r="B50" i="2" s="1"/>
  <c r="C36" i="2"/>
  <c r="C37" i="2"/>
  <c r="C42" i="2"/>
  <c r="C44" i="2" s="1"/>
  <c r="C43" i="2"/>
  <c r="C49" i="2"/>
  <c r="C48" i="2"/>
  <c r="C50" i="2" s="1"/>
  <c r="B56" i="2"/>
  <c r="B57" i="2"/>
  <c r="B62" i="2"/>
  <c r="B63" i="2"/>
  <c r="B69" i="2"/>
  <c r="B68" i="2"/>
  <c r="C56" i="2"/>
  <c r="C57" i="2"/>
  <c r="C62" i="2"/>
  <c r="C63" i="2"/>
  <c r="C68" i="2"/>
  <c r="C69" i="2"/>
  <c r="C18" i="2" l="1"/>
  <c r="AP83" i="2"/>
  <c r="AD85" i="2"/>
  <c r="B44" i="2"/>
  <c r="B24" i="2"/>
  <c r="B18" i="2"/>
  <c r="AB90" i="2"/>
  <c r="AF87" i="2"/>
  <c r="B38" i="2"/>
  <c r="AI90" i="2"/>
  <c r="C38" i="2"/>
  <c r="AD88" i="2"/>
  <c r="AW82" i="2"/>
  <c r="Z74" i="2"/>
  <c r="U81" i="2"/>
  <c r="AZ84" i="2"/>
  <c r="Z73" i="2"/>
  <c r="Y76" i="2"/>
  <c r="AV76" i="2"/>
  <c r="T79" i="2"/>
  <c r="Z86" i="2"/>
  <c r="X82" i="2"/>
  <c r="V81" i="2"/>
  <c r="T78" i="2"/>
  <c r="AZ67" i="2"/>
  <c r="T81" i="2"/>
  <c r="AY84" i="2"/>
  <c r="AY81" i="2"/>
  <c r="T76" i="2"/>
  <c r="AZ85" i="2"/>
  <c r="X86" i="2"/>
  <c r="W82" i="2"/>
  <c r="U78" i="2"/>
  <c r="AZ83" i="2"/>
  <c r="AV80" i="2"/>
  <c r="T75" i="2"/>
  <c r="G81" i="2"/>
  <c r="AY67" i="2"/>
  <c r="X89" i="2"/>
  <c r="F83" i="2"/>
  <c r="U88" i="2"/>
  <c r="AY86" i="2"/>
  <c r="F88" i="2"/>
  <c r="U84" i="2"/>
  <c r="Y78" i="2"/>
  <c r="AV78" i="2"/>
  <c r="T73" i="2"/>
  <c r="T89" i="2"/>
  <c r="G89" i="2"/>
  <c r="V88" i="2"/>
  <c r="AW90" i="2"/>
  <c r="U85" i="2"/>
  <c r="T88" i="2"/>
  <c r="AA89" i="2"/>
  <c r="F84" i="2"/>
  <c r="Y75" i="2"/>
  <c r="Y81" i="2"/>
  <c r="AV75" i="2"/>
  <c r="G73" i="2"/>
  <c r="F76" i="2"/>
  <c r="Y83" i="2"/>
  <c r="Y80" i="2"/>
  <c r="AW74" i="2"/>
  <c r="Z88" i="2"/>
  <c r="X77" i="2"/>
  <c r="V83" i="2"/>
  <c r="W80" i="2"/>
  <c r="F75" i="2"/>
  <c r="Z67" i="2"/>
  <c r="AW83" i="2"/>
  <c r="Y67" i="2"/>
  <c r="AA84" i="2"/>
  <c r="AV67" i="2"/>
  <c r="W78" i="2"/>
  <c r="W81" i="2"/>
  <c r="Y77" i="2"/>
  <c r="AZ79" i="2"/>
  <c r="X74" i="2"/>
  <c r="Y88" i="2"/>
  <c r="W77" i="2"/>
  <c r="U83" i="2"/>
  <c r="V80" i="2"/>
  <c r="G55" i="2"/>
  <c r="AZ77" i="2"/>
  <c r="T67" i="2"/>
  <c r="AY80" i="2"/>
  <c r="W75" i="2"/>
  <c r="V78" i="2"/>
  <c r="AV82" i="2"/>
  <c r="Y74" i="2"/>
  <c r="AV86" i="2"/>
  <c r="AZ76" i="2"/>
  <c r="AY79" i="2"/>
  <c r="W74" i="2"/>
  <c r="X88" i="2"/>
  <c r="G83" i="2"/>
  <c r="V77" i="2"/>
  <c r="AZ74" i="2"/>
  <c r="AY77" i="2"/>
  <c r="V75" i="2"/>
  <c r="U86" i="2"/>
  <c r="U82" i="2"/>
  <c r="AZ73" i="2"/>
  <c r="AY76" i="2"/>
  <c r="AW89" i="2"/>
  <c r="W86" i="2"/>
  <c r="AZ90" i="2"/>
  <c r="AY87" i="2"/>
  <c r="Z84" i="2"/>
  <c r="AZ89" i="2"/>
  <c r="X84" i="2"/>
  <c r="Z89" i="2"/>
  <c r="AW86" i="2"/>
  <c r="AY88" i="2"/>
  <c r="W83" i="2"/>
  <c r="AA90" i="2"/>
  <c r="AZ86" i="2"/>
  <c r="G88" i="2"/>
  <c r="Z82" i="2"/>
  <c r="AZ87" i="2"/>
  <c r="AZ82" i="2"/>
  <c r="AW88" i="2"/>
  <c r="AA74" i="2"/>
  <c r="Z77" i="2"/>
  <c r="Y85" i="2"/>
  <c r="AV81" i="2"/>
  <c r="W85" i="2"/>
  <c r="AA73" i="2"/>
  <c r="F82" i="2"/>
  <c r="Z76" i="2"/>
  <c r="Y79" i="2"/>
  <c r="AW73" i="2"/>
  <c r="AV79" i="2"/>
  <c r="T74" i="2"/>
  <c r="V79" i="2"/>
  <c r="AV60" i="2"/>
  <c r="AV85" i="2"/>
  <c r="T82" i="2"/>
  <c r="AW76" i="2"/>
  <c r="T55" i="2"/>
  <c r="V66" i="2"/>
  <c r="AA78" i="2"/>
  <c r="Y59" i="2"/>
  <c r="T66" i="2"/>
  <c r="AA61" i="2"/>
  <c r="F60" i="2"/>
  <c r="Y55" i="2"/>
  <c r="G80" i="2"/>
  <c r="T59" i="2"/>
  <c r="AA54" i="2"/>
  <c r="U55" i="2"/>
  <c r="G47" i="2"/>
  <c r="AY27" i="2"/>
  <c r="V40" i="2"/>
  <c r="Y39" i="2"/>
  <c r="G34" i="2"/>
  <c r="Z35" i="2"/>
  <c r="Z80" i="2"/>
  <c r="X85" i="2"/>
  <c r="G82" i="2"/>
  <c r="G75" i="2"/>
  <c r="F81" i="2"/>
  <c r="U80" i="2"/>
  <c r="AV73" i="2"/>
  <c r="AV2" i="2" s="1"/>
  <c r="T61" i="2"/>
  <c r="AY78" i="2"/>
  <c r="V60" i="2"/>
  <c r="Y53" i="2"/>
  <c r="T60" i="2"/>
  <c r="AA55" i="2"/>
  <c r="F54" i="2"/>
  <c r="AV61" i="2"/>
  <c r="T53" i="2"/>
  <c r="AW60" i="2"/>
  <c r="G41" i="2"/>
  <c r="AA80" i="2"/>
  <c r="AY73" i="2"/>
  <c r="V74" i="2"/>
  <c r="AW84" i="2"/>
  <c r="Z75" i="2"/>
  <c r="W76" i="2"/>
  <c r="AV54" i="2"/>
  <c r="AY47" i="2"/>
  <c r="V54" i="2"/>
  <c r="AV65" i="2"/>
  <c r="T54" i="2"/>
  <c r="V65" i="2"/>
  <c r="AV55" i="2"/>
  <c r="Y66" i="2"/>
  <c r="AW54" i="2"/>
  <c r="T47" i="2"/>
  <c r="G67" i="2"/>
  <c r="V86" i="2"/>
  <c r="AW77" i="2"/>
  <c r="X83" i="2"/>
  <c r="AV74" i="2"/>
  <c r="AU2" i="2" s="1"/>
  <c r="AW79" i="2"/>
  <c r="V89" i="2"/>
  <c r="X73" i="2"/>
  <c r="Z78" i="2"/>
  <c r="W73" i="2"/>
  <c r="AV59" i="2"/>
  <c r="V59" i="2"/>
  <c r="X67" i="2"/>
  <c r="X61" i="2"/>
  <c r="Y60" i="2"/>
  <c r="T41" i="2"/>
  <c r="AZ27" i="2"/>
  <c r="G79" i="2"/>
  <c r="F90" i="2"/>
  <c r="F79" i="2"/>
  <c r="AW85" i="2"/>
  <c r="AA79" i="2"/>
  <c r="Z79" i="2"/>
  <c r="T77" i="2"/>
  <c r="X60" i="2"/>
  <c r="X54" i="2"/>
  <c r="Z65" i="2"/>
  <c r="X65" i="2"/>
  <c r="AV53" i="2"/>
  <c r="V53" i="2"/>
  <c r="X55" i="2"/>
  <c r="G65" i="2"/>
  <c r="Y54" i="2"/>
  <c r="AV46" i="2"/>
  <c r="T35" i="2"/>
  <c r="W40" i="2"/>
  <c r="T83" i="2"/>
  <c r="AV66" i="2"/>
  <c r="G61" i="2"/>
  <c r="Z59" i="2"/>
  <c r="X59" i="2"/>
  <c r="G66" i="2"/>
  <c r="AZ60" i="2"/>
  <c r="G77" i="2"/>
  <c r="G59" i="2"/>
  <c r="U47" i="2"/>
  <c r="AV40" i="2"/>
  <c r="AY45" i="2"/>
  <c r="W34" i="2"/>
  <c r="Z33" i="2"/>
  <c r="G74" i="2"/>
  <c r="AV45" i="2"/>
  <c r="T34" i="2"/>
  <c r="AA41" i="2"/>
  <c r="F40" i="2"/>
  <c r="Z85" i="2"/>
  <c r="U75" i="2"/>
  <c r="AA67" i="2"/>
  <c r="X76" i="2"/>
  <c r="AA81" i="2"/>
  <c r="X66" i="2"/>
  <c r="AZ59" i="2"/>
  <c r="AZ53" i="2"/>
  <c r="AY75" i="2"/>
  <c r="Z53" i="2"/>
  <c r="AA75" i="2"/>
  <c r="AZ61" i="2"/>
  <c r="X53" i="2"/>
  <c r="G60" i="2"/>
  <c r="Z61" i="2"/>
  <c r="U89" i="2"/>
  <c r="AZ54" i="2"/>
  <c r="U41" i="2"/>
  <c r="X46" i="2"/>
  <c r="AV34" i="2"/>
  <c r="AY39" i="2"/>
  <c r="AV39" i="2"/>
  <c r="AA77" i="2"/>
  <c r="X80" i="2"/>
  <c r="G78" i="2"/>
  <c r="F78" i="2"/>
  <c r="U74" i="2"/>
  <c r="T80" i="2"/>
  <c r="F74" i="2"/>
  <c r="W66" i="2"/>
  <c r="W60" i="2"/>
  <c r="W54" i="2"/>
  <c r="U66" i="2"/>
  <c r="F73" i="2"/>
  <c r="AZ55" i="2"/>
  <c r="G54" i="2"/>
  <c r="Z55" i="2"/>
  <c r="U65" i="2"/>
  <c r="W67" i="2"/>
  <c r="W61" i="2"/>
  <c r="AW46" i="2"/>
  <c r="U35" i="2"/>
  <c r="X40" i="2"/>
  <c r="AA45" i="2"/>
  <c r="AY33" i="2"/>
  <c r="U46" i="2"/>
  <c r="V82" i="2"/>
  <c r="T86" i="2"/>
  <c r="AZ75" i="2"/>
  <c r="F77" i="2"/>
  <c r="AZ65" i="2"/>
  <c r="U60" i="2"/>
  <c r="W65" i="2"/>
  <c r="U59" i="2"/>
  <c r="AZ66" i="2"/>
  <c r="W55" i="2"/>
  <c r="W79" i="2"/>
  <c r="AW40" i="2"/>
  <c r="Z66" i="2"/>
  <c r="AZ45" i="2"/>
  <c r="X34" i="2"/>
  <c r="F53" i="2"/>
  <c r="AA39" i="2"/>
  <c r="F47" i="2"/>
  <c r="F85" i="2"/>
  <c r="G76" i="2"/>
  <c r="Z83" i="2"/>
  <c r="Y73" i="2"/>
  <c r="AV83" i="2"/>
  <c r="X79" i="2"/>
  <c r="V73" i="2"/>
  <c r="AY65" i="2"/>
  <c r="AY59" i="2"/>
  <c r="AY53" i="2"/>
  <c r="AW65" i="2"/>
  <c r="U54" i="2"/>
  <c r="F67" i="2"/>
  <c r="W59" i="2"/>
  <c r="AW61" i="2"/>
  <c r="U53" i="2"/>
  <c r="AY60" i="2"/>
  <c r="Y46" i="2"/>
  <c r="AW34" i="2"/>
  <c r="AZ39" i="2"/>
  <c r="AA83" i="2"/>
  <c r="AY74" i="2"/>
  <c r="AW80" i="2"/>
  <c r="AV77" i="2"/>
  <c r="AY83" i="2"/>
  <c r="AA76" i="2"/>
  <c r="U77" i="2"/>
  <c r="F80" i="2"/>
  <c r="V76" i="2"/>
  <c r="AZ47" i="2"/>
  <c r="F61" i="2"/>
  <c r="Y84" i="2"/>
  <c r="AW59" i="2"/>
  <c r="AY61" i="2"/>
  <c r="W53" i="2"/>
  <c r="AW55" i="2"/>
  <c r="AA66" i="2"/>
  <c r="AY54" i="2"/>
  <c r="Y40" i="2"/>
  <c r="V55" i="2"/>
  <c r="AZ33" i="2"/>
  <c r="AW81" i="2"/>
  <c r="V87" i="2"/>
  <c r="AW67" i="2"/>
  <c r="AZ78" i="2"/>
  <c r="V84" i="2"/>
  <c r="AA65" i="2"/>
  <c r="AA59" i="2"/>
  <c r="AA53" i="2"/>
  <c r="F55" i="2"/>
  <c r="Y65" i="2"/>
  <c r="AW53" i="2"/>
  <c r="AY55" i="2"/>
  <c r="F66" i="2"/>
  <c r="Y61" i="2"/>
  <c r="T65" i="2"/>
  <c r="AA60" i="2"/>
  <c r="U61" i="2"/>
  <c r="Y34" i="2"/>
  <c r="G53" i="2"/>
  <c r="V46" i="2"/>
  <c r="Y45" i="2"/>
  <c r="AW33" i="2"/>
  <c r="AV27" i="2"/>
  <c r="G40" i="2"/>
  <c r="Z45" i="2"/>
  <c r="V34" i="2"/>
  <c r="X33" i="2"/>
  <c r="AA35" i="2"/>
  <c r="F39" i="2"/>
  <c r="AZ25" i="2"/>
  <c r="X14" i="2"/>
  <c r="W26" i="2"/>
  <c r="F15" i="2"/>
  <c r="Z7" i="2"/>
  <c r="G33" i="2"/>
  <c r="Z14" i="2"/>
  <c r="T20" i="2"/>
  <c r="AY6" i="2"/>
  <c r="V15" i="2"/>
  <c r="Y6" i="2"/>
  <c r="W47" i="2"/>
  <c r="X6" i="2"/>
  <c r="AA33" i="2"/>
  <c r="AW45" i="2"/>
  <c r="T40" i="2"/>
  <c r="AY41" i="2"/>
  <c r="Y41" i="2"/>
  <c r="Y35" i="2"/>
  <c r="V47" i="2"/>
  <c r="F33" i="2"/>
  <c r="AZ19" i="2"/>
  <c r="W20" i="2"/>
  <c r="V26" i="2"/>
  <c r="Y7" i="2"/>
  <c r="AV25" i="2"/>
  <c r="T14" i="2"/>
  <c r="G26" i="2"/>
  <c r="AY5" i="2"/>
  <c r="AW5" i="2"/>
  <c r="Z47" i="2"/>
  <c r="Z41" i="2"/>
  <c r="Y47" i="2"/>
  <c r="F59" i="2"/>
  <c r="V41" i="2"/>
  <c r="AA46" i="2"/>
  <c r="AZ13" i="2"/>
  <c r="T6" i="2"/>
  <c r="V67" i="2"/>
  <c r="AY25" i="2"/>
  <c r="W14" i="2"/>
  <c r="V20" i="2"/>
  <c r="AV19" i="2"/>
  <c r="G20" i="2"/>
  <c r="AA6" i="2"/>
  <c r="F26" i="2"/>
  <c r="U25" i="2"/>
  <c r="G39" i="2"/>
  <c r="T25" i="2"/>
  <c r="AZ5" i="2"/>
  <c r="G25" i="2"/>
  <c r="W46" i="2"/>
  <c r="F41" i="2"/>
  <c r="X39" i="2"/>
  <c r="T45" i="2"/>
  <c r="V35" i="2"/>
  <c r="AY40" i="2"/>
  <c r="AY19" i="2"/>
  <c r="F7" i="2"/>
  <c r="V14" i="2"/>
  <c r="U26" i="2"/>
  <c r="X25" i="2"/>
  <c r="AV13" i="2"/>
  <c r="G14" i="2"/>
  <c r="AV47" i="2"/>
  <c r="F20" i="2"/>
  <c r="Z6" i="2"/>
  <c r="U19" i="2"/>
  <c r="T19" i="2"/>
  <c r="G19" i="2"/>
  <c r="U34" i="2"/>
  <c r="T46" i="2"/>
  <c r="AW47" i="2"/>
  <c r="T39" i="2"/>
  <c r="W35" i="2"/>
  <c r="AV5" i="2"/>
  <c r="AA25" i="2"/>
  <c r="AY13" i="2"/>
  <c r="U20" i="2"/>
  <c r="AA34" i="2"/>
  <c r="X19" i="2"/>
  <c r="W25" i="2"/>
  <c r="G45" i="2"/>
  <c r="F14" i="2"/>
  <c r="AW21" i="2"/>
  <c r="U13" i="2"/>
  <c r="AV21" i="2"/>
  <c r="T13" i="2"/>
  <c r="AZ35" i="2"/>
  <c r="AA47" i="2"/>
  <c r="F34" i="2"/>
  <c r="AV41" i="2"/>
  <c r="T33" i="2"/>
  <c r="Z46" i="2"/>
  <c r="AA19" i="2"/>
  <c r="G6" i="2"/>
  <c r="AA40" i="2"/>
  <c r="Z25" i="2"/>
  <c r="AW25" i="2"/>
  <c r="U14" i="2"/>
  <c r="AZ21" i="2"/>
  <c r="X13" i="2"/>
  <c r="W19" i="2"/>
  <c r="V25" i="2"/>
  <c r="Y27" i="2"/>
  <c r="AW15" i="2"/>
  <c r="X27" i="2"/>
  <c r="AV15" i="2"/>
  <c r="W21" i="2"/>
  <c r="Z60" i="2"/>
  <c r="Y33" i="2"/>
  <c r="X45" i="2"/>
  <c r="X47" i="2"/>
  <c r="AV35" i="2"/>
  <c r="Z40" i="2"/>
  <c r="T27" i="2"/>
  <c r="X5" i="2"/>
  <c r="AA13" i="2"/>
  <c r="AY34" i="2"/>
  <c r="Z19" i="2"/>
  <c r="F6" i="2"/>
  <c r="AW19" i="2"/>
  <c r="AZ15" i="2"/>
  <c r="T5" i="2"/>
  <c r="AY21" i="2"/>
  <c r="W13" i="2"/>
  <c r="V19" i="2"/>
  <c r="Y21" i="2"/>
  <c r="AY46" i="2"/>
  <c r="X21" i="2"/>
  <c r="AY26" i="2"/>
  <c r="W15" i="2"/>
  <c r="U40" i="2"/>
  <c r="X41" i="2"/>
  <c r="AY66" i="2"/>
  <c r="Z34" i="2"/>
  <c r="T21" i="2"/>
  <c r="AZ7" i="2"/>
  <c r="Z13" i="2"/>
  <c r="Y25" i="2"/>
  <c r="AW13" i="2"/>
  <c r="AV7" i="2"/>
  <c r="AA27" i="2"/>
  <c r="AY15" i="2"/>
  <c r="V13" i="2"/>
  <c r="Y15" i="2"/>
  <c r="V27" i="2"/>
  <c r="AZ26" i="2"/>
  <c r="X15" i="2"/>
  <c r="AY20" i="2"/>
  <c r="Z39" i="2"/>
  <c r="AW27" i="2"/>
  <c r="AZ41" i="2"/>
  <c r="W33" i="2"/>
  <c r="F46" i="2"/>
  <c r="V33" i="2"/>
  <c r="AZ46" i="2"/>
  <c r="X35" i="2"/>
  <c r="V61" i="2"/>
  <c r="AV26" i="2"/>
  <c r="T15" i="2"/>
  <c r="W5" i="2"/>
  <c r="Y19" i="2"/>
  <c r="AA21" i="2"/>
  <c r="G5" i="2"/>
  <c r="Z27" i="2"/>
  <c r="U7" i="2"/>
  <c r="AZ20" i="2"/>
  <c r="T7" i="2"/>
  <c r="AA26" i="2"/>
  <c r="AY14" i="2"/>
  <c r="AW39" i="2"/>
  <c r="W39" i="2"/>
  <c r="V39" i="2"/>
  <c r="U45" i="2"/>
  <c r="U39" i="2"/>
  <c r="AZ40" i="2"/>
  <c r="AV20" i="2"/>
  <c r="G27" i="2"/>
  <c r="AY7" i="2"/>
  <c r="V5" i="2"/>
  <c r="Y13" i="2"/>
  <c r="X7" i="2"/>
  <c r="AA15" i="2"/>
  <c r="Z21" i="2"/>
  <c r="F19" i="2"/>
  <c r="AZ14" i="2"/>
  <c r="AV33" i="2"/>
  <c r="G46" i="2"/>
  <c r="F65" i="2"/>
  <c r="V45" i="2"/>
  <c r="U33" i="2"/>
  <c r="AZ34" i="2"/>
  <c r="X26" i="2"/>
  <c r="AV14" i="2"/>
  <c r="F25" i="2"/>
  <c r="G21" i="2"/>
  <c r="F5" i="2"/>
  <c r="F8" i="2" s="1"/>
  <c r="F27" i="2"/>
  <c r="U5" i="2"/>
  <c r="U8" i="2" s="1"/>
  <c r="Z20" i="2"/>
  <c r="W7" i="2"/>
  <c r="Z15" i="2"/>
  <c r="AW6" i="2"/>
  <c r="AV6" i="2"/>
  <c r="F13" i="2"/>
  <c r="G35" i="2"/>
  <c r="F35" i="2"/>
  <c r="Z54" i="2"/>
  <c r="W45" i="2"/>
  <c r="AY35" i="2"/>
  <c r="AW41" i="2"/>
  <c r="AW35" i="2"/>
  <c r="F45" i="2"/>
  <c r="X20" i="2"/>
  <c r="G15" i="2"/>
  <c r="AA7" i="2"/>
  <c r="W41" i="2"/>
  <c r="F21" i="2"/>
  <c r="AW7" i="2"/>
  <c r="T26" i="2"/>
  <c r="AZ6" i="2"/>
  <c r="V21" i="2"/>
  <c r="V7" i="2"/>
  <c r="Z5" i="2"/>
  <c r="Z8" i="2" s="1"/>
  <c r="AA14" i="2"/>
  <c r="Y5" i="2"/>
  <c r="Y8" i="2" s="1"/>
  <c r="U6" i="2"/>
  <c r="Z26" i="2"/>
  <c r="W27" i="2"/>
  <c r="G13" i="2"/>
  <c r="V6" i="2"/>
  <c r="U15" i="2"/>
  <c r="AA20" i="2"/>
  <c r="G7" i="2"/>
  <c r="U21" i="2"/>
  <c r="U27" i="2"/>
  <c r="AW14" i="2"/>
  <c r="AW20" i="2"/>
  <c r="AA5" i="2"/>
  <c r="W6" i="2"/>
  <c r="AW26" i="2"/>
  <c r="Y14" i="2"/>
  <c r="Y20" i="2"/>
  <c r="Y26" i="2"/>
  <c r="Y86" i="2"/>
  <c r="Z87" i="2"/>
  <c r="AV88" i="2"/>
  <c r="X78" i="2"/>
  <c r="W87" i="2"/>
  <c r="AA88" i="2"/>
  <c r="Y89" i="2"/>
  <c r="Z90" i="2"/>
  <c r="T84" i="2"/>
  <c r="V85" i="2"/>
  <c r="AA82" i="2"/>
  <c r="AZ81" i="2"/>
  <c r="T87" i="2"/>
  <c r="AY90" i="2"/>
  <c r="AW66" i="2"/>
  <c r="W88" i="2"/>
  <c r="G87" i="2"/>
  <c r="U67" i="2"/>
  <c r="AW75" i="2"/>
  <c r="F89" i="2"/>
  <c r="F87" i="2"/>
  <c r="G84" i="2"/>
  <c r="Z81" i="2"/>
  <c r="AA87" i="2"/>
  <c r="W89" i="2"/>
  <c r="AV87" i="2"/>
  <c r="AU97" i="2" s="1"/>
  <c r="U73" i="2"/>
  <c r="W90" i="2"/>
  <c r="U79" i="2"/>
  <c r="X75" i="2"/>
  <c r="V90" i="2"/>
  <c r="G90" i="2"/>
  <c r="W84" i="2"/>
  <c r="G86" i="2"/>
  <c r="U87" i="2"/>
  <c r="AZ80" i="2"/>
  <c r="AA86" i="2"/>
  <c r="AZ88" i="2"/>
  <c r="AW78" i="2"/>
  <c r="AA85" i="2"/>
  <c r="AY85" i="2"/>
  <c r="AV84" i="2"/>
  <c r="U90" i="2"/>
  <c r="Y90" i="2"/>
  <c r="T85" i="2"/>
  <c r="AY89" i="2"/>
  <c r="Y82" i="2"/>
  <c r="G85" i="2"/>
  <c r="X87" i="2"/>
  <c r="X81" i="2"/>
  <c r="AV89" i="2"/>
  <c r="T90" i="2"/>
  <c r="Y87" i="2"/>
  <c r="AW87" i="2"/>
  <c r="U76" i="2"/>
  <c r="B70" i="2"/>
  <c r="X90" i="2"/>
  <c r="AL90" i="2"/>
  <c r="AY82" i="2"/>
  <c r="AI85" i="2"/>
  <c r="AF79" i="2"/>
  <c r="AD86" i="2"/>
  <c r="F86" i="2"/>
  <c r="C64" i="2"/>
  <c r="M89" i="2"/>
  <c r="P90" i="2"/>
  <c r="O87" i="2"/>
  <c r="R89" i="2"/>
  <c r="E89" i="2"/>
  <c r="Q86" i="2"/>
  <c r="P89" i="2"/>
  <c r="AU84" i="2"/>
  <c r="AR76" i="2"/>
  <c r="D74" i="2"/>
  <c r="E87" i="2"/>
  <c r="O74" i="2"/>
  <c r="N77" i="2"/>
  <c r="AS78" i="2"/>
  <c r="E76" i="2"/>
  <c r="Q73" i="2"/>
  <c r="AR75" i="2"/>
  <c r="D73" i="2"/>
  <c r="O73" i="2"/>
  <c r="R85" i="2"/>
  <c r="AS81" i="2"/>
  <c r="N76" i="2"/>
  <c r="E82" i="2"/>
  <c r="M79" i="2"/>
  <c r="M86" i="2"/>
  <c r="O88" i="2"/>
  <c r="D90" i="2"/>
  <c r="R86" i="2"/>
  <c r="AS88" i="2"/>
  <c r="E86" i="2"/>
  <c r="D89" i="2"/>
  <c r="P86" i="2"/>
  <c r="L82" i="2"/>
  <c r="AR73" i="2"/>
  <c r="AP2" i="2" s="1"/>
  <c r="D87" i="2"/>
  <c r="N74" i="2"/>
  <c r="AS75" i="2"/>
  <c r="E73" i="2"/>
  <c r="O84" i="2"/>
  <c r="O85" i="2"/>
  <c r="AR89" i="2"/>
  <c r="AT88" i="2"/>
  <c r="R83" i="2"/>
  <c r="AS85" i="2"/>
  <c r="AR88" i="2"/>
  <c r="D86" i="2"/>
  <c r="R88" i="2"/>
  <c r="S79" i="2"/>
  <c r="P84" i="2"/>
  <c r="M84" i="2"/>
  <c r="S78" i="2"/>
  <c r="R81" i="2"/>
  <c r="O82" i="2"/>
  <c r="S89" i="2"/>
  <c r="AT85" i="2"/>
  <c r="AR85" i="2"/>
  <c r="AT90" i="2"/>
  <c r="M81" i="2"/>
  <c r="AS67" i="2"/>
  <c r="Q88" i="2"/>
  <c r="L89" i="2"/>
  <c r="S90" i="2"/>
  <c r="S86" i="2"/>
  <c r="AT87" i="2"/>
  <c r="M78" i="2"/>
  <c r="AS90" i="2"/>
  <c r="E88" i="2"/>
  <c r="Q85" i="2"/>
  <c r="S87" i="2"/>
  <c r="AU88" i="2"/>
  <c r="AX90" i="2"/>
  <c r="O89" i="2"/>
  <c r="AR83" i="2"/>
  <c r="M75" i="2"/>
  <c r="L81" i="2"/>
  <c r="AR67" i="2"/>
  <c r="AU75" i="2"/>
  <c r="D85" i="2"/>
  <c r="AT78" i="2"/>
  <c r="E90" i="2"/>
  <c r="L80" i="2"/>
  <c r="AS89" i="2"/>
  <c r="AU74" i="2"/>
  <c r="O67" i="2"/>
  <c r="AT77" i="2"/>
  <c r="AS80" i="2"/>
  <c r="E78" i="2"/>
  <c r="Q75" i="2"/>
  <c r="P81" i="2"/>
  <c r="AS83" i="2"/>
  <c r="N75" i="2"/>
  <c r="P65" i="2"/>
  <c r="AS87" i="2"/>
  <c r="E85" i="2"/>
  <c r="AU89" i="2"/>
  <c r="S84" i="2"/>
  <c r="AX87" i="2"/>
  <c r="O86" i="2"/>
  <c r="E84" i="2"/>
  <c r="L78" i="2"/>
  <c r="R84" i="2"/>
  <c r="AT75" i="2"/>
  <c r="AT2" i="2" s="1"/>
  <c r="M80" i="2"/>
  <c r="AU82" i="2"/>
  <c r="L77" i="2"/>
  <c r="AT74" i="2"/>
  <c r="AR2" i="2" s="1"/>
  <c r="N67" i="2"/>
  <c r="AS77" i="2"/>
  <c r="E75" i="2"/>
  <c r="M67" i="2"/>
  <c r="D81" i="2"/>
  <c r="P78" i="2"/>
  <c r="D65" i="2"/>
  <c r="P59" i="2"/>
  <c r="AU60" i="2"/>
  <c r="AS84" i="2"/>
  <c r="AU86" i="2"/>
  <c r="S81" i="2"/>
  <c r="AX84" i="2"/>
  <c r="M90" i="2"/>
  <c r="AX89" i="2"/>
  <c r="O83" i="2"/>
  <c r="Q80" i="2"/>
  <c r="L75" i="2"/>
  <c r="D84" i="2"/>
  <c r="Q84" i="2"/>
  <c r="M77" i="2"/>
  <c r="L74" i="2"/>
  <c r="AT82" i="2"/>
  <c r="P88" i="2"/>
  <c r="AU83" i="2"/>
  <c r="N90" i="2"/>
  <c r="M87" i="2"/>
  <c r="L90" i="2"/>
  <c r="E80" i="2"/>
  <c r="Q77" i="2"/>
  <c r="R90" i="2"/>
  <c r="S67" i="2"/>
  <c r="AX80" i="2"/>
  <c r="AX86" i="2"/>
  <c r="M74" i="2"/>
  <c r="AT86" i="2"/>
  <c r="AS82" i="2"/>
  <c r="AX79" i="2"/>
  <c r="AR90" i="2"/>
  <c r="D88" i="2"/>
  <c r="N87" i="2"/>
  <c r="L87" i="2"/>
  <c r="S88" i="2"/>
  <c r="AS79" i="2"/>
  <c r="E77" i="2"/>
  <c r="Q74" i="2"/>
  <c r="AX88" i="2"/>
  <c r="N83" i="2"/>
  <c r="P80" i="2"/>
  <c r="Q90" i="2"/>
  <c r="AR87" i="2"/>
  <c r="N84" i="2"/>
  <c r="AU90" i="2"/>
  <c r="S85" i="2"/>
  <c r="N89" i="2"/>
  <c r="AS76" i="2"/>
  <c r="E74" i="2"/>
  <c r="D80" i="2"/>
  <c r="P77" i="2"/>
  <c r="O90" i="2"/>
  <c r="Q89" i="2"/>
  <c r="AU87" i="2"/>
  <c r="M82" i="2"/>
  <c r="AS73" i="2"/>
  <c r="AR79" i="2"/>
  <c r="D77" i="2"/>
  <c r="P74" i="2"/>
  <c r="AX82" i="2"/>
  <c r="O77" i="2"/>
  <c r="L83" i="2"/>
  <c r="N80" i="2"/>
  <c r="E79" i="2"/>
  <c r="Q76" i="2"/>
  <c r="AR78" i="2"/>
  <c r="D76" i="2"/>
  <c r="P73" i="2"/>
  <c r="AT81" i="2"/>
  <c r="O76" i="2"/>
  <c r="N79" i="2"/>
  <c r="L86" i="2"/>
  <c r="R82" i="2"/>
  <c r="R87" i="2"/>
  <c r="N82" i="2"/>
  <c r="AT73" i="2"/>
  <c r="AX81" i="2"/>
  <c r="S75" i="2"/>
  <c r="S82" i="2"/>
  <c r="R75" i="2"/>
  <c r="AR86" i="2"/>
  <c r="E81" i="2"/>
  <c r="D83" i="2"/>
  <c r="AX75" i="2"/>
  <c r="O65" i="2"/>
  <c r="O59" i="2"/>
  <c r="O53" i="2"/>
  <c r="AT54" i="2"/>
  <c r="M65" i="2"/>
  <c r="AR54" i="2"/>
  <c r="AU47" i="2"/>
  <c r="AT65" i="2"/>
  <c r="R54" i="2"/>
  <c r="M61" i="2"/>
  <c r="O60" i="2"/>
  <c r="AX66" i="2"/>
  <c r="M34" i="2"/>
  <c r="AR47" i="2"/>
  <c r="D45" i="2"/>
  <c r="P39" i="2"/>
  <c r="S41" i="2"/>
  <c r="M45" i="2"/>
  <c r="D47" i="2"/>
  <c r="P41" i="2"/>
  <c r="R65" i="2"/>
  <c r="AU39" i="2"/>
  <c r="N41" i="2"/>
  <c r="R59" i="2"/>
  <c r="AS39" i="2"/>
  <c r="Q79" i="2"/>
  <c r="P76" i="2"/>
  <c r="P85" i="2"/>
  <c r="M76" i="2"/>
  <c r="Q82" i="2"/>
  <c r="D78" i="2"/>
  <c r="P83" i="2"/>
  <c r="AX78" i="2"/>
  <c r="M59" i="2"/>
  <c r="E67" i="2"/>
  <c r="O61" i="2"/>
  <c r="AT59" i="2"/>
  <c r="M55" i="2"/>
  <c r="S77" i="2"/>
  <c r="O54" i="2"/>
  <c r="AR41" i="2"/>
  <c r="D39" i="2"/>
  <c r="P33" i="2"/>
  <c r="AU46" i="2"/>
  <c r="S73" i="2"/>
  <c r="AU80" i="2"/>
  <c r="AT80" i="2"/>
  <c r="D82" i="2"/>
  <c r="AR77" i="2"/>
  <c r="AX65" i="2"/>
  <c r="M53" i="2"/>
  <c r="O55" i="2"/>
  <c r="AT53" i="2"/>
  <c r="Q87" i="2"/>
  <c r="Q45" i="2"/>
  <c r="O80" i="2"/>
  <c r="R79" i="2"/>
  <c r="AR84" i="2"/>
  <c r="AX59" i="2"/>
  <c r="Q66" i="2"/>
  <c r="S65" i="2"/>
  <c r="M66" i="2"/>
  <c r="AS47" i="2"/>
  <c r="E45" i="2"/>
  <c r="Q39" i="2"/>
  <c r="AX73" i="2"/>
  <c r="M88" i="2"/>
  <c r="L73" i="2"/>
  <c r="N78" i="2"/>
  <c r="Q67" i="2"/>
  <c r="AU67" i="2"/>
  <c r="S61" i="2"/>
  <c r="S55" i="2"/>
  <c r="AX53" i="2"/>
  <c r="Q61" i="2"/>
  <c r="S66" i="2"/>
  <c r="AX61" i="2"/>
  <c r="E66" i="2"/>
  <c r="Q60" i="2"/>
  <c r="L61" i="2"/>
  <c r="AU79" i="2"/>
  <c r="S59" i="2"/>
  <c r="M60" i="2"/>
  <c r="AS41" i="2"/>
  <c r="E39" i="2"/>
  <c r="Q33" i="2"/>
  <c r="AU78" i="2"/>
  <c r="AX85" i="2"/>
  <c r="AX77" i="2"/>
  <c r="AU81" i="2"/>
  <c r="O79" i="2"/>
  <c r="N73" i="2"/>
  <c r="AS74" i="2"/>
  <c r="AR80" i="2"/>
  <c r="L60" i="2"/>
  <c r="L54" i="2"/>
  <c r="L67" i="2"/>
  <c r="AU54" i="2"/>
  <c r="N65" i="2"/>
  <c r="AS66" i="2"/>
  <c r="E61" i="2"/>
  <c r="Q55" i="2"/>
  <c r="O78" i="2"/>
  <c r="L65" i="2"/>
  <c r="S60" i="2"/>
  <c r="AX55" i="2"/>
  <c r="AS65" i="2"/>
  <c r="E60" i="2"/>
  <c r="Q54" i="2"/>
  <c r="L55" i="2"/>
  <c r="AU61" i="2"/>
  <c r="S53" i="2"/>
  <c r="M54" i="2"/>
  <c r="AS35" i="2"/>
  <c r="E33" i="2"/>
  <c r="N66" i="2"/>
  <c r="N39" i="2"/>
  <c r="AS46" i="2"/>
  <c r="E41" i="2"/>
  <c r="Q35" i="2"/>
  <c r="O47" i="2"/>
  <c r="AU27" i="2"/>
  <c r="AT45" i="2"/>
  <c r="R34" i="2"/>
  <c r="M47" i="2"/>
  <c r="R78" i="2"/>
  <c r="E83" i="2"/>
  <c r="R74" i="2"/>
  <c r="AU66" i="2"/>
  <c r="N59" i="2"/>
  <c r="AS60" i="2"/>
  <c r="E55" i="2"/>
  <c r="L59" i="2"/>
  <c r="AU65" i="2"/>
  <c r="S54" i="2"/>
  <c r="AS59" i="2"/>
  <c r="E54" i="2"/>
  <c r="S74" i="2"/>
  <c r="AU55" i="2"/>
  <c r="N33" i="2"/>
  <c r="AS40" i="2"/>
  <c r="E35" i="2"/>
  <c r="P67" i="2"/>
  <c r="AS86" i="2"/>
  <c r="AX67" i="2"/>
  <c r="AR82" i="2"/>
  <c r="N85" i="2"/>
  <c r="L76" i="2"/>
  <c r="P87" i="2"/>
  <c r="N81" i="2"/>
  <c r="R77" i="2"/>
  <c r="L66" i="2"/>
  <c r="R73" i="2"/>
  <c r="N53" i="2"/>
  <c r="AS54" i="2"/>
  <c r="L53" i="2"/>
  <c r="AU59" i="2"/>
  <c r="D67" i="2"/>
  <c r="N61" i="2"/>
  <c r="Q83" i="2"/>
  <c r="AS53" i="2"/>
  <c r="P66" i="2"/>
  <c r="P82" i="2"/>
  <c r="Q65" i="2"/>
  <c r="L46" i="2"/>
  <c r="R47" i="2"/>
  <c r="S76" i="2"/>
  <c r="P79" i="2"/>
  <c r="AU77" i="2"/>
  <c r="N86" i="2"/>
  <c r="AX76" i="2"/>
  <c r="Q78" i="2"/>
  <c r="AT84" i="2"/>
  <c r="P53" i="2"/>
  <c r="AT83" i="2"/>
  <c r="AU53" i="2"/>
  <c r="N55" i="2"/>
  <c r="S80" i="2"/>
  <c r="D66" i="2"/>
  <c r="P60" i="2"/>
  <c r="E65" i="2"/>
  <c r="Q59" i="2"/>
  <c r="L40" i="2"/>
  <c r="O45" i="2"/>
  <c r="R41" i="2"/>
  <c r="R76" i="2"/>
  <c r="D79" i="2"/>
  <c r="AU85" i="2"/>
  <c r="L84" i="2"/>
  <c r="AR81" i="2"/>
  <c r="P75" i="2"/>
  <c r="L85" i="2"/>
  <c r="R80" i="2"/>
  <c r="AT76" i="2"/>
  <c r="D59" i="2"/>
  <c r="D53" i="2"/>
  <c r="R61" i="2"/>
  <c r="AX47" i="2"/>
  <c r="P61" i="2"/>
  <c r="AR65" i="2"/>
  <c r="D60" i="2"/>
  <c r="P54" i="2"/>
  <c r="AS61" i="2"/>
  <c r="E59" i="2"/>
  <c r="Q53" i="2"/>
  <c r="AX60" i="2"/>
  <c r="L34" i="2"/>
  <c r="AX83" i="2"/>
  <c r="N88" i="2"/>
  <c r="M73" i="2"/>
  <c r="L79" i="2"/>
  <c r="D75" i="2"/>
  <c r="AR55" i="2"/>
  <c r="AT66" i="2"/>
  <c r="R55" i="2"/>
  <c r="AR66" i="2"/>
  <c r="D61" i="2"/>
  <c r="P55" i="2"/>
  <c r="R66" i="2"/>
  <c r="L88" i="2"/>
  <c r="AR59" i="2"/>
  <c r="D54" i="2"/>
  <c r="AU73" i="2"/>
  <c r="AS55" i="2"/>
  <c r="E53" i="2"/>
  <c r="M46" i="2"/>
  <c r="M83" i="2"/>
  <c r="AX74" i="2"/>
  <c r="AT89" i="2"/>
  <c r="Q81" i="2"/>
  <c r="S83" i="2"/>
  <c r="AR74" i="2"/>
  <c r="AO2" i="2" s="1"/>
  <c r="AT79" i="2"/>
  <c r="AT67" i="2"/>
  <c r="AR61" i="2"/>
  <c r="M85" i="2"/>
  <c r="AT60" i="2"/>
  <c r="O81" i="2"/>
  <c r="AR60" i="2"/>
  <c r="D55" i="2"/>
  <c r="O75" i="2"/>
  <c r="R60" i="2"/>
  <c r="AR53" i="2"/>
  <c r="O66" i="2"/>
  <c r="R67" i="2"/>
  <c r="M40" i="2"/>
  <c r="P45" i="2"/>
  <c r="S47" i="2"/>
  <c r="AT34" i="2"/>
  <c r="N60" i="2"/>
  <c r="P47" i="2"/>
  <c r="AU45" i="2"/>
  <c r="D33" i="2"/>
  <c r="AU34" i="2"/>
  <c r="AX41" i="2"/>
  <c r="AS27" i="2"/>
  <c r="D46" i="2"/>
  <c r="P40" i="2"/>
  <c r="AT41" i="2"/>
  <c r="R33" i="2"/>
  <c r="L20" i="2"/>
  <c r="AR6" i="2"/>
  <c r="N14" i="2"/>
  <c r="AU14" i="2"/>
  <c r="O7" i="2"/>
  <c r="AT20" i="2"/>
  <c r="E27" i="2"/>
  <c r="Q21" i="2"/>
  <c r="S26" i="2"/>
  <c r="AS25" i="2"/>
  <c r="E20" i="2"/>
  <c r="Q14" i="2"/>
  <c r="AR25" i="2"/>
  <c r="D20" i="2"/>
  <c r="P14" i="2"/>
  <c r="Q25" i="2"/>
  <c r="N45" i="2"/>
  <c r="L33" i="2"/>
  <c r="O35" i="2"/>
  <c r="N35" i="2"/>
  <c r="AT61" i="2"/>
  <c r="AR45" i="2"/>
  <c r="D40" i="2"/>
  <c r="P34" i="2"/>
  <c r="AT35" i="2"/>
  <c r="L14" i="2"/>
  <c r="AT14" i="2"/>
  <c r="N7" i="2"/>
  <c r="R25" i="2"/>
  <c r="AS26" i="2"/>
  <c r="E21" i="2"/>
  <c r="Q15" i="2"/>
  <c r="AX5" i="2"/>
  <c r="AX8" i="2" s="1"/>
  <c r="S20" i="2"/>
  <c r="R26" i="2"/>
  <c r="AX6" i="2"/>
  <c r="AS19" i="2"/>
  <c r="E14" i="2"/>
  <c r="M6" i="2"/>
  <c r="AU41" i="2"/>
  <c r="AR19" i="2"/>
  <c r="D14" i="2"/>
  <c r="L6" i="2"/>
  <c r="S25" i="2"/>
  <c r="E25" i="2"/>
  <c r="Q19" i="2"/>
  <c r="O33" i="2"/>
  <c r="AX33" i="2"/>
  <c r="AS34" i="2"/>
  <c r="AR46" i="2"/>
  <c r="M41" i="2"/>
  <c r="M35" i="2"/>
  <c r="AR39" i="2"/>
  <c r="D34" i="2"/>
  <c r="AS20" i="2"/>
  <c r="E15" i="2"/>
  <c r="M7" i="2"/>
  <c r="P6" i="2"/>
  <c r="AU25" i="2"/>
  <c r="S14" i="2"/>
  <c r="R53" i="2"/>
  <c r="R20" i="2"/>
  <c r="S39" i="2"/>
  <c r="AS13" i="2"/>
  <c r="AR13" i="2"/>
  <c r="S33" i="2"/>
  <c r="S19" i="2"/>
  <c r="N54" i="2"/>
  <c r="O41" i="2"/>
  <c r="N47" i="2"/>
  <c r="AR33" i="2"/>
  <c r="AX46" i="2"/>
  <c r="P25" i="2"/>
  <c r="O46" i="2"/>
  <c r="AX25" i="2"/>
  <c r="AS14" i="2"/>
  <c r="D6" i="2"/>
  <c r="S45" i="2"/>
  <c r="AU19" i="2"/>
  <c r="O6" i="2"/>
  <c r="AT25" i="2"/>
  <c r="R14" i="2"/>
  <c r="AU21" i="2"/>
  <c r="S13" i="2"/>
  <c r="AT40" i="2"/>
  <c r="L39" i="2"/>
  <c r="AX40" i="2"/>
  <c r="D25" i="2"/>
  <c r="P19" i="2"/>
  <c r="S6" i="2"/>
  <c r="AX19" i="2"/>
  <c r="R7" i="2"/>
  <c r="L25" i="2"/>
  <c r="AR5" i="2"/>
  <c r="AU13" i="2"/>
  <c r="AT19" i="2"/>
  <c r="N6" i="2"/>
  <c r="AX27" i="2"/>
  <c r="S34" i="2"/>
  <c r="AX34" i="2"/>
  <c r="AR21" i="2"/>
  <c r="D19" i="2"/>
  <c r="P13" i="2"/>
  <c r="O25" i="2"/>
  <c r="AX13" i="2"/>
  <c r="R6" i="2"/>
  <c r="L19" i="2"/>
  <c r="O34" i="2"/>
  <c r="AT13" i="2"/>
  <c r="Q5" i="2"/>
  <c r="O5" i="2"/>
  <c r="O8" i="2" s="1"/>
  <c r="AU40" i="2"/>
  <c r="AX39" i="2"/>
  <c r="AU76" i="2"/>
  <c r="Q41" i="2"/>
  <c r="P35" i="2"/>
  <c r="AU33" i="2"/>
  <c r="R40" i="2"/>
  <c r="AT33" i="2"/>
  <c r="Q46" i="2"/>
  <c r="Q40" i="2"/>
  <c r="Q34" i="2"/>
  <c r="N46" i="2"/>
  <c r="AR15" i="2"/>
  <c r="D13" i="2"/>
  <c r="AR27" i="2"/>
  <c r="O19" i="2"/>
  <c r="AU5" i="2"/>
  <c r="N25" i="2"/>
  <c r="Q6" i="2"/>
  <c r="L13" i="2"/>
  <c r="M27" i="2"/>
  <c r="AS7" i="2"/>
  <c r="L27" i="2"/>
  <c r="AR7" i="2"/>
  <c r="AX54" i="2"/>
  <c r="M33" i="2"/>
  <c r="L45" i="2"/>
  <c r="D35" i="2"/>
  <c r="S40" i="2"/>
  <c r="R46" i="2"/>
  <c r="AT39" i="2"/>
  <c r="E46" i="2"/>
  <c r="E40" i="2"/>
  <c r="E34" i="2"/>
  <c r="L47" i="2"/>
  <c r="N40" i="2"/>
  <c r="L5" i="2"/>
  <c r="O13" i="2"/>
  <c r="N19" i="2"/>
  <c r="AT5" i="2"/>
  <c r="AT8" i="2" s="1"/>
  <c r="O40" i="2"/>
  <c r="E6" i="2"/>
  <c r="P27" i="2"/>
  <c r="S5" i="2"/>
  <c r="S8" i="2" s="1"/>
  <c r="AX21" i="2"/>
  <c r="M21" i="2"/>
  <c r="L21" i="2"/>
  <c r="O39" i="2"/>
  <c r="AT46" i="2"/>
  <c r="AR34" i="2"/>
  <c r="AS45" i="2"/>
  <c r="AS33" i="2"/>
  <c r="L41" i="2"/>
  <c r="N34" i="2"/>
  <c r="P5" i="2"/>
  <c r="S27" i="2"/>
  <c r="N13" i="2"/>
  <c r="M25" i="2"/>
  <c r="AS5" i="2"/>
  <c r="D27" i="2"/>
  <c r="P21" i="2"/>
  <c r="R5" i="2"/>
  <c r="O27" i="2"/>
  <c r="AU7" i="2"/>
  <c r="AX15" i="2"/>
  <c r="M15" i="2"/>
  <c r="L15" i="2"/>
  <c r="N20" i="2"/>
  <c r="S46" i="2"/>
  <c r="L35" i="2"/>
  <c r="AT55" i="2"/>
  <c r="AX26" i="2"/>
  <c r="S21" i="2"/>
  <c r="R27" i="2"/>
  <c r="M19" i="2"/>
  <c r="AR26" i="2"/>
  <c r="D21" i="2"/>
  <c r="P15" i="2"/>
  <c r="O21" i="2"/>
  <c r="D5" i="2"/>
  <c r="N27" i="2"/>
  <c r="AT7" i="2"/>
  <c r="N26" i="2"/>
  <c r="AX14" i="2"/>
  <c r="O26" i="2"/>
  <c r="S35" i="2"/>
  <c r="AX45" i="2"/>
  <c r="R35" i="2"/>
  <c r="Q47" i="2"/>
  <c r="M39" i="2"/>
  <c r="D41" i="2"/>
  <c r="AT27" i="2"/>
  <c r="R45" i="2"/>
  <c r="P7" i="2"/>
  <c r="AU26" i="2"/>
  <c r="S15" i="2"/>
  <c r="R21" i="2"/>
  <c r="AX7" i="2"/>
  <c r="M13" i="2"/>
  <c r="AR20" i="2"/>
  <c r="D15" i="2"/>
  <c r="L7" i="2"/>
  <c r="O15" i="2"/>
  <c r="N21" i="2"/>
  <c r="Q26" i="2"/>
  <c r="R13" i="2"/>
  <c r="P26" i="2"/>
  <c r="AR35" i="2"/>
  <c r="E47" i="2"/>
  <c r="AR40" i="2"/>
  <c r="AX35" i="2"/>
  <c r="P46" i="2"/>
  <c r="AT47" i="2"/>
  <c r="R39" i="2"/>
  <c r="L26" i="2"/>
  <c r="D7" i="2"/>
  <c r="AU20" i="2"/>
  <c r="AT26" i="2"/>
  <c r="R15" i="2"/>
  <c r="E5" i="2"/>
  <c r="Q27" i="2"/>
  <c r="AR14" i="2"/>
  <c r="AT15" i="2"/>
  <c r="N15" i="2"/>
  <c r="E26" i="2"/>
  <c r="Q20" i="2"/>
  <c r="D26" i="2"/>
  <c r="P20" i="2"/>
  <c r="M26" i="2"/>
  <c r="E7" i="2"/>
  <c r="O14" i="2"/>
  <c r="AT21" i="2"/>
  <c r="Q13" i="2"/>
  <c r="E19" i="2"/>
  <c r="E13" i="2"/>
  <c r="M5" i="2"/>
  <c r="AS15" i="2"/>
  <c r="AT6" i="2"/>
  <c r="AS21" i="2"/>
  <c r="AX20" i="2"/>
  <c r="S7" i="2"/>
  <c r="N5" i="2"/>
  <c r="N8" i="2" s="1"/>
  <c r="R19" i="2"/>
  <c r="M14" i="2"/>
  <c r="Q7" i="2"/>
  <c r="O20" i="2"/>
  <c r="AU6" i="2"/>
  <c r="AS6" i="2"/>
  <c r="AU15" i="2"/>
  <c r="AU35" i="2"/>
  <c r="M20" i="2"/>
  <c r="AV90" i="2"/>
  <c r="AO87" i="2"/>
  <c r="AQ78" i="2"/>
  <c r="AN85" i="2"/>
  <c r="AK73" i="2"/>
  <c r="AL86" i="2"/>
  <c r="AJ79" i="2"/>
  <c r="AJ85" i="2"/>
  <c r="BA81" i="2"/>
  <c r="J79" i="2"/>
  <c r="AQ76" i="2"/>
  <c r="AP79" i="2"/>
  <c r="AQ75" i="2"/>
  <c r="AP78" i="2"/>
  <c r="K82" i="2"/>
  <c r="AQ73" i="2"/>
  <c r="AP76" i="2"/>
  <c r="BA67" i="2"/>
  <c r="AN67" i="2"/>
  <c r="AP75" i="2"/>
  <c r="AO85" i="2"/>
  <c r="AQ87" i="2"/>
  <c r="AM89" i="2"/>
  <c r="AK75" i="2"/>
  <c r="AL81" i="2"/>
  <c r="AQ84" i="2"/>
  <c r="AM86" i="2"/>
  <c r="BA80" i="2"/>
  <c r="AN84" i="2"/>
  <c r="AJ78" i="2"/>
  <c r="AJ81" i="2"/>
  <c r="AK77" i="2"/>
  <c r="AJ74" i="2"/>
  <c r="AJ83" i="2"/>
  <c r="AN75" i="2"/>
  <c r="AP80" i="2"/>
  <c r="AQ67" i="2"/>
  <c r="AK84" i="2"/>
  <c r="AK88" i="2"/>
  <c r="J83" i="2"/>
  <c r="AK74" i="2"/>
  <c r="K80" i="2"/>
  <c r="AP77" i="2"/>
  <c r="K79" i="2"/>
  <c r="AN80" i="2"/>
  <c r="K78" i="2"/>
  <c r="J81" i="2"/>
  <c r="AN87" i="2"/>
  <c r="BA79" i="2"/>
  <c r="AN79" i="2"/>
  <c r="K77" i="2"/>
  <c r="J80" i="2"/>
  <c r="AN77" i="2"/>
  <c r="AO83" i="2"/>
  <c r="AM80" i="2"/>
  <c r="K75" i="2"/>
  <c r="J78" i="2"/>
  <c r="AO79" i="2"/>
  <c r="BA76" i="2"/>
  <c r="AN76" i="2"/>
  <c r="AM79" i="2"/>
  <c r="K74" i="2"/>
  <c r="J77" i="2"/>
  <c r="K89" i="2"/>
  <c r="AM90" i="2"/>
  <c r="AO89" i="2"/>
  <c r="BA86" i="2"/>
  <c r="J87" i="2"/>
  <c r="AN82" i="2"/>
  <c r="AN74" i="2"/>
  <c r="AK89" i="2"/>
  <c r="K86" i="2"/>
  <c r="AN90" i="2"/>
  <c r="AM87" i="2"/>
  <c r="AP89" i="2"/>
  <c r="AO86" i="2"/>
  <c r="AN89" i="2"/>
  <c r="AL88" i="2"/>
  <c r="AL74" i="2"/>
  <c r="AP85" i="2"/>
  <c r="AL73" i="2"/>
  <c r="AK76" i="2"/>
  <c r="AQ82" i="2"/>
  <c r="AJ66" i="2"/>
  <c r="AL80" i="2"/>
  <c r="AK67" i="2"/>
  <c r="AN78" i="2"/>
  <c r="AK85" i="2"/>
  <c r="AO81" i="2"/>
  <c r="AK53" i="2"/>
  <c r="AM55" i="2"/>
  <c r="J61" i="2"/>
  <c r="AO45" i="2"/>
  <c r="BA39" i="2"/>
  <c r="J46" i="2"/>
  <c r="AL54" i="2"/>
  <c r="AK33" i="2"/>
  <c r="AK81" i="2"/>
  <c r="AP73" i="2"/>
  <c r="BA66" i="2"/>
  <c r="AL75" i="2"/>
  <c r="J66" i="2"/>
  <c r="AM75" i="2"/>
  <c r="BA61" i="2"/>
  <c r="AO90" i="2"/>
  <c r="AO66" i="2"/>
  <c r="BA60" i="2"/>
  <c r="AQ65" i="2"/>
  <c r="AK66" i="2"/>
  <c r="AO39" i="2"/>
  <c r="BA33" i="2"/>
  <c r="AL83" i="2"/>
  <c r="AP90" i="2"/>
  <c r="AL78" i="2"/>
  <c r="K76" i="2"/>
  <c r="AQ61" i="2"/>
  <c r="AQ55" i="2"/>
  <c r="J60" i="2"/>
  <c r="K73" i="2"/>
  <c r="AO61" i="2"/>
  <c r="BA55" i="2"/>
  <c r="AQ66" i="2"/>
  <c r="AO60" i="2"/>
  <c r="BA54" i="2"/>
  <c r="AJ61" i="2"/>
  <c r="AQ59" i="2"/>
  <c r="AK60" i="2"/>
  <c r="AO33" i="2"/>
  <c r="AM73" i="2"/>
  <c r="AL79" i="2"/>
  <c r="J74" i="2"/>
  <c r="AO75" i="2"/>
  <c r="AP81" i="2"/>
  <c r="AO82" i="2"/>
  <c r="AJ60" i="2"/>
  <c r="AJ54" i="2"/>
  <c r="AL65" i="2"/>
  <c r="J54" i="2"/>
  <c r="AJ67" i="2"/>
  <c r="AO55" i="2"/>
  <c r="AJ65" i="2"/>
  <c r="AQ60" i="2"/>
  <c r="J65" i="2"/>
  <c r="AO54" i="2"/>
  <c r="AJ55" i="2"/>
  <c r="AP82" i="2"/>
  <c r="AQ53" i="2"/>
  <c r="AK54" i="2"/>
  <c r="AO76" i="2"/>
  <c r="AN73" i="2"/>
  <c r="K84" i="2"/>
  <c r="AK79" i="2"/>
  <c r="AP74" i="2"/>
  <c r="AL59" i="2"/>
  <c r="J67" i="2"/>
  <c r="AJ59" i="2"/>
  <c r="AQ54" i="2"/>
  <c r="AQ77" i="2"/>
  <c r="J59" i="2"/>
  <c r="BA65" i="2"/>
  <c r="K46" i="2"/>
  <c r="AM67" i="2"/>
  <c r="BA78" i="2"/>
  <c r="J86" i="2"/>
  <c r="AJ76" i="2"/>
  <c r="J89" i="2"/>
  <c r="AN81" i="2"/>
  <c r="AM78" i="2"/>
  <c r="AL53" i="2"/>
  <c r="AJ53" i="2"/>
  <c r="AL61" i="2"/>
  <c r="J53" i="2"/>
  <c r="AN66" i="2"/>
  <c r="AO65" i="2"/>
  <c r="BA59" i="2"/>
  <c r="AJ46" i="2"/>
  <c r="K40" i="2"/>
  <c r="AP47" i="2"/>
  <c r="AM35" i="2"/>
  <c r="AM77" i="2"/>
  <c r="AL77" i="2"/>
  <c r="BA83" i="2"/>
  <c r="AJ80" i="2"/>
  <c r="AO78" i="2"/>
  <c r="AL85" i="2"/>
  <c r="AL55" i="2"/>
  <c r="AN60" i="2"/>
  <c r="AO59" i="2"/>
  <c r="BA53" i="2"/>
  <c r="BA27" i="2"/>
  <c r="AJ40" i="2"/>
  <c r="AL60" i="2"/>
  <c r="AM45" i="2"/>
  <c r="K34" i="2"/>
  <c r="AP41" i="2"/>
  <c r="AJ45" i="2"/>
  <c r="AM83" i="2"/>
  <c r="AN59" i="2"/>
  <c r="AN53" i="2"/>
  <c r="AP61" i="2"/>
  <c r="AN61" i="2"/>
  <c r="AN54" i="2"/>
  <c r="AO53" i="2"/>
  <c r="AJ86" i="2"/>
  <c r="AJ34" i="2"/>
  <c r="J55" i="2"/>
  <c r="AM39" i="2"/>
  <c r="AP35" i="2"/>
  <c r="AN83" i="2"/>
  <c r="AL67" i="2"/>
  <c r="K66" i="2"/>
  <c r="K60" i="2"/>
  <c r="K54" i="2"/>
  <c r="AP67" i="2"/>
  <c r="AP55" i="2"/>
  <c r="AN55" i="2"/>
  <c r="AP66" i="2"/>
  <c r="K61" i="2"/>
  <c r="AK46" i="2"/>
  <c r="AM33" i="2"/>
  <c r="AO73" i="2"/>
  <c r="AM76" i="2"/>
  <c r="AL76" i="2"/>
  <c r="AN65" i="2"/>
  <c r="K67" i="2"/>
  <c r="AQ80" i="2"/>
  <c r="K65" i="2"/>
  <c r="AP60" i="2"/>
  <c r="AM66" i="2"/>
  <c r="K55" i="2"/>
  <c r="AK40" i="2"/>
  <c r="AN45" i="2"/>
  <c r="AQ47" i="2"/>
  <c r="AO67" i="2"/>
  <c r="AP84" i="2"/>
  <c r="AM65" i="2"/>
  <c r="AM59" i="2"/>
  <c r="AM53" i="2"/>
  <c r="AK65" i="2"/>
  <c r="K59" i="2"/>
  <c r="AP54" i="2"/>
  <c r="AQ74" i="2"/>
  <c r="AK61" i="2"/>
  <c r="AM60" i="2"/>
  <c r="AK34" i="2"/>
  <c r="AN39" i="2"/>
  <c r="AM74" i="2"/>
  <c r="AK80" i="2"/>
  <c r="AJ77" i="2"/>
  <c r="AK83" i="2"/>
  <c r="J76" i="2"/>
  <c r="AK59" i="2"/>
  <c r="AM61" i="2"/>
  <c r="K53" i="2"/>
  <c r="AK55" i="2"/>
  <c r="AM54" i="2"/>
  <c r="AL66" i="2"/>
  <c r="BA45" i="2"/>
  <c r="AN33" i="2"/>
  <c r="AQ35" i="2"/>
  <c r="AK39" i="2"/>
  <c r="AN35" i="2"/>
  <c r="AO35" i="2"/>
  <c r="AN47" i="2"/>
  <c r="K45" i="2"/>
  <c r="AL35" i="2"/>
  <c r="BA47" i="2"/>
  <c r="AK41" i="2"/>
  <c r="AK35" i="2"/>
  <c r="AP25" i="2"/>
  <c r="AK7" i="2"/>
  <c r="AN6" i="2"/>
  <c r="AQ14" i="2"/>
  <c r="AP20" i="2"/>
  <c r="K47" i="2"/>
  <c r="AQ19" i="2"/>
  <c r="K6" i="2"/>
  <c r="K41" i="2"/>
  <c r="J34" i="2"/>
  <c r="AL47" i="2"/>
  <c r="AL41" i="2"/>
  <c r="AK47" i="2"/>
  <c r="AN25" i="2"/>
  <c r="J6" i="2"/>
  <c r="K26" i="2"/>
  <c r="AL20" i="2"/>
  <c r="AM6" i="2"/>
  <c r="AP7" i="2"/>
  <c r="AP14" i="2"/>
  <c r="AQ13" i="2"/>
  <c r="AK45" i="2"/>
  <c r="AJ39" i="2"/>
  <c r="AP59" i="2"/>
  <c r="AM41" i="2"/>
  <c r="J47" i="2"/>
  <c r="AN19" i="2"/>
  <c r="K20" i="2"/>
  <c r="AQ6" i="2"/>
  <c r="J15" i="2"/>
  <c r="J26" i="2"/>
  <c r="AJ25" i="2"/>
  <c r="AL6" i="2"/>
  <c r="BA5" i="2"/>
  <c r="AM5" i="2"/>
  <c r="AL33" i="2"/>
  <c r="BA41" i="2"/>
  <c r="AQ34" i="2"/>
  <c r="AP34" i="2"/>
  <c r="BA46" i="2"/>
  <c r="BA40" i="2"/>
  <c r="BA34" i="2"/>
  <c r="J41" i="2"/>
  <c r="AN13" i="2"/>
  <c r="AM25" i="2"/>
  <c r="K14" i="2"/>
  <c r="J20" i="2"/>
  <c r="AP6" i="2"/>
  <c r="AL14" i="2"/>
  <c r="BA6" i="2"/>
  <c r="AJ19" i="2"/>
  <c r="AQ33" i="2"/>
  <c r="AO5" i="2"/>
  <c r="AN5" i="2"/>
  <c r="AN8" i="2" s="1"/>
  <c r="AO41" i="2"/>
  <c r="AM47" i="2"/>
  <c r="AP40" i="2"/>
  <c r="AO46" i="2"/>
  <c r="AO40" i="2"/>
  <c r="AO34" i="2"/>
  <c r="AL46" i="2"/>
  <c r="J35" i="2"/>
  <c r="AM40" i="2"/>
  <c r="AM19" i="2"/>
  <c r="AL25" i="2"/>
  <c r="J14" i="2"/>
  <c r="AO6" i="2"/>
  <c r="AJ13" i="2"/>
  <c r="AQ39" i="2"/>
  <c r="AL27" i="2"/>
  <c r="AJ27" i="2"/>
  <c r="AQ41" i="2"/>
  <c r="J40" i="2"/>
  <c r="AQ40" i="2"/>
  <c r="AP46" i="2"/>
  <c r="AJ47" i="2"/>
  <c r="AL40" i="2"/>
  <c r="AJ5" i="2"/>
  <c r="K35" i="2"/>
  <c r="AM13" i="2"/>
  <c r="AL19" i="2"/>
  <c r="AO27" i="2"/>
  <c r="K25" i="2"/>
  <c r="AQ5" i="2"/>
  <c r="AK21" i="2"/>
  <c r="AJ21" i="2"/>
  <c r="K27" i="2"/>
  <c r="AJ41" i="2"/>
  <c r="AL34" i="2"/>
  <c r="AL13" i="2"/>
  <c r="AQ45" i="2"/>
  <c r="AK25" i="2"/>
  <c r="AN21" i="2"/>
  <c r="AN27" i="2"/>
  <c r="K19" i="2"/>
  <c r="J25" i="2"/>
  <c r="AP5" i="2"/>
  <c r="AP8" i="2" s="1"/>
  <c r="AK15" i="2"/>
  <c r="AJ15" i="2"/>
  <c r="K21" i="2"/>
  <c r="AL39" i="2"/>
  <c r="AP65" i="2"/>
  <c r="AQ46" i="2"/>
  <c r="AJ35" i="2"/>
  <c r="AQ21" i="2"/>
  <c r="AQ27" i="2"/>
  <c r="AK19" i="2"/>
  <c r="AN15" i="2"/>
  <c r="AM21" i="2"/>
  <c r="K13" i="2"/>
  <c r="AM27" i="2"/>
  <c r="J19" i="2"/>
  <c r="BA26" i="2"/>
  <c r="AM26" i="2"/>
  <c r="AO47" i="2"/>
  <c r="AP45" i="2"/>
  <c r="AN7" i="2"/>
  <c r="AQ15" i="2"/>
  <c r="AP21" i="2"/>
  <c r="AM34" i="2"/>
  <c r="AK13" i="2"/>
  <c r="AM15" i="2"/>
  <c r="AL21" i="2"/>
  <c r="J13" i="2"/>
  <c r="AO26" i="2"/>
  <c r="BA20" i="2"/>
  <c r="AN26" i="2"/>
  <c r="AM20" i="2"/>
  <c r="AK27" i="2"/>
  <c r="AN41" i="2"/>
  <c r="K33" i="2"/>
  <c r="J33" i="2"/>
  <c r="AN46" i="2"/>
  <c r="AP39" i="2"/>
  <c r="AJ26" i="2"/>
  <c r="K5" i="2"/>
  <c r="AP15" i="2"/>
  <c r="AP27" i="2"/>
  <c r="BA21" i="2"/>
  <c r="AL15" i="2"/>
  <c r="AO20" i="2"/>
  <c r="BA14" i="2"/>
  <c r="AN20" i="2"/>
  <c r="K39" i="2"/>
  <c r="J39" i="2"/>
  <c r="AN40" i="2"/>
  <c r="AP33" i="2"/>
  <c r="AJ20" i="2"/>
  <c r="AM7" i="2"/>
  <c r="J5" i="2"/>
  <c r="J8" i="2" s="1"/>
  <c r="AO21" i="2"/>
  <c r="BA15" i="2"/>
  <c r="AQ26" i="2"/>
  <c r="AL26" i="2"/>
  <c r="J21" i="2"/>
  <c r="AO14" i="2"/>
  <c r="AN14" i="2"/>
  <c r="AL45" i="2"/>
  <c r="BA35" i="2"/>
  <c r="AJ33" i="2"/>
  <c r="J45" i="2"/>
  <c r="AP53" i="2"/>
  <c r="AN34" i="2"/>
  <c r="AJ14" i="2"/>
  <c r="AP19" i="2"/>
  <c r="AL7" i="2"/>
  <c r="AO15" i="2"/>
  <c r="AQ20" i="2"/>
  <c r="K7" i="2"/>
  <c r="AP26" i="2"/>
  <c r="AK6" i="2"/>
  <c r="AJ6" i="2"/>
  <c r="AL5" i="2"/>
  <c r="AL8" i="2" s="1"/>
  <c r="AQ25" i="2"/>
  <c r="J27" i="2"/>
  <c r="BA19" i="2"/>
  <c r="AO13" i="2"/>
  <c r="AK5" i="2"/>
  <c r="AK8" i="2" s="1"/>
  <c r="BA25" i="2"/>
  <c r="AO19" i="2"/>
  <c r="AO25" i="2"/>
  <c r="K15" i="2"/>
  <c r="AQ7" i="2"/>
  <c r="AO7" i="2"/>
  <c r="AM46" i="2"/>
  <c r="AP13" i="2"/>
  <c r="AK26" i="2"/>
  <c r="AK14" i="2"/>
  <c r="AK20" i="2"/>
  <c r="AM14" i="2"/>
  <c r="BA13" i="2"/>
  <c r="J84" i="2"/>
  <c r="AK86" i="2"/>
  <c r="AL87" i="2"/>
  <c r="AK90" i="2"/>
  <c r="BA84" i="2"/>
  <c r="K88" i="2"/>
  <c r="AQ83" i="2"/>
  <c r="K90" i="2"/>
  <c r="BA75" i="2"/>
  <c r="AP87" i="2"/>
  <c r="J90" i="2"/>
  <c r="J88" i="2"/>
  <c r="J75" i="2"/>
  <c r="AL82" i="2"/>
  <c r="AP86" i="2"/>
  <c r="BA82" i="2"/>
  <c r="BA90" i="2"/>
  <c r="AO74" i="2"/>
  <c r="AJ88" i="2"/>
  <c r="AN88" i="2"/>
  <c r="BA77" i="2"/>
  <c r="AK78" i="2"/>
  <c r="AQ90" i="2"/>
  <c r="AP88" i="2"/>
  <c r="J7" i="2"/>
  <c r="BA87" i="2"/>
  <c r="K81" i="2"/>
  <c r="AO80" i="2"/>
  <c r="AQ81" i="2"/>
  <c r="AJ89" i="2"/>
  <c r="AJ7" i="2"/>
  <c r="AL89" i="2"/>
  <c r="AO84" i="2"/>
  <c r="BA85" i="2"/>
  <c r="AQ89" i="2"/>
  <c r="AQ79" i="2"/>
  <c r="BA7" i="2"/>
  <c r="AQ85" i="2"/>
  <c r="AJ90" i="2"/>
  <c r="AO88" i="2"/>
  <c r="AM82" i="2"/>
  <c r="AK82" i="2"/>
  <c r="AJ82" i="2"/>
  <c r="K83" i="2"/>
  <c r="AQ88" i="2"/>
  <c r="AK87" i="2"/>
  <c r="K87" i="2"/>
  <c r="AJ73" i="2"/>
  <c r="AJ84" i="2"/>
  <c r="AM81" i="2"/>
  <c r="BA73" i="2"/>
  <c r="AM88" i="2"/>
  <c r="AJ87" i="2"/>
  <c r="BA74" i="2"/>
  <c r="J85" i="2"/>
  <c r="K85" i="2"/>
  <c r="J73" i="2"/>
  <c r="AN86" i="2"/>
  <c r="AL84" i="2"/>
  <c r="AJ75" i="2"/>
  <c r="AQ86" i="2"/>
  <c r="AM85" i="2"/>
  <c r="C58" i="2"/>
  <c r="C70" i="2"/>
  <c r="B58" i="2"/>
  <c r="B64" i="2"/>
  <c r="B72" i="2" s="1"/>
  <c r="J82" i="2"/>
  <c r="AI84" i="2"/>
  <c r="AI88" i="2"/>
  <c r="AC80" i="2"/>
  <c r="AF86" i="2"/>
  <c r="AG88" i="2"/>
  <c r="H88" i="2"/>
  <c r="H87" i="2"/>
  <c r="AI78" i="2"/>
  <c r="I67" i="2"/>
  <c r="I90" i="2"/>
  <c r="AG87" i="2"/>
  <c r="AE88" i="2"/>
  <c r="C24" i="2"/>
  <c r="AB86" i="2"/>
  <c r="I76" i="2"/>
  <c r="AB88" i="2"/>
  <c r="AG84" i="2"/>
  <c r="C30" i="2"/>
  <c r="AE84" i="2"/>
  <c r="AH87" i="2"/>
  <c r="AI81" i="2"/>
  <c r="AF84" i="2"/>
  <c r="AF78" i="2"/>
  <c r="AG81" i="2"/>
  <c r="AD82" i="2"/>
  <c r="H74" i="2"/>
  <c r="AF76" i="2"/>
  <c r="AE79" i="2"/>
  <c r="AH84" i="2"/>
  <c r="AG78" i="2"/>
  <c r="H81" i="2"/>
  <c r="AF75" i="2"/>
  <c r="AD84" i="2"/>
  <c r="AE78" i="2"/>
  <c r="AF81" i="2"/>
  <c r="H79" i="2"/>
  <c r="AF73" i="2"/>
  <c r="AE76" i="2"/>
  <c r="AD79" i="2"/>
  <c r="I81" i="2"/>
  <c r="AG75" i="2"/>
  <c r="H78" i="2"/>
  <c r="AE75" i="2"/>
  <c r="AC84" i="2"/>
  <c r="AD78" i="2"/>
  <c r="AC88" i="2"/>
  <c r="AE90" i="2"/>
  <c r="AF89" i="2"/>
  <c r="AE86" i="2"/>
  <c r="AH88" i="2"/>
  <c r="AG85" i="2"/>
  <c r="AF88" i="2"/>
  <c r="I85" i="2"/>
  <c r="H76" i="2"/>
  <c r="AB85" i="2"/>
  <c r="AC85" i="2"/>
  <c r="AE87" i="2"/>
  <c r="AH85" i="2"/>
  <c r="I88" i="2"/>
  <c r="AF85" i="2"/>
  <c r="AH90" i="2"/>
  <c r="AG67" i="2"/>
  <c r="H73" i="2"/>
  <c r="I83" i="2"/>
  <c r="AI77" i="2"/>
  <c r="AH80" i="2"/>
  <c r="AB78" i="2"/>
  <c r="AI75" i="2"/>
  <c r="AH78" i="2"/>
  <c r="AD87" i="2"/>
  <c r="H83" i="2"/>
  <c r="AI74" i="2"/>
  <c r="AH89" i="2"/>
  <c r="AH77" i="2"/>
  <c r="AH83" i="2"/>
  <c r="AG80" i="2"/>
  <c r="AB75" i="2"/>
  <c r="AD90" i="2"/>
  <c r="AE83" i="2"/>
  <c r="AD80" i="2"/>
  <c r="AB53" i="2"/>
  <c r="AI66" i="2"/>
  <c r="AE67" i="2"/>
  <c r="AH75" i="2"/>
  <c r="AH82" i="2"/>
  <c r="AC87" i="2"/>
  <c r="AB80" i="2"/>
  <c r="H67" i="2"/>
  <c r="AI82" i="2"/>
  <c r="AB79" i="2"/>
  <c r="AG82" i="2"/>
  <c r="AB87" i="2"/>
  <c r="I87" i="2"/>
  <c r="AI83" i="2"/>
  <c r="AE85" i="2"/>
  <c r="AB77" i="2"/>
  <c r="AF90" i="2"/>
  <c r="AC89" i="2"/>
  <c r="AG86" i="2"/>
  <c r="AG79" i="2"/>
  <c r="AB74" i="2"/>
  <c r="AC73" i="2"/>
  <c r="AH81" i="2"/>
  <c r="H77" i="2"/>
  <c r="H86" i="2"/>
  <c r="AH76" i="2"/>
  <c r="AC79" i="2"/>
  <c r="AB76" i="2"/>
  <c r="AF74" i="2"/>
  <c r="H84" i="2"/>
  <c r="AH79" i="2"/>
  <c r="AF61" i="2"/>
  <c r="AH60" i="2"/>
  <c r="AF60" i="2"/>
  <c r="AH67" i="2"/>
  <c r="H65" i="2"/>
  <c r="AF53" i="2"/>
  <c r="I61" i="2"/>
  <c r="AB33" i="2"/>
  <c r="AE35" i="2"/>
  <c r="AH34" i="2"/>
  <c r="AB35" i="2"/>
  <c r="AI45" i="2"/>
  <c r="AG45" i="2"/>
  <c r="AE73" i="2"/>
  <c r="AH74" i="2"/>
  <c r="H55" i="2"/>
  <c r="AH54" i="2"/>
  <c r="H66" i="2"/>
  <c r="AF54" i="2"/>
  <c r="AH65" i="2"/>
  <c r="H59" i="2"/>
  <c r="I55" i="2"/>
  <c r="AH55" i="2"/>
  <c r="AC45" i="2"/>
  <c r="AF47" i="2"/>
  <c r="AD73" i="2"/>
  <c r="I78" i="2"/>
  <c r="H75" i="2"/>
  <c r="I80" i="2"/>
  <c r="H61" i="2"/>
  <c r="H60" i="2"/>
  <c r="AF83" i="2"/>
  <c r="AH59" i="2"/>
  <c r="AC66" i="2"/>
  <c r="AE74" i="2"/>
  <c r="AE65" i="2"/>
  <c r="H53" i="2"/>
  <c r="AC39" i="2"/>
  <c r="AI80" i="2"/>
  <c r="AB84" i="2"/>
  <c r="AF77" i="2"/>
  <c r="AI73" i="2"/>
  <c r="AE61" i="2"/>
  <c r="AE55" i="2"/>
  <c r="AC61" i="2"/>
  <c r="I84" i="2"/>
  <c r="H54" i="2"/>
  <c r="AE66" i="2"/>
  <c r="AE80" i="2"/>
  <c r="AH53" i="2"/>
  <c r="AC60" i="2"/>
  <c r="AE59" i="2"/>
  <c r="AC33" i="2"/>
  <c r="H47" i="2"/>
  <c r="AF35" i="2"/>
  <c r="H82" i="2"/>
  <c r="AC75" i="2"/>
  <c r="AC81" i="2"/>
  <c r="AB82" i="2"/>
  <c r="AB81" i="2"/>
  <c r="AC55" i="2"/>
  <c r="AE60" i="2"/>
  <c r="AC54" i="2"/>
  <c r="AE53" i="2"/>
  <c r="AG47" i="2"/>
  <c r="H41" i="2"/>
  <c r="AC82" i="2"/>
  <c r="AI34" i="2"/>
  <c r="AC76" i="2"/>
  <c r="AB73" i="2"/>
  <c r="AD74" i="2"/>
  <c r="AE54" i="2"/>
  <c r="AG41" i="2"/>
  <c r="H35" i="2"/>
  <c r="H40" i="2"/>
  <c r="AB67" i="2"/>
  <c r="AG74" i="2"/>
  <c r="AF80" i="2"/>
  <c r="AD77" i="2"/>
  <c r="AI60" i="2"/>
  <c r="AI54" i="2"/>
  <c r="AG66" i="2"/>
  <c r="AD67" i="2"/>
  <c r="AG65" i="2"/>
  <c r="AB66" i="2"/>
  <c r="AI61" i="2"/>
  <c r="I86" i="2"/>
  <c r="AC65" i="2"/>
  <c r="I47" i="2"/>
  <c r="AG35" i="2"/>
  <c r="AD47" i="2"/>
  <c r="AG46" i="2"/>
  <c r="AD65" i="2"/>
  <c r="H34" i="2"/>
  <c r="I75" i="2"/>
  <c r="AC78" i="2"/>
  <c r="AG60" i="2"/>
  <c r="AI65" i="2"/>
  <c r="AG59" i="2"/>
  <c r="AB60" i="2"/>
  <c r="AI55" i="2"/>
  <c r="AC59" i="2"/>
  <c r="I41" i="2"/>
  <c r="AD41" i="2"/>
  <c r="AG40" i="2"/>
  <c r="AD76" i="2"/>
  <c r="AE82" i="2"/>
  <c r="I74" i="2"/>
  <c r="H80" i="2"/>
  <c r="AH86" i="2"/>
  <c r="AH73" i="2"/>
  <c r="AB59" i="2"/>
  <c r="AD61" i="2"/>
  <c r="I66" i="2"/>
  <c r="AG54" i="2"/>
  <c r="AI67" i="2"/>
  <c r="AB61" i="2"/>
  <c r="AI59" i="2"/>
  <c r="I65" i="2"/>
  <c r="AG53" i="2"/>
  <c r="AB54" i="2"/>
  <c r="AC53" i="2"/>
  <c r="I35" i="2"/>
  <c r="AD35" i="2"/>
  <c r="I82" i="2"/>
  <c r="AG89" i="2"/>
  <c r="AG77" i="2"/>
  <c r="AD55" i="2"/>
  <c r="I60" i="2"/>
  <c r="AB55" i="2"/>
  <c r="AI53" i="2"/>
  <c r="AD66" i="2"/>
  <c r="AE77" i="2"/>
  <c r="I59" i="2"/>
  <c r="AI76" i="2"/>
  <c r="AD81" i="2"/>
  <c r="AG83" i="2"/>
  <c r="AB65" i="2"/>
  <c r="I54" i="2"/>
  <c r="AD60" i="2"/>
  <c r="AF65" i="2"/>
  <c r="AG61" i="2"/>
  <c r="AB45" i="2"/>
  <c r="AF82" i="2"/>
  <c r="AD75" i="2"/>
  <c r="I77" i="2"/>
  <c r="AF55" i="2"/>
  <c r="AH66" i="2"/>
  <c r="AF66" i="2"/>
  <c r="AD54" i="2"/>
  <c r="AC67" i="2"/>
  <c r="AF59" i="2"/>
  <c r="AG55" i="2"/>
  <c r="AB39" i="2"/>
  <c r="AE41" i="2"/>
  <c r="AH40" i="2"/>
  <c r="AB41" i="2"/>
  <c r="I46" i="2"/>
  <c r="AF40" i="2"/>
  <c r="AB34" i="2"/>
  <c r="AH47" i="2"/>
  <c r="AI20" i="2"/>
  <c r="AH26" i="2"/>
  <c r="AC15" i="2"/>
  <c r="H26" i="2"/>
  <c r="AF14" i="2"/>
  <c r="AD13" i="2"/>
  <c r="AE20" i="2"/>
  <c r="AD26" i="2"/>
  <c r="AD7" i="2"/>
  <c r="AE25" i="2"/>
  <c r="AC19" i="2"/>
  <c r="AE47" i="2"/>
  <c r="AC35" i="2"/>
  <c r="AB47" i="2"/>
  <c r="AH41" i="2"/>
  <c r="AF6" i="2"/>
  <c r="AI14" i="2"/>
  <c r="AH20" i="2"/>
  <c r="AH6" i="2"/>
  <c r="H20" i="2"/>
  <c r="AB6" i="2"/>
  <c r="AE14" i="2"/>
  <c r="AD20" i="2"/>
  <c r="AI47" i="2"/>
  <c r="AG25" i="2"/>
  <c r="AF25" i="2"/>
  <c r="AI41" i="2"/>
  <c r="AE19" i="2"/>
  <c r="AI35" i="2"/>
  <c r="AC13" i="2"/>
  <c r="AI46" i="2"/>
  <c r="AF45" i="2"/>
  <c r="AH35" i="2"/>
  <c r="AB25" i="2"/>
  <c r="AH14" i="2"/>
  <c r="AG26" i="2"/>
  <c r="AE45" i="2"/>
  <c r="H14" i="2"/>
  <c r="AD14" i="2"/>
  <c r="AG19" i="2"/>
  <c r="AF19" i="2"/>
  <c r="AE13" i="2"/>
  <c r="AG27" i="2"/>
  <c r="AG34" i="2"/>
  <c r="AF46" i="2"/>
  <c r="AD53" i="2"/>
  <c r="AF39" i="2"/>
  <c r="AB19" i="2"/>
  <c r="H6" i="2"/>
  <c r="AE6" i="2"/>
  <c r="AG20" i="2"/>
  <c r="AI25" i="2"/>
  <c r="I25" i="2"/>
  <c r="AG13" i="2"/>
  <c r="AE33" i="2"/>
  <c r="H25" i="2"/>
  <c r="AF13" i="2"/>
  <c r="AI27" i="2"/>
  <c r="AI79" i="2"/>
  <c r="AE34" i="2"/>
  <c r="AD34" i="2"/>
  <c r="H45" i="2"/>
  <c r="AF33" i="2"/>
  <c r="AB13" i="2"/>
  <c r="AD6" i="2"/>
  <c r="I26" i="2"/>
  <c r="AG14" i="2"/>
  <c r="AI19" i="2"/>
  <c r="AH25" i="2"/>
  <c r="I19" i="2"/>
  <c r="AC5" i="2"/>
  <c r="H19" i="2"/>
  <c r="AB5" i="2"/>
  <c r="AC41" i="2"/>
  <c r="I34" i="2"/>
  <c r="H46" i="2"/>
  <c r="AD40" i="2"/>
  <c r="AC46" i="2"/>
  <c r="AC40" i="2"/>
  <c r="AC34" i="2"/>
  <c r="H39" i="2"/>
  <c r="AF27" i="2"/>
  <c r="AH61" i="2"/>
  <c r="I20" i="2"/>
  <c r="AC6" i="2"/>
  <c r="AF5" i="2"/>
  <c r="AI13" i="2"/>
  <c r="AE39" i="2"/>
  <c r="AH19" i="2"/>
  <c r="I13" i="2"/>
  <c r="H13" i="2"/>
  <c r="AI15" i="2"/>
  <c r="AE40" i="2"/>
  <c r="AD46" i="2"/>
  <c r="H33" i="2"/>
  <c r="AF21" i="2"/>
  <c r="I14" i="2"/>
  <c r="AB27" i="2"/>
  <c r="AE5" i="2"/>
  <c r="AE8" i="2" s="1"/>
  <c r="AH13" i="2"/>
  <c r="AH27" i="2"/>
  <c r="AE7" i="2"/>
  <c r="AI40" i="2"/>
  <c r="AI33" i="2"/>
  <c r="AH33" i="2"/>
  <c r="H27" i="2"/>
  <c r="AF15" i="2"/>
  <c r="AE27" i="2"/>
  <c r="AI5" i="2"/>
  <c r="AB21" i="2"/>
  <c r="H5" i="2"/>
  <c r="H8" i="2" s="1"/>
  <c r="AD5" i="2"/>
  <c r="AD8" i="2" s="1"/>
  <c r="AG7" i="2"/>
  <c r="AF7" i="2"/>
  <c r="AD25" i="2"/>
  <c r="I40" i="2"/>
  <c r="AE46" i="2"/>
  <c r="AI39" i="2"/>
  <c r="AH39" i="2"/>
  <c r="AG39" i="2"/>
  <c r="H21" i="2"/>
  <c r="AE21" i="2"/>
  <c r="AD27" i="2"/>
  <c r="AH5" i="2"/>
  <c r="AH8" i="2" s="1"/>
  <c r="AB15" i="2"/>
  <c r="AH21" i="2"/>
  <c r="AH46" i="2"/>
  <c r="AC47" i="2"/>
  <c r="AF34" i="2"/>
  <c r="AH45" i="2"/>
  <c r="AG33" i="2"/>
  <c r="AD45" i="2"/>
  <c r="H15" i="2"/>
  <c r="AB7" i="2"/>
  <c r="AE15" i="2"/>
  <c r="AD21" i="2"/>
  <c r="AG5" i="2"/>
  <c r="AG8" i="2" s="1"/>
  <c r="AI7" i="2"/>
  <c r="AC26" i="2"/>
  <c r="I7" i="2"/>
  <c r="AB26" i="2"/>
  <c r="H7" i="2"/>
  <c r="AF41" i="2"/>
  <c r="I45" i="2"/>
  <c r="I39" i="2"/>
  <c r="AB46" i="2"/>
  <c r="I53" i="2"/>
  <c r="AD39" i="2"/>
  <c r="AD15" i="2"/>
  <c r="AC27" i="2"/>
  <c r="AF26" i="2"/>
  <c r="AH7" i="2"/>
  <c r="AC20" i="2"/>
  <c r="AB20" i="2"/>
  <c r="AD59" i="2"/>
  <c r="I33" i="2"/>
  <c r="AB40" i="2"/>
  <c r="AD33" i="2"/>
  <c r="AI26" i="2"/>
  <c r="AC21" i="2"/>
  <c r="I5" i="2"/>
  <c r="AF20" i="2"/>
  <c r="AE26" i="2"/>
  <c r="AH15" i="2"/>
  <c r="AC14" i="2"/>
  <c r="AB14" i="2"/>
  <c r="AD19" i="2"/>
  <c r="AC25" i="2"/>
  <c r="AG15" i="2"/>
  <c r="AI21" i="2"/>
  <c r="AG21" i="2"/>
  <c r="AC7" i="2"/>
  <c r="I15" i="2"/>
  <c r="I21" i="2"/>
  <c r="AI6" i="2"/>
  <c r="I27" i="2"/>
  <c r="AG6" i="2"/>
  <c r="I6" i="2"/>
  <c r="AF67" i="2"/>
  <c r="AI89" i="2"/>
  <c r="I89" i="2"/>
  <c r="AG76" i="2"/>
  <c r="AI87" i="2"/>
  <c r="AG90" i="2"/>
  <c r="H85" i="2"/>
  <c r="AC77" i="2"/>
  <c r="AI86" i="2"/>
  <c r="AD89" i="2"/>
  <c r="H89" i="2"/>
  <c r="AC74" i="2"/>
  <c r="I73" i="2"/>
  <c r="AE81" i="2"/>
  <c r="AC90" i="2"/>
  <c r="AB83" i="2"/>
  <c r="AC86" i="2"/>
  <c r="I79" i="2"/>
  <c r="AE89" i="2"/>
  <c r="AC83" i="2"/>
  <c r="AB89" i="2"/>
  <c r="C71" i="2"/>
  <c r="C72" i="2"/>
  <c r="C52" i="2"/>
  <c r="C51" i="2"/>
  <c r="B52" i="2"/>
  <c r="B51" i="2"/>
  <c r="C32" i="2"/>
  <c r="C31" i="2"/>
  <c r="B32" i="2"/>
  <c r="B31" i="2"/>
  <c r="B71" i="2" l="1"/>
  <c r="AA8" i="2"/>
  <c r="W8" i="2"/>
  <c r="AH11" i="2"/>
  <c r="AH9" i="2"/>
  <c r="AH12" i="2"/>
  <c r="AH10" i="2"/>
  <c r="AF69" i="2"/>
  <c r="AF68" i="2"/>
  <c r="AF70" i="2" s="1"/>
  <c r="H12" i="2"/>
  <c r="H9" i="2"/>
  <c r="H11" i="2"/>
  <c r="H10" i="2"/>
  <c r="I42" i="2"/>
  <c r="I43" i="2"/>
  <c r="AD10" i="2"/>
  <c r="AD12" i="2"/>
  <c r="AD11" i="2"/>
  <c r="AD9" i="2"/>
  <c r="AI16" i="2"/>
  <c r="AI17" i="2"/>
  <c r="AI8" i="2"/>
  <c r="AE9" i="2"/>
  <c r="AE11" i="2"/>
  <c r="AE10" i="2"/>
  <c r="AE12" i="2"/>
  <c r="AE48" i="2"/>
  <c r="AE49" i="2"/>
  <c r="AD42" i="2"/>
  <c r="AD43" i="2"/>
  <c r="H63" i="2"/>
  <c r="H62" i="2"/>
  <c r="J11" i="2"/>
  <c r="J9" i="2"/>
  <c r="J12" i="2"/>
  <c r="J10" i="2"/>
  <c r="AG28" i="2"/>
  <c r="AG29" i="2"/>
  <c r="AB68" i="2"/>
  <c r="AB69" i="2"/>
  <c r="AE42" i="2"/>
  <c r="AE43" i="2"/>
  <c r="AF36" i="2"/>
  <c r="AF37" i="2"/>
  <c r="AI28" i="2"/>
  <c r="AI29" i="2"/>
  <c r="AP16" i="2"/>
  <c r="AP17" i="2"/>
  <c r="I56" i="2"/>
  <c r="I57" i="2"/>
  <c r="AG23" i="2"/>
  <c r="AG22" i="2"/>
  <c r="I17" i="2"/>
  <c r="I16" i="2"/>
  <c r="I18" i="2" s="1"/>
  <c r="AE17" i="2"/>
  <c r="AE16" i="2"/>
  <c r="AB16" i="2"/>
  <c r="AB17" i="2"/>
  <c r="AG16" i="2"/>
  <c r="AG17" i="2"/>
  <c r="AC17" i="2"/>
  <c r="AC16" i="2"/>
  <c r="AC18" i="2" s="1"/>
  <c r="AD17" i="2"/>
  <c r="AD16" i="2"/>
  <c r="AQ29" i="2"/>
  <c r="AQ28" i="2"/>
  <c r="AQ30" i="2" s="1"/>
  <c r="AP69" i="2"/>
  <c r="AP68" i="2"/>
  <c r="AL17" i="2"/>
  <c r="AL16" i="2"/>
  <c r="AL18" i="2" s="1"/>
  <c r="AJ8" i="2"/>
  <c r="AN12" i="2"/>
  <c r="AN9" i="2"/>
  <c r="AN11" i="2"/>
  <c r="AN10" i="2"/>
  <c r="AD68" i="2"/>
  <c r="AD70" i="2" s="1"/>
  <c r="AD69" i="2"/>
  <c r="AF63" i="2"/>
  <c r="AF62" i="2"/>
  <c r="AF64" i="2" s="1"/>
  <c r="AH17" i="2"/>
  <c r="AH16" i="2"/>
  <c r="AH18" i="2" s="1"/>
  <c r="AD37" i="2"/>
  <c r="AD36" i="2"/>
  <c r="AF8" i="2"/>
  <c r="H48" i="2"/>
  <c r="H49" i="2"/>
  <c r="AE22" i="2"/>
  <c r="AE23" i="2"/>
  <c r="AH63" i="2"/>
  <c r="AH62" i="2"/>
  <c r="AH64" i="2" s="1"/>
  <c r="AP56" i="2"/>
  <c r="AP58" i="2" s="1"/>
  <c r="AP57" i="2"/>
  <c r="AB8" i="2"/>
  <c r="AB56" i="2"/>
  <c r="AB57" i="2"/>
  <c r="AC28" i="2"/>
  <c r="AC29" i="2"/>
  <c r="I36" i="2"/>
  <c r="I37" i="2"/>
  <c r="I48" i="2"/>
  <c r="I50" i="2" s="1"/>
  <c r="I49" i="2"/>
  <c r="AD48" i="2"/>
  <c r="AD49" i="2"/>
  <c r="AG42" i="2"/>
  <c r="AG43" i="2"/>
  <c r="H23" i="2"/>
  <c r="H22" i="2"/>
  <c r="AB23" i="2"/>
  <c r="AB22" i="2"/>
  <c r="AC37" i="2"/>
  <c r="AC36" i="2"/>
  <c r="H68" i="2"/>
  <c r="H70" i="2" s="1"/>
  <c r="H69" i="2"/>
  <c r="AL49" i="2"/>
  <c r="AL48" i="2"/>
  <c r="AL50" i="2" s="1"/>
  <c r="AP42" i="2"/>
  <c r="AP43" i="2"/>
  <c r="K16" i="2"/>
  <c r="K17" i="2"/>
  <c r="AN28" i="2"/>
  <c r="AN29" i="2"/>
  <c r="AN37" i="2"/>
  <c r="AN36" i="2"/>
  <c r="AN56" i="2"/>
  <c r="AN58" i="2" s="1"/>
  <c r="AN57" i="2"/>
  <c r="BA63" i="2"/>
  <c r="BA62" i="2"/>
  <c r="BA64" i="2" s="1"/>
  <c r="E23" i="2"/>
  <c r="E22" i="2"/>
  <c r="E24" i="2" s="1"/>
  <c r="R8" i="2"/>
  <c r="O17" i="2"/>
  <c r="O16" i="2"/>
  <c r="M36" i="2"/>
  <c r="M37" i="2"/>
  <c r="D17" i="2"/>
  <c r="D16" i="2"/>
  <c r="AX42" i="2"/>
  <c r="AX43" i="2"/>
  <c r="P23" i="2"/>
  <c r="P22" i="2"/>
  <c r="AR17" i="2"/>
  <c r="AR16" i="2"/>
  <c r="AR18" i="2" s="1"/>
  <c r="AR43" i="2"/>
  <c r="AR42" i="2"/>
  <c r="AR23" i="2"/>
  <c r="AR22" i="2"/>
  <c r="AR24" i="2" s="1"/>
  <c r="R28" i="2"/>
  <c r="R29" i="2"/>
  <c r="N49" i="2"/>
  <c r="N48" i="2"/>
  <c r="N50" i="2" s="1"/>
  <c r="D36" i="2"/>
  <c r="D38" i="2" s="1"/>
  <c r="D37" i="2"/>
  <c r="Q57" i="2"/>
  <c r="Q56" i="2"/>
  <c r="Q58" i="2" s="1"/>
  <c r="E68" i="2"/>
  <c r="E69" i="2"/>
  <c r="AU63" i="2"/>
  <c r="AU62" i="2"/>
  <c r="AU64" i="2" s="1"/>
  <c r="L63" i="2"/>
  <c r="L62" i="2"/>
  <c r="E42" i="2"/>
  <c r="E43" i="2"/>
  <c r="S69" i="2"/>
  <c r="S68" i="2"/>
  <c r="AT63" i="2"/>
  <c r="AT62" i="2"/>
  <c r="AT64" i="2" s="1"/>
  <c r="AS42" i="2"/>
  <c r="AS43" i="2"/>
  <c r="O68" i="2"/>
  <c r="O69" i="2"/>
  <c r="AW92" i="2"/>
  <c r="F28" i="2"/>
  <c r="F30" i="2" s="1"/>
  <c r="F29" i="2"/>
  <c r="AW43" i="2"/>
  <c r="AW42" i="2"/>
  <c r="AW44" i="2" s="1"/>
  <c r="T8" i="2"/>
  <c r="X49" i="2"/>
  <c r="X48" i="2"/>
  <c r="X50" i="2" s="1"/>
  <c r="T17" i="2"/>
  <c r="T16" i="2"/>
  <c r="AV8" i="2"/>
  <c r="AY29" i="2"/>
  <c r="AY28" i="2"/>
  <c r="Y48" i="2"/>
  <c r="Y50" i="2" s="1"/>
  <c r="Y49" i="2"/>
  <c r="W63" i="2"/>
  <c r="W62" i="2"/>
  <c r="W64" i="2" s="1"/>
  <c r="U63" i="2"/>
  <c r="U62" i="2"/>
  <c r="U64" i="2" s="1"/>
  <c r="Y56" i="2"/>
  <c r="Y58" i="2" s="1"/>
  <c r="Y57" i="2"/>
  <c r="AW97" i="2"/>
  <c r="AC8" i="2"/>
  <c r="AC68" i="2"/>
  <c r="AC69" i="2"/>
  <c r="AE63" i="2"/>
  <c r="AE62" i="2"/>
  <c r="AO28" i="2"/>
  <c r="AO29" i="2"/>
  <c r="J42" i="2"/>
  <c r="J43" i="2"/>
  <c r="AK16" i="2"/>
  <c r="AK18" i="2" s="1"/>
  <c r="AK17" i="2"/>
  <c r="AP12" i="2"/>
  <c r="AP9" i="2"/>
  <c r="AP10" i="2"/>
  <c r="AP11" i="2"/>
  <c r="AP28" i="2"/>
  <c r="AP30" i="2" s="1"/>
  <c r="AP29" i="2"/>
  <c r="BA49" i="2"/>
  <c r="BA48" i="2"/>
  <c r="BA50" i="2" s="1"/>
  <c r="AN42" i="2"/>
  <c r="AN43" i="2"/>
  <c r="AN63" i="2"/>
  <c r="AN62" i="2"/>
  <c r="AO68" i="2"/>
  <c r="AO69" i="2"/>
  <c r="AQ62" i="2"/>
  <c r="AQ63" i="2"/>
  <c r="AK56" i="2"/>
  <c r="AK58" i="2" s="1"/>
  <c r="AK57" i="2"/>
  <c r="Q16" i="2"/>
  <c r="Q17" i="2"/>
  <c r="L8" i="2"/>
  <c r="D28" i="2"/>
  <c r="D29" i="2"/>
  <c r="AS17" i="2"/>
  <c r="AS16" i="2"/>
  <c r="Q29" i="2"/>
  <c r="Q28" i="2"/>
  <c r="Q30" i="2" s="1"/>
  <c r="AU49" i="2"/>
  <c r="AU48" i="2"/>
  <c r="E62" i="2"/>
  <c r="E63" i="2"/>
  <c r="L56" i="2"/>
  <c r="L58" i="2" s="1"/>
  <c r="L57" i="2"/>
  <c r="R62" i="2"/>
  <c r="R63" i="2"/>
  <c r="P63" i="2"/>
  <c r="P62" i="2"/>
  <c r="G16" i="2"/>
  <c r="G17" i="2"/>
  <c r="Y36" i="2"/>
  <c r="Y37" i="2"/>
  <c r="AW28" i="2"/>
  <c r="AW29" i="2"/>
  <c r="AV16" i="2"/>
  <c r="AV18" i="2" s="1"/>
  <c r="AV17" i="2"/>
  <c r="G29" i="2"/>
  <c r="G28" i="2"/>
  <c r="G30" i="2" s="1"/>
  <c r="AW48" i="2"/>
  <c r="AW49" i="2"/>
  <c r="AA56" i="2"/>
  <c r="AA57" i="2"/>
  <c r="AW93" i="2"/>
  <c r="W69" i="2"/>
  <c r="W68" i="2"/>
  <c r="AY49" i="2"/>
  <c r="AY48" i="2"/>
  <c r="AY50" i="2" s="1"/>
  <c r="V63" i="2"/>
  <c r="V62" i="2"/>
  <c r="V64" i="2" s="1"/>
  <c r="AV94" i="2"/>
  <c r="Y43" i="2"/>
  <c r="Y42" i="2"/>
  <c r="Y44" i="2" s="1"/>
  <c r="Y62" i="2"/>
  <c r="Y63" i="2"/>
  <c r="AD63" i="2"/>
  <c r="AD62" i="2"/>
  <c r="AH43" i="2"/>
  <c r="AH42" i="2"/>
  <c r="AH44" i="2" s="1"/>
  <c r="AF42" i="2"/>
  <c r="AF44" i="2" s="1"/>
  <c r="AF43" i="2"/>
  <c r="AC22" i="2"/>
  <c r="AC23" i="2"/>
  <c r="AE57" i="2"/>
  <c r="AE56" i="2"/>
  <c r="AE58" i="2" s="1"/>
  <c r="AI42" i="2"/>
  <c r="AI43" i="2"/>
  <c r="I22" i="2"/>
  <c r="I23" i="2"/>
  <c r="AD56" i="2"/>
  <c r="AD57" i="2"/>
  <c r="AG63" i="2"/>
  <c r="AG62" i="2"/>
  <c r="AO23" i="2"/>
  <c r="AO22" i="2"/>
  <c r="AO24" i="2" s="1"/>
  <c r="K43" i="2"/>
  <c r="K42" i="2"/>
  <c r="K44" i="2" s="1"/>
  <c r="J37" i="2"/>
  <c r="J36" i="2"/>
  <c r="J38" i="2" s="1"/>
  <c r="J28" i="2"/>
  <c r="J29" i="2"/>
  <c r="AQ8" i="2"/>
  <c r="AL36" i="2"/>
  <c r="AL37" i="2"/>
  <c r="AP62" i="2"/>
  <c r="AP63" i="2"/>
  <c r="AL69" i="2"/>
  <c r="AL68" i="2"/>
  <c r="E8" i="2"/>
  <c r="O42" i="2"/>
  <c r="O43" i="2"/>
  <c r="O10" i="2"/>
  <c r="O11" i="2"/>
  <c r="O12" i="2"/>
  <c r="O9" i="2"/>
  <c r="AX28" i="2"/>
  <c r="AX30" i="2" s="1"/>
  <c r="AX29" i="2"/>
  <c r="S43" i="2"/>
  <c r="S42" i="2"/>
  <c r="S44" i="2" s="1"/>
  <c r="AS69" i="2"/>
  <c r="AS68" i="2"/>
  <c r="AS70" i="2" s="1"/>
  <c r="AX62" i="2"/>
  <c r="AX63" i="2"/>
  <c r="D68" i="2"/>
  <c r="D69" i="2"/>
  <c r="AQ2" i="2"/>
  <c r="F17" i="2"/>
  <c r="F16" i="2"/>
  <c r="F18" i="2" s="1"/>
  <c r="Y16" i="2"/>
  <c r="Y17" i="2"/>
  <c r="AW23" i="2"/>
  <c r="AW22" i="2"/>
  <c r="Z28" i="2"/>
  <c r="Z30" i="2" s="1"/>
  <c r="Z29" i="2"/>
  <c r="U17" i="2"/>
  <c r="U16" i="2"/>
  <c r="U18" i="2" s="1"/>
  <c r="T42" i="2"/>
  <c r="T44" i="2" s="1"/>
  <c r="T43" i="2"/>
  <c r="X29" i="2"/>
  <c r="X28" i="2"/>
  <c r="X30" i="2" s="1"/>
  <c r="AZ8" i="2"/>
  <c r="AV28" i="2"/>
  <c r="AV29" i="2"/>
  <c r="AA36" i="2"/>
  <c r="AA37" i="2"/>
  <c r="G56" i="2"/>
  <c r="G57" i="2"/>
  <c r="AA63" i="2"/>
  <c r="AA62" i="2"/>
  <c r="AV63" i="2"/>
  <c r="AV62" i="2"/>
  <c r="AV64" i="2" s="1"/>
  <c r="AV93" i="2"/>
  <c r="AW2" i="2"/>
  <c r="AD23" i="2"/>
  <c r="AD22" i="2"/>
  <c r="AD24" i="2" s="1"/>
  <c r="AG37" i="2"/>
  <c r="AG36" i="2"/>
  <c r="AG38" i="2" s="1"/>
  <c r="H36" i="2"/>
  <c r="H37" i="2"/>
  <c r="AB62" i="2"/>
  <c r="AB63" i="2"/>
  <c r="AH49" i="2"/>
  <c r="AH48" i="2"/>
  <c r="AH50" i="2" s="1"/>
  <c r="AB28" i="2"/>
  <c r="AB30" i="2" s="1"/>
  <c r="AB29" i="2"/>
  <c r="AE29" i="2"/>
  <c r="AE28" i="2"/>
  <c r="AE30" i="2" s="1"/>
  <c r="AH36" i="2"/>
  <c r="AH37" i="2"/>
  <c r="H43" i="2"/>
  <c r="H42" i="2"/>
  <c r="H44" i="2" s="1"/>
  <c r="AH28" i="2"/>
  <c r="AH29" i="2"/>
  <c r="AF16" i="2"/>
  <c r="AF17" i="2"/>
  <c r="I62" i="2"/>
  <c r="I64" i="2" s="1"/>
  <c r="I63" i="2"/>
  <c r="AC57" i="2"/>
  <c r="AC56" i="2"/>
  <c r="AC58" i="2" s="1"/>
  <c r="AI69" i="2"/>
  <c r="AI68" i="2"/>
  <c r="AI70" i="2" s="1"/>
  <c r="AH57" i="2"/>
  <c r="AH56" i="2"/>
  <c r="AH58" i="2" s="1"/>
  <c r="AC42" i="2"/>
  <c r="AC43" i="2"/>
  <c r="BA17" i="2"/>
  <c r="BA16" i="2"/>
  <c r="BA18" i="2" s="1"/>
  <c r="BA29" i="2"/>
  <c r="BA28" i="2"/>
  <c r="K36" i="2"/>
  <c r="K37" i="2"/>
  <c r="AK23" i="2"/>
  <c r="AK22" i="2"/>
  <c r="AK24" i="2" s="1"/>
  <c r="K23" i="2"/>
  <c r="K22" i="2"/>
  <c r="K24" i="2" s="1"/>
  <c r="K29" i="2"/>
  <c r="K28" i="2"/>
  <c r="AM8" i="2"/>
  <c r="AJ42" i="2"/>
  <c r="AJ43" i="2"/>
  <c r="AN48" i="2"/>
  <c r="AN49" i="2"/>
  <c r="AM36" i="2"/>
  <c r="AM38" i="2" s="1"/>
  <c r="AM37" i="2"/>
  <c r="AJ49" i="2"/>
  <c r="AJ48" i="2"/>
  <c r="J56" i="2"/>
  <c r="J57" i="2"/>
  <c r="BA68" i="2"/>
  <c r="BA70" i="2" s="1"/>
  <c r="BA69" i="2"/>
  <c r="R22" i="2"/>
  <c r="R23" i="2"/>
  <c r="AS8" i="2"/>
  <c r="Q8" i="2"/>
  <c r="L42" i="2"/>
  <c r="L44" i="2" s="1"/>
  <c r="L43" i="2"/>
  <c r="N57" i="2"/>
  <c r="N56" i="2"/>
  <c r="N62" i="2"/>
  <c r="N63" i="2"/>
  <c r="S63" i="2"/>
  <c r="S62" i="2"/>
  <c r="M63" i="2"/>
  <c r="M62" i="2"/>
  <c r="M64" i="2" s="1"/>
  <c r="AU43" i="2"/>
  <c r="AU42" i="2"/>
  <c r="AU44" i="2" s="1"/>
  <c r="V8" i="2"/>
  <c r="V16" i="2"/>
  <c r="V17" i="2"/>
  <c r="T29" i="2"/>
  <c r="T28" i="2"/>
  <c r="T30" i="2" s="1"/>
  <c r="AZ17" i="2"/>
  <c r="AZ16" i="2"/>
  <c r="AZ29" i="2"/>
  <c r="AZ28" i="2"/>
  <c r="AZ30" i="2" s="1"/>
  <c r="AA68" i="2"/>
  <c r="AA70" i="2" s="1"/>
  <c r="AA69" i="2"/>
  <c r="W57" i="2"/>
  <c r="W56" i="2"/>
  <c r="W58" i="2" s="1"/>
  <c r="AW69" i="2"/>
  <c r="AW68" i="2"/>
  <c r="AW70" i="2" s="1"/>
  <c r="AA43" i="2"/>
  <c r="AA42" i="2"/>
  <c r="AA44" i="2" s="1"/>
  <c r="AZ68" i="2"/>
  <c r="AZ69" i="2"/>
  <c r="AI36" i="2"/>
  <c r="AI37" i="2"/>
  <c r="H28" i="2"/>
  <c r="H30" i="2" s="1"/>
  <c r="H29" i="2"/>
  <c r="AF49" i="2"/>
  <c r="AF48" i="2"/>
  <c r="AF50" i="2" s="1"/>
  <c r="H56" i="2"/>
  <c r="H57" i="2"/>
  <c r="AG48" i="2"/>
  <c r="AG49" i="2"/>
  <c r="AK10" i="2"/>
  <c r="AK12" i="2"/>
  <c r="AK11" i="2"/>
  <c r="AK9" i="2"/>
  <c r="BA8" i="2"/>
  <c r="AK49" i="2"/>
  <c r="AK48" i="2"/>
  <c r="AK50" i="2" s="1"/>
  <c r="AM43" i="2"/>
  <c r="AM42" i="2"/>
  <c r="J63" i="2"/>
  <c r="J62" i="2"/>
  <c r="AQ57" i="2"/>
  <c r="AQ56" i="2"/>
  <c r="AQ58" i="2" s="1"/>
  <c r="BA36" i="2"/>
  <c r="BA38" i="2" s="1"/>
  <c r="BA37" i="2"/>
  <c r="N10" i="2"/>
  <c r="N12" i="2"/>
  <c r="N9" i="2"/>
  <c r="N11" i="2"/>
  <c r="R17" i="2"/>
  <c r="R16" i="2"/>
  <c r="M28" i="2"/>
  <c r="M30" i="2" s="1"/>
  <c r="M29" i="2"/>
  <c r="AT16" i="2"/>
  <c r="AT17" i="2"/>
  <c r="P29" i="2"/>
  <c r="P28" i="2"/>
  <c r="R57" i="2"/>
  <c r="R56" i="2"/>
  <c r="R58" i="2" s="1"/>
  <c r="AS23" i="2"/>
  <c r="AS22" i="2"/>
  <c r="AR29" i="2"/>
  <c r="AR28" i="2"/>
  <c r="AR91" i="2"/>
  <c r="E57" i="2"/>
  <c r="E56" i="2"/>
  <c r="E58" i="2" s="1"/>
  <c r="N42" i="2"/>
  <c r="N43" i="2"/>
  <c r="R69" i="2"/>
  <c r="R68" i="2"/>
  <c r="R70" i="2" s="1"/>
  <c r="AA12" i="2"/>
  <c r="AA11" i="2"/>
  <c r="AA10" i="2"/>
  <c r="AA9" i="2"/>
  <c r="U36" i="2"/>
  <c r="U37" i="2"/>
  <c r="V36" i="2"/>
  <c r="V37" i="2"/>
  <c r="Z22" i="2"/>
  <c r="Z23" i="2"/>
  <c r="G43" i="2"/>
  <c r="G42" i="2"/>
  <c r="G44" i="2" s="1"/>
  <c r="F42" i="2"/>
  <c r="F44" i="2" s="1"/>
  <c r="F43" i="2"/>
  <c r="AY56" i="2"/>
  <c r="AY57" i="2"/>
  <c r="F57" i="2"/>
  <c r="F56" i="2"/>
  <c r="F58" i="2" s="1"/>
  <c r="U69" i="2"/>
  <c r="U68" i="2"/>
  <c r="U70" i="2" s="1"/>
  <c r="G63" i="2"/>
  <c r="G62" i="2"/>
  <c r="AV95" i="2"/>
  <c r="AI22" i="2"/>
  <c r="AI23" i="2"/>
  <c r="AD29" i="2"/>
  <c r="AD28" i="2"/>
  <c r="AD30" i="2" s="1"/>
  <c r="H16" i="2"/>
  <c r="H18" i="2" s="1"/>
  <c r="H17" i="2"/>
  <c r="AE36" i="2"/>
  <c r="AE38" i="2" s="1"/>
  <c r="AE37" i="2"/>
  <c r="AG57" i="2"/>
  <c r="AG56" i="2"/>
  <c r="AG58" i="2" s="1"/>
  <c r="AG69" i="2"/>
  <c r="AG68" i="2"/>
  <c r="AE68" i="2"/>
  <c r="AE69" i="2"/>
  <c r="AC48" i="2"/>
  <c r="AC49" i="2"/>
  <c r="AI49" i="2"/>
  <c r="AI48" i="2"/>
  <c r="AO16" i="2"/>
  <c r="AO18" i="2" s="1"/>
  <c r="AO17" i="2"/>
  <c r="AP23" i="2"/>
  <c r="AP22" i="2"/>
  <c r="AP24" i="2" s="1"/>
  <c r="AL23" i="2"/>
  <c r="AL22" i="2"/>
  <c r="AQ42" i="2"/>
  <c r="AQ43" i="2"/>
  <c r="AM28" i="2"/>
  <c r="AM29" i="2"/>
  <c r="AQ16" i="2"/>
  <c r="AQ18" i="2" s="1"/>
  <c r="AQ17" i="2"/>
  <c r="K57" i="2"/>
  <c r="K56" i="2"/>
  <c r="AJ57" i="2"/>
  <c r="AJ56" i="2"/>
  <c r="AJ58" i="2" s="1"/>
  <c r="AO42" i="2"/>
  <c r="AO44" i="2" s="1"/>
  <c r="AO43" i="2"/>
  <c r="R48" i="2"/>
  <c r="R49" i="2"/>
  <c r="N16" i="2"/>
  <c r="N17" i="2"/>
  <c r="AT22" i="2"/>
  <c r="AT24" i="2" s="1"/>
  <c r="AT23" i="2"/>
  <c r="S16" i="2"/>
  <c r="S18" i="2" s="1"/>
  <c r="S17" i="2"/>
  <c r="AX36" i="2"/>
  <c r="AX37" i="2"/>
  <c r="R36" i="2"/>
  <c r="R38" i="2" s="1"/>
  <c r="R37" i="2"/>
  <c r="AR69" i="2"/>
  <c r="AR68" i="2"/>
  <c r="AR70" i="2" s="1"/>
  <c r="AU56" i="2"/>
  <c r="AU57" i="2"/>
  <c r="Q69" i="2"/>
  <c r="Q68" i="2"/>
  <c r="N36" i="2"/>
  <c r="N38" i="2" s="1"/>
  <c r="N37" i="2"/>
  <c r="L69" i="2"/>
  <c r="L68" i="2"/>
  <c r="L70" i="2" s="1"/>
  <c r="AT68" i="2"/>
  <c r="AT70" i="2" s="1"/>
  <c r="AT69" i="2"/>
  <c r="AV97" i="2"/>
  <c r="AU94" i="2"/>
  <c r="Y12" i="2"/>
  <c r="Y11" i="2"/>
  <c r="Y9" i="2"/>
  <c r="Y10" i="2"/>
  <c r="V48" i="2"/>
  <c r="V50" i="2" s="1"/>
  <c r="V49" i="2"/>
  <c r="AA23" i="2"/>
  <c r="AA22" i="2"/>
  <c r="AA24" i="2" s="1"/>
  <c r="G48" i="2"/>
  <c r="G50" i="2" s="1"/>
  <c r="G49" i="2"/>
  <c r="U29" i="2"/>
  <c r="U28" i="2"/>
  <c r="U30" i="2" s="1"/>
  <c r="AW62" i="2"/>
  <c r="AW63" i="2"/>
  <c r="AY62" i="2"/>
  <c r="AY64" i="2" s="1"/>
  <c r="AY63" i="2"/>
  <c r="X57" i="2"/>
  <c r="X56" i="2"/>
  <c r="G69" i="2"/>
  <c r="G68" i="2"/>
  <c r="G70" i="2" s="1"/>
  <c r="V69" i="2"/>
  <c r="V68" i="2"/>
  <c r="AU96" i="2"/>
  <c r="AB48" i="2"/>
  <c r="AB50" i="2" s="1"/>
  <c r="AB49" i="2"/>
  <c r="I69" i="2"/>
  <c r="I68" i="2"/>
  <c r="I70" i="2" s="1"/>
  <c r="AM17" i="2"/>
  <c r="AM16" i="2"/>
  <c r="AM18" i="2" s="1"/>
  <c r="AJ17" i="2"/>
  <c r="AJ16" i="2"/>
  <c r="AJ18" i="2" s="1"/>
  <c r="AN17" i="2"/>
  <c r="AN16" i="2"/>
  <c r="AJ28" i="2"/>
  <c r="AJ29" i="2"/>
  <c r="K49" i="2"/>
  <c r="K48" i="2"/>
  <c r="AM49" i="2"/>
  <c r="AM48" i="2"/>
  <c r="AM50" i="2" s="1"/>
  <c r="AL57" i="2"/>
  <c r="AL56" i="2"/>
  <c r="AL58" i="2" s="1"/>
  <c r="AK36" i="2"/>
  <c r="AK37" i="2"/>
  <c r="D8" i="2"/>
  <c r="S11" i="2"/>
  <c r="S10" i="2"/>
  <c r="S9" i="2"/>
  <c r="S12" i="2"/>
  <c r="L16" i="2"/>
  <c r="L17" i="2"/>
  <c r="AT37" i="2"/>
  <c r="AT36" i="2"/>
  <c r="L23" i="2"/>
  <c r="L22" i="2"/>
  <c r="AU17" i="2"/>
  <c r="AU16" i="2"/>
  <c r="AU18" i="2" s="1"/>
  <c r="AR36" i="2"/>
  <c r="AR38" i="2" s="1"/>
  <c r="AR37" i="2"/>
  <c r="AU29" i="2"/>
  <c r="AU28" i="2"/>
  <c r="AU30" i="2" s="1"/>
  <c r="O37" i="2"/>
  <c r="O36" i="2"/>
  <c r="O38" i="2" s="1"/>
  <c r="P48" i="2"/>
  <c r="P50" i="2" s="1"/>
  <c r="P49" i="2"/>
  <c r="E37" i="2"/>
  <c r="E36" i="2"/>
  <c r="Q48" i="2"/>
  <c r="Q49" i="2"/>
  <c r="P37" i="2"/>
  <c r="P36" i="2"/>
  <c r="AN2" i="2"/>
  <c r="AW95" i="2"/>
  <c r="F49" i="2"/>
  <c r="F48" i="2"/>
  <c r="F50" i="2" s="1"/>
  <c r="F68" i="2"/>
  <c r="F70" i="2" s="1"/>
  <c r="F69" i="2"/>
  <c r="W37" i="2"/>
  <c r="W36" i="2"/>
  <c r="AA16" i="2"/>
  <c r="AA17" i="2"/>
  <c r="W28" i="2"/>
  <c r="W30" i="2" s="1"/>
  <c r="W29" i="2"/>
  <c r="G23" i="2"/>
  <c r="G22" i="2"/>
  <c r="G24" i="2" s="1"/>
  <c r="AY23" i="2"/>
  <c r="AY22" i="2"/>
  <c r="AY24" i="2" s="1"/>
  <c r="F63" i="2"/>
  <c r="F62" i="2"/>
  <c r="AZ23" i="2"/>
  <c r="AZ22" i="2"/>
  <c r="X37" i="2"/>
  <c r="X36" i="2"/>
  <c r="X38" i="2" s="1"/>
  <c r="T69" i="2"/>
  <c r="T68" i="2"/>
  <c r="AZ42" i="2"/>
  <c r="AZ43" i="2"/>
  <c r="AY68" i="2"/>
  <c r="AY69" i="2"/>
  <c r="AZ49" i="2"/>
  <c r="AZ48" i="2"/>
  <c r="AW96" i="2"/>
  <c r="AI57" i="2"/>
  <c r="AI56" i="2"/>
  <c r="AI58" i="2" s="1"/>
  <c r="BA22" i="2"/>
  <c r="BA23" i="2"/>
  <c r="AP49" i="2"/>
  <c r="AP48" i="2"/>
  <c r="AP50" i="2" s="1"/>
  <c r="AK29" i="2"/>
  <c r="AK28" i="2"/>
  <c r="I8" i="2"/>
  <c r="AG11" i="2"/>
  <c r="AG9" i="2"/>
  <c r="AG10" i="2"/>
  <c r="AG12" i="2"/>
  <c r="AH22" i="2"/>
  <c r="AH23" i="2"/>
  <c r="I29" i="2"/>
  <c r="I28" i="2"/>
  <c r="AF22" i="2"/>
  <c r="AF23" i="2"/>
  <c r="AB43" i="2"/>
  <c r="AB42" i="2"/>
  <c r="AB44" i="2" s="1"/>
  <c r="AI63" i="2"/>
  <c r="AI62" i="2"/>
  <c r="AQ48" i="2"/>
  <c r="AQ50" i="2" s="1"/>
  <c r="AQ49" i="2"/>
  <c r="AQ22" i="2"/>
  <c r="AQ23" i="2"/>
  <c r="AK62" i="2"/>
  <c r="AK64" i="2" s="1"/>
  <c r="AK63" i="2"/>
  <c r="K62" i="2"/>
  <c r="K63" i="2"/>
  <c r="AJ63" i="2"/>
  <c r="AJ62" i="2"/>
  <c r="AJ64" i="2" s="1"/>
  <c r="AQ69" i="2"/>
  <c r="AQ68" i="2"/>
  <c r="P8" i="2"/>
  <c r="AT42" i="2"/>
  <c r="AT43" i="2"/>
  <c r="AR8" i="2"/>
  <c r="Q22" i="2"/>
  <c r="Q24" i="2" s="1"/>
  <c r="Q23" i="2"/>
  <c r="AR48" i="2"/>
  <c r="AR49" i="2"/>
  <c r="AS91" i="2"/>
  <c r="AS28" i="2"/>
  <c r="AS29" i="2"/>
  <c r="P56" i="2"/>
  <c r="P57" i="2"/>
  <c r="D42" i="2"/>
  <c r="D43" i="2"/>
  <c r="M49" i="2"/>
  <c r="M48" i="2"/>
  <c r="Z10" i="2"/>
  <c r="Z12" i="2"/>
  <c r="Z9" i="2"/>
  <c r="Z11" i="2"/>
  <c r="G8" i="2"/>
  <c r="AW17" i="2"/>
  <c r="AW16" i="2"/>
  <c r="X8" i="2"/>
  <c r="T37" i="2"/>
  <c r="T36" i="2"/>
  <c r="T38" i="2" s="1"/>
  <c r="X23" i="2"/>
  <c r="X22" i="2"/>
  <c r="T22" i="2"/>
  <c r="T23" i="2"/>
  <c r="F36" i="2"/>
  <c r="F38" i="2" s="1"/>
  <c r="F37" i="2"/>
  <c r="V57" i="2"/>
  <c r="V56" i="2"/>
  <c r="V58" i="2" s="1"/>
  <c r="AV69" i="2"/>
  <c r="AV68" i="2"/>
  <c r="AV70" i="2" s="1"/>
  <c r="T57" i="2"/>
  <c r="T56" i="2"/>
  <c r="T58" i="2" s="1"/>
  <c r="T63" i="2"/>
  <c r="T62" i="2"/>
  <c r="AU95" i="2"/>
  <c r="AV96" i="2"/>
  <c r="AU92" i="2"/>
  <c r="AK69" i="2"/>
  <c r="AK68" i="2"/>
  <c r="AK70" i="2" s="1"/>
  <c r="K69" i="2"/>
  <c r="K68" i="2"/>
  <c r="AO57" i="2"/>
  <c r="AO56" i="2"/>
  <c r="J68" i="2"/>
  <c r="J69" i="2"/>
  <c r="R43" i="2"/>
  <c r="R42" i="2"/>
  <c r="M43" i="2"/>
  <c r="M42" i="2"/>
  <c r="M44" i="2" s="1"/>
  <c r="N28" i="2"/>
  <c r="N29" i="2"/>
  <c r="AU36" i="2"/>
  <c r="AU38" i="2" s="1"/>
  <c r="AU37" i="2"/>
  <c r="AX17" i="2"/>
  <c r="AX16" i="2"/>
  <c r="L28" i="2"/>
  <c r="L29" i="2"/>
  <c r="AT28" i="2"/>
  <c r="AT30" i="2" s="1"/>
  <c r="AT29" i="2"/>
  <c r="E29" i="2"/>
  <c r="E28" i="2"/>
  <c r="E30" i="2" s="1"/>
  <c r="AX10" i="2"/>
  <c r="AX9" i="2"/>
  <c r="AX11" i="2"/>
  <c r="AX12" i="2"/>
  <c r="AR63" i="2"/>
  <c r="AR62" i="2"/>
  <c r="AS57" i="2"/>
  <c r="AS56" i="2"/>
  <c r="Q43" i="2"/>
  <c r="Q42" i="2"/>
  <c r="AT56" i="2"/>
  <c r="AT57" i="2"/>
  <c r="M69" i="2"/>
  <c r="M68" i="2"/>
  <c r="M70" i="2" s="1"/>
  <c r="U10" i="2"/>
  <c r="U12" i="2"/>
  <c r="U9" i="2"/>
  <c r="U11" i="2"/>
  <c r="AV36" i="2"/>
  <c r="AV37" i="2"/>
  <c r="U43" i="2"/>
  <c r="U42" i="2"/>
  <c r="Y29" i="2"/>
  <c r="Y28" i="2"/>
  <c r="Y30" i="2" s="1"/>
  <c r="V29" i="2"/>
  <c r="V28" i="2"/>
  <c r="V30" i="2" s="1"/>
  <c r="U23" i="2"/>
  <c r="U22" i="2"/>
  <c r="Z49" i="2"/>
  <c r="Z48" i="2"/>
  <c r="AV43" i="2"/>
  <c r="AV42" i="2"/>
  <c r="AV44" i="2" s="1"/>
  <c r="Z56" i="2"/>
  <c r="Z58" i="2" s="1"/>
  <c r="Z57" i="2"/>
  <c r="X63" i="2"/>
  <c r="X62" i="2"/>
  <c r="X64" i="2" s="1"/>
  <c r="AV56" i="2"/>
  <c r="AV57" i="2"/>
  <c r="AY92" i="2"/>
  <c r="AH68" i="2"/>
  <c r="AH69" i="2"/>
  <c r="AB36" i="2"/>
  <c r="AB37" i="2"/>
  <c r="AL12" i="2"/>
  <c r="AL9" i="2"/>
  <c r="AL10" i="2"/>
  <c r="AL11" i="2"/>
  <c r="J49" i="2"/>
  <c r="J48" i="2"/>
  <c r="AL43" i="2"/>
  <c r="AL42" i="2"/>
  <c r="AL44" i="2" s="1"/>
  <c r="AL29" i="2"/>
  <c r="AL28" i="2"/>
  <c r="AL30" i="2" s="1"/>
  <c r="AO8" i="2"/>
  <c r="AM56" i="2"/>
  <c r="AM57" i="2"/>
  <c r="AL62" i="2"/>
  <c r="AL64" i="2" s="1"/>
  <c r="AL63" i="2"/>
  <c r="BA43" i="2"/>
  <c r="BA42" i="2"/>
  <c r="BA44" i="2" s="1"/>
  <c r="AU8" i="2"/>
  <c r="O29" i="2"/>
  <c r="O28" i="2"/>
  <c r="O30" i="2" s="1"/>
  <c r="S28" i="2"/>
  <c r="S29" i="2"/>
  <c r="D56" i="2"/>
  <c r="D57" i="2"/>
  <c r="O48" i="2"/>
  <c r="O49" i="2"/>
  <c r="AS63" i="2"/>
  <c r="AS62" i="2"/>
  <c r="AS64" i="2" s="1"/>
  <c r="S57" i="2"/>
  <c r="S56" i="2"/>
  <c r="E48" i="2"/>
  <c r="E49" i="2"/>
  <c r="P42" i="2"/>
  <c r="P43" i="2"/>
  <c r="AS2" i="2"/>
  <c r="U49" i="2"/>
  <c r="U48" i="2"/>
  <c r="U50" i="2" s="1"/>
  <c r="Y22" i="2"/>
  <c r="Y24" i="2" s="1"/>
  <c r="Y23" i="2"/>
  <c r="Z43" i="2"/>
  <c r="Z42" i="2"/>
  <c r="Z44" i="2" s="1"/>
  <c r="Z17" i="2"/>
  <c r="Z16" i="2"/>
  <c r="Z18" i="2" s="1"/>
  <c r="V23" i="2"/>
  <c r="V22" i="2"/>
  <c r="W22" i="2"/>
  <c r="W24" i="2" s="1"/>
  <c r="W23" i="2"/>
  <c r="T48" i="2"/>
  <c r="T49" i="2"/>
  <c r="AV22" i="2"/>
  <c r="AV24" i="2" s="1"/>
  <c r="AV23" i="2"/>
  <c r="AZ37" i="2"/>
  <c r="AZ36" i="2"/>
  <c r="AZ38" i="2" s="1"/>
  <c r="AU93" i="2"/>
  <c r="AY36" i="2"/>
  <c r="AY37" i="2"/>
  <c r="AY42" i="2"/>
  <c r="AY43" i="2"/>
  <c r="AV48" i="2"/>
  <c r="AV49" i="2"/>
  <c r="Z62" i="2"/>
  <c r="Z63" i="2"/>
  <c r="X69" i="2"/>
  <c r="X68" i="2"/>
  <c r="X70" i="2" s="1"/>
  <c r="AW94" i="2"/>
  <c r="AF29" i="2"/>
  <c r="AF28" i="2"/>
  <c r="AF30" i="2" s="1"/>
  <c r="AJ37" i="2"/>
  <c r="AJ36" i="2"/>
  <c r="K8" i="2"/>
  <c r="J16" i="2"/>
  <c r="J17" i="2"/>
  <c r="J23" i="2"/>
  <c r="J22" i="2"/>
  <c r="AM22" i="2"/>
  <c r="AM23" i="2"/>
  <c r="AQ37" i="2"/>
  <c r="AQ36" i="2"/>
  <c r="AK42" i="2"/>
  <c r="AK43" i="2"/>
  <c r="AM62" i="2"/>
  <c r="AM63" i="2"/>
  <c r="BA57" i="2"/>
  <c r="BA56" i="2"/>
  <c r="BA58" i="2" s="1"/>
  <c r="AJ69" i="2"/>
  <c r="AJ68" i="2"/>
  <c r="AO49" i="2"/>
  <c r="AO48" i="2"/>
  <c r="AO50" i="2" s="1"/>
  <c r="M8" i="2"/>
  <c r="AS36" i="2"/>
  <c r="AS37" i="2"/>
  <c r="AT9" i="2"/>
  <c r="AT11" i="2"/>
  <c r="AT12" i="2"/>
  <c r="AT10" i="2"/>
  <c r="O23" i="2"/>
  <c r="O22" i="2"/>
  <c r="O24" i="2" s="1"/>
  <c r="P17" i="2"/>
  <c r="P16" i="2"/>
  <c r="AX23" i="2"/>
  <c r="AX22" i="2"/>
  <c r="AX24" i="2" s="1"/>
  <c r="AU23" i="2"/>
  <c r="AU22" i="2"/>
  <c r="AU24" i="2" s="1"/>
  <c r="S23" i="2"/>
  <c r="S22" i="2"/>
  <c r="AR57" i="2"/>
  <c r="AR56" i="2"/>
  <c r="D62" i="2"/>
  <c r="D63" i="2"/>
  <c r="AT49" i="2"/>
  <c r="AT48" i="2"/>
  <c r="N69" i="2"/>
  <c r="N68" i="2"/>
  <c r="N70" i="2" s="1"/>
  <c r="M56" i="2"/>
  <c r="M57" i="2"/>
  <c r="D48" i="2"/>
  <c r="D50" i="2" s="1"/>
  <c r="D49" i="2"/>
  <c r="O56" i="2"/>
  <c r="O58" i="2" s="1"/>
  <c r="O57" i="2"/>
  <c r="W48" i="2"/>
  <c r="W49" i="2"/>
  <c r="F12" i="2"/>
  <c r="F9" i="2"/>
  <c r="F11" i="2"/>
  <c r="F10" i="2"/>
  <c r="F23" i="2"/>
  <c r="F22" i="2"/>
  <c r="F24" i="2" s="1"/>
  <c r="V42" i="2"/>
  <c r="V44" i="2" s="1"/>
  <c r="V43" i="2"/>
  <c r="W10" i="2"/>
  <c r="W9" i="2"/>
  <c r="W11" i="2"/>
  <c r="W12" i="2"/>
  <c r="W17" i="2"/>
  <c r="W16" i="2"/>
  <c r="X16" i="2"/>
  <c r="X17" i="2"/>
  <c r="AY17" i="2"/>
  <c r="AY16" i="2"/>
  <c r="AY18" i="2" s="1"/>
  <c r="X43" i="2"/>
  <c r="X42" i="2"/>
  <c r="AW8" i="2"/>
  <c r="G37" i="2"/>
  <c r="G36" i="2"/>
  <c r="AW56" i="2"/>
  <c r="AW57" i="2"/>
  <c r="U57" i="2"/>
  <c r="U56" i="2"/>
  <c r="U58" i="2" s="1"/>
  <c r="AA49" i="2"/>
  <c r="AA48" i="2"/>
  <c r="AZ56" i="2"/>
  <c r="AZ57" i="2"/>
  <c r="Z69" i="2"/>
  <c r="Z68" i="2"/>
  <c r="Z70" i="2" s="1"/>
  <c r="AC63" i="2"/>
  <c r="AC62" i="2"/>
  <c r="AC64" i="2" s="1"/>
  <c r="AF57" i="2"/>
  <c r="AF56" i="2"/>
  <c r="AP36" i="2"/>
  <c r="AP37" i="2"/>
  <c r="AJ22" i="2"/>
  <c r="AJ24" i="2" s="1"/>
  <c r="AJ23" i="2"/>
  <c r="AN22" i="2"/>
  <c r="AN23" i="2"/>
  <c r="AM68" i="2"/>
  <c r="AM69" i="2"/>
  <c r="AN68" i="2"/>
  <c r="AN69" i="2"/>
  <c r="AO62" i="2"/>
  <c r="AO63" i="2"/>
  <c r="AO37" i="2"/>
  <c r="AO36" i="2"/>
  <c r="AO38" i="2" s="1"/>
  <c r="E16" i="2"/>
  <c r="E18" i="2" s="1"/>
  <c r="E17" i="2"/>
  <c r="M17" i="2"/>
  <c r="M16" i="2"/>
  <c r="M18" i="2" s="1"/>
  <c r="AX48" i="2"/>
  <c r="AX49" i="2"/>
  <c r="M23" i="2"/>
  <c r="M22" i="2"/>
  <c r="M24" i="2" s="1"/>
  <c r="AS48" i="2"/>
  <c r="AS49" i="2"/>
  <c r="N23" i="2"/>
  <c r="N22" i="2"/>
  <c r="N24" i="2" s="1"/>
  <c r="L48" i="2"/>
  <c r="L50" i="2" s="1"/>
  <c r="L49" i="2"/>
  <c r="D22" i="2"/>
  <c r="D23" i="2"/>
  <c r="S49" i="2"/>
  <c r="S48" i="2"/>
  <c r="S50" i="2" s="1"/>
  <c r="S36" i="2"/>
  <c r="S37" i="2"/>
  <c r="L36" i="2"/>
  <c r="L37" i="2"/>
  <c r="Q63" i="2"/>
  <c r="Q62" i="2"/>
  <c r="Q64" i="2" s="1"/>
  <c r="AU69" i="2"/>
  <c r="AU68" i="2"/>
  <c r="Q36" i="2"/>
  <c r="Q37" i="2"/>
  <c r="AX56" i="2"/>
  <c r="AX57" i="2"/>
  <c r="AX69" i="2"/>
  <c r="AX68" i="2"/>
  <c r="AX70" i="2" s="1"/>
  <c r="O63" i="2"/>
  <c r="O62" i="2"/>
  <c r="P68" i="2"/>
  <c r="P69" i="2"/>
  <c r="W42" i="2"/>
  <c r="W44" i="2" s="1"/>
  <c r="W43" i="2"/>
  <c r="AA28" i="2"/>
  <c r="AA29" i="2"/>
  <c r="AY8" i="2"/>
  <c r="AW36" i="2"/>
  <c r="AW37" i="2"/>
  <c r="Y68" i="2"/>
  <c r="Y69" i="2"/>
  <c r="AZ63" i="2"/>
  <c r="AZ62" i="2"/>
  <c r="Z37" i="2"/>
  <c r="Z36" i="2"/>
  <c r="Z38" i="2" s="1"/>
  <c r="AV92" i="2"/>
  <c r="P64" i="2" l="1"/>
  <c r="AS18" i="2"/>
  <c r="T18" i="2"/>
  <c r="AR44" i="2"/>
  <c r="O18" i="2"/>
  <c r="K18" i="2"/>
  <c r="AB58" i="2"/>
  <c r="AS24" i="2"/>
  <c r="AP70" i="2"/>
  <c r="AE18" i="2"/>
  <c r="H64" i="2"/>
  <c r="AR50" i="2"/>
  <c r="L38" i="2"/>
  <c r="AS50" i="2"/>
  <c r="AO64" i="2"/>
  <c r="AW58" i="2"/>
  <c r="Z64" i="2"/>
  <c r="O50" i="2"/>
  <c r="AS58" i="2"/>
  <c r="AS72" i="2" s="1"/>
  <c r="BA24" i="2"/>
  <c r="Z24" i="2"/>
  <c r="N44" i="2"/>
  <c r="N51" i="2" s="1"/>
  <c r="AZ70" i="2"/>
  <c r="AC44" i="2"/>
  <c r="AH30" i="2"/>
  <c r="AB64" i="2"/>
  <c r="D70" i="2"/>
  <c r="J30" i="2"/>
  <c r="I24" i="2"/>
  <c r="Y38" i="2"/>
  <c r="Y51" i="2" s="1"/>
  <c r="AY30" i="2"/>
  <c r="R30" i="2"/>
  <c r="AN38" i="2"/>
  <c r="AC38" i="2"/>
  <c r="AE24" i="2"/>
  <c r="AB70" i="2"/>
  <c r="AB72" i="2" s="1"/>
  <c r="AE50" i="2"/>
  <c r="G38" i="2"/>
  <c r="AB24" i="2"/>
  <c r="AR12" i="2"/>
  <c r="AR9" i="2"/>
  <c r="AR11" i="2"/>
  <c r="AR10" i="2"/>
  <c r="AU32" i="2"/>
  <c r="AU31" i="2"/>
  <c r="D12" i="2"/>
  <c r="D9" i="2"/>
  <c r="D11" i="2"/>
  <c r="D10" i="2"/>
  <c r="G51" i="2"/>
  <c r="G52" i="2"/>
  <c r="W50" i="2"/>
  <c r="D64" i="2"/>
  <c r="BA72" i="2"/>
  <c r="BA71" i="2"/>
  <c r="T50" i="2"/>
  <c r="T52" i="2" s="1"/>
  <c r="AM58" i="2"/>
  <c r="AV38" i="2"/>
  <c r="L30" i="2"/>
  <c r="J70" i="2"/>
  <c r="AQ24" i="2"/>
  <c r="AH24" i="2"/>
  <c r="AI71" i="2"/>
  <c r="AI72" i="2"/>
  <c r="AA18" i="2"/>
  <c r="Q50" i="2"/>
  <c r="AX38" i="2"/>
  <c r="AT18" i="2"/>
  <c r="N64" i="2"/>
  <c r="J58" i="2"/>
  <c r="AQ64" i="2"/>
  <c r="AC70" i="2"/>
  <c r="I38" i="2"/>
  <c r="I44" i="2"/>
  <c r="Y70" i="2"/>
  <c r="S38" i="2"/>
  <c r="AN70" i="2"/>
  <c r="AR58" i="2"/>
  <c r="J18" i="2"/>
  <c r="AV50" i="2"/>
  <c r="D58" i="2"/>
  <c r="AO11" i="2"/>
  <c r="AO9" i="2"/>
  <c r="AO10" i="2"/>
  <c r="AO12" i="2"/>
  <c r="AB38" i="2"/>
  <c r="Z50" i="2"/>
  <c r="AR64" i="2"/>
  <c r="AX18" i="2"/>
  <c r="AO58" i="2"/>
  <c r="D44" i="2"/>
  <c r="AT44" i="2"/>
  <c r="AZ24" i="2"/>
  <c r="W38" i="2"/>
  <c r="E38" i="2"/>
  <c r="L24" i="2"/>
  <c r="AK38" i="2"/>
  <c r="X58" i="2"/>
  <c r="K58" i="2"/>
  <c r="V38" i="2"/>
  <c r="J64" i="2"/>
  <c r="AG50" i="2"/>
  <c r="N58" i="2"/>
  <c r="AJ50" i="2"/>
  <c r="H38" i="2"/>
  <c r="G58" i="2"/>
  <c r="AX64" i="2"/>
  <c r="O44" i="2"/>
  <c r="AI44" i="2"/>
  <c r="Y64" i="2"/>
  <c r="AA58" i="2"/>
  <c r="G18" i="2"/>
  <c r="AC12" i="2"/>
  <c r="AC9" i="2"/>
  <c r="AC11" i="2"/>
  <c r="AC10" i="2"/>
  <c r="AV12" i="2"/>
  <c r="AV9" i="2"/>
  <c r="AV10" i="2"/>
  <c r="AV11" i="2"/>
  <c r="O70" i="2"/>
  <c r="M38" i="2"/>
  <c r="H50" i="2"/>
  <c r="I58" i="2"/>
  <c r="AG30" i="2"/>
  <c r="X10" i="2"/>
  <c r="X9" i="2"/>
  <c r="X11" i="2"/>
  <c r="X12" i="2"/>
  <c r="P10" i="2"/>
  <c r="P11" i="2"/>
  <c r="P9" i="2"/>
  <c r="P12" i="2"/>
  <c r="N52" i="2"/>
  <c r="E9" i="2"/>
  <c r="E10" i="2"/>
  <c r="E11" i="2"/>
  <c r="E12" i="2"/>
  <c r="AO70" i="2"/>
  <c r="O31" i="2"/>
  <c r="O32" i="2"/>
  <c r="AN30" i="2"/>
  <c r="AC30" i="2"/>
  <c r="AF12" i="2"/>
  <c r="AF9" i="2"/>
  <c r="AF10" i="2"/>
  <c r="AF11" i="2"/>
  <c r="AW38" i="2"/>
  <c r="AW10" i="2"/>
  <c r="AW12" i="2"/>
  <c r="AW9" i="2"/>
  <c r="AW11" i="2"/>
  <c r="K10" i="2"/>
  <c r="K12" i="2"/>
  <c r="K9" i="2"/>
  <c r="K11" i="2"/>
  <c r="AY10" i="2"/>
  <c r="AY12" i="2"/>
  <c r="AY9" i="2"/>
  <c r="AY11" i="2"/>
  <c r="AX58" i="2"/>
  <c r="AX50" i="2"/>
  <c r="AM70" i="2"/>
  <c r="X44" i="2"/>
  <c r="X51" i="2" s="1"/>
  <c r="S24" i="2"/>
  <c r="AM64" i="2"/>
  <c r="AJ38" i="2"/>
  <c r="AY44" i="2"/>
  <c r="V24" i="2"/>
  <c r="P44" i="2"/>
  <c r="S30" i="2"/>
  <c r="AH70" i="2"/>
  <c r="AH72" i="2" s="1"/>
  <c r="U24" i="2"/>
  <c r="U31" i="2" s="1"/>
  <c r="K70" i="2"/>
  <c r="AW18" i="2"/>
  <c r="P58" i="2"/>
  <c r="AQ70" i="2"/>
  <c r="AQ72" i="2" s="1"/>
  <c r="AI64" i="2"/>
  <c r="AZ50" i="2"/>
  <c r="F64" i="2"/>
  <c r="F72" i="2" s="1"/>
  <c r="AT38" i="2"/>
  <c r="Q70" i="2"/>
  <c r="Q71" i="2" s="1"/>
  <c r="AI50" i="2"/>
  <c r="U38" i="2"/>
  <c r="AR30" i="2"/>
  <c r="AR32" i="2" s="1"/>
  <c r="R18" i="2"/>
  <c r="AM44" i="2"/>
  <c r="AM51" i="2" s="1"/>
  <c r="H58" i="2"/>
  <c r="V18" i="2"/>
  <c r="AH38" i="2"/>
  <c r="AA38" i="2"/>
  <c r="AW24" i="2"/>
  <c r="AL70" i="2"/>
  <c r="AL71" i="2" s="1"/>
  <c r="AW50" i="2"/>
  <c r="AN64" i="2"/>
  <c r="AS44" i="2"/>
  <c r="E70" i="2"/>
  <c r="H24" i="2"/>
  <c r="H31" i="2" s="1"/>
  <c r="AD38" i="2"/>
  <c r="AJ11" i="2"/>
  <c r="AJ9" i="2"/>
  <c r="AJ12" i="2"/>
  <c r="AJ10" i="2"/>
  <c r="AG18" i="2"/>
  <c r="AP18" i="2"/>
  <c r="AQ32" i="2"/>
  <c r="AQ31" i="2"/>
  <c r="V11" i="2"/>
  <c r="V10" i="2"/>
  <c r="V9" i="2"/>
  <c r="V12" i="2"/>
  <c r="AC72" i="2"/>
  <c r="AC71" i="2"/>
  <c r="Y72" i="2"/>
  <c r="Q72" i="2"/>
  <c r="R12" i="2"/>
  <c r="R9" i="2"/>
  <c r="R10" i="2"/>
  <c r="R11" i="2"/>
  <c r="AB71" i="2"/>
  <c r="AI11" i="2"/>
  <c r="AI10" i="2"/>
  <c r="AI9" i="2"/>
  <c r="AI12" i="2"/>
  <c r="AN24" i="2"/>
  <c r="AK44" i="2"/>
  <c r="AY38" i="2"/>
  <c r="E50" i="2"/>
  <c r="G12" i="2"/>
  <c r="G10" i="2"/>
  <c r="G11" i="2"/>
  <c r="G9" i="2"/>
  <c r="AS30" i="2"/>
  <c r="AS32" i="2" s="1"/>
  <c r="I12" i="2"/>
  <c r="I9" i="2"/>
  <c r="I10" i="2"/>
  <c r="I11" i="2"/>
  <c r="O52" i="2"/>
  <c r="O51" i="2"/>
  <c r="AY58" i="2"/>
  <c r="Q9" i="2"/>
  <c r="Q11" i="2"/>
  <c r="Q12" i="2"/>
  <c r="Q10" i="2"/>
  <c r="K38" i="2"/>
  <c r="AV30" i="2"/>
  <c r="AC24" i="2"/>
  <c r="AC32" i="2" s="1"/>
  <c r="R64" i="2"/>
  <c r="D30" i="2"/>
  <c r="AB9" i="2"/>
  <c r="AB11" i="2"/>
  <c r="AB12" i="2"/>
  <c r="AB10" i="2"/>
  <c r="AH32" i="2"/>
  <c r="AH31" i="2"/>
  <c r="AB18" i="2"/>
  <c r="AI30" i="2"/>
  <c r="Z32" i="2"/>
  <c r="Z31" i="2"/>
  <c r="AU70" i="2"/>
  <c r="AA50" i="2"/>
  <c r="M58" i="2"/>
  <c r="AS38" i="2"/>
  <c r="AQ38" i="2"/>
  <c r="S58" i="2"/>
  <c r="AU10" i="2"/>
  <c r="AU12" i="2"/>
  <c r="AU11" i="2"/>
  <c r="AU9" i="2"/>
  <c r="J50" i="2"/>
  <c r="AV58" i="2"/>
  <c r="N30" i="2"/>
  <c r="AK30" i="2"/>
  <c r="AK31" i="2" s="1"/>
  <c r="AY70" i="2"/>
  <c r="L18" i="2"/>
  <c r="K50" i="2"/>
  <c r="AW64" i="2"/>
  <c r="AW72" i="2" s="1"/>
  <c r="AU58" i="2"/>
  <c r="N18" i="2"/>
  <c r="AM30" i="2"/>
  <c r="AC50" i="2"/>
  <c r="AC51" i="2" s="1"/>
  <c r="AS12" i="2"/>
  <c r="AS9" i="2"/>
  <c r="AS10" i="2"/>
  <c r="AS11" i="2"/>
  <c r="AN50" i="2"/>
  <c r="BA30" i="2"/>
  <c r="BA31" i="2" s="1"/>
  <c r="AZ10" i="2"/>
  <c r="AZ11" i="2"/>
  <c r="AZ12" i="2"/>
  <c r="AZ9" i="2"/>
  <c r="Y18" i="2"/>
  <c r="AP64" i="2"/>
  <c r="AG64" i="2"/>
  <c r="L12" i="2"/>
  <c r="L9" i="2"/>
  <c r="L10" i="2"/>
  <c r="L11" i="2"/>
  <c r="AN44" i="2"/>
  <c r="AN51" i="2" s="1"/>
  <c r="J44" i="2"/>
  <c r="J51" i="2" s="1"/>
  <c r="T9" i="2"/>
  <c r="T10" i="2"/>
  <c r="T12" i="2"/>
  <c r="T11" i="2"/>
  <c r="S70" i="2"/>
  <c r="P24" i="2"/>
  <c r="AP44" i="2"/>
  <c r="AG44" i="2"/>
  <c r="AG51" i="2" s="1"/>
  <c r="AE32" i="2"/>
  <c r="AE31" i="2"/>
  <c r="AI18" i="2"/>
  <c r="M32" i="2"/>
  <c r="M31" i="2"/>
  <c r="AZ51" i="2"/>
  <c r="F52" i="2"/>
  <c r="F51" i="2"/>
  <c r="R72" i="2"/>
  <c r="R71" i="2"/>
  <c r="BA9" i="2"/>
  <c r="BA11" i="2"/>
  <c r="BA12" i="2"/>
  <c r="BA10" i="2"/>
  <c r="F31" i="2"/>
  <c r="F32" i="2"/>
  <c r="AV32" i="2"/>
  <c r="AV31" i="2"/>
  <c r="D52" i="2"/>
  <c r="D51" i="2"/>
  <c r="AP71" i="2"/>
  <c r="AP72" i="2"/>
  <c r="AF38" i="2"/>
  <c r="L51" i="2"/>
  <c r="L52" i="2"/>
  <c r="D24" i="2"/>
  <c r="Z51" i="2"/>
  <c r="Z52" i="2"/>
  <c r="M10" i="2"/>
  <c r="M12" i="2"/>
  <c r="M9" i="2"/>
  <c r="M11" i="2"/>
  <c r="X18" i="2"/>
  <c r="AT58" i="2"/>
  <c r="K64" i="2"/>
  <c r="AF24" i="2"/>
  <c r="AZ44" i="2"/>
  <c r="AZ52" i="2" s="1"/>
  <c r="R50" i="2"/>
  <c r="AQ44" i="2"/>
  <c r="AE70" i="2"/>
  <c r="AI24" i="2"/>
  <c r="R24" i="2"/>
  <c r="AJ44" i="2"/>
  <c r="AL38" i="2"/>
  <c r="Q18" i="2"/>
  <c r="AO30" i="2"/>
  <c r="AO32" i="2" s="1"/>
  <c r="AD50" i="2"/>
  <c r="Q38" i="2"/>
  <c r="AY32" i="2"/>
  <c r="AY31" i="2"/>
  <c r="E31" i="2"/>
  <c r="E32" i="2"/>
  <c r="U72" i="2"/>
  <c r="U71" i="2"/>
  <c r="AZ64" i="2"/>
  <c r="P70" i="2"/>
  <c r="AP38" i="2"/>
  <c r="W18" i="2"/>
  <c r="AT50" i="2"/>
  <c r="P18" i="2"/>
  <c r="AM24" i="2"/>
  <c r="AM32" i="2" s="1"/>
  <c r="U44" i="2"/>
  <c r="Q44" i="2"/>
  <c r="R44" i="2"/>
  <c r="T24" i="2"/>
  <c r="T31" i="2" s="1"/>
  <c r="I30" i="2"/>
  <c r="I32" i="2" s="1"/>
  <c r="T70" i="2"/>
  <c r="P38" i="2"/>
  <c r="AJ30" i="2"/>
  <c r="AJ32" i="2" s="1"/>
  <c r="V70" i="2"/>
  <c r="V72" i="2" s="1"/>
  <c r="AL24" i="2"/>
  <c r="AL32" i="2" s="1"/>
  <c r="AG70" i="2"/>
  <c r="P30" i="2"/>
  <c r="AI38" i="2"/>
  <c r="S64" i="2"/>
  <c r="AM10" i="2"/>
  <c r="AM12" i="2"/>
  <c r="AM11" i="2"/>
  <c r="AM9" i="2"/>
  <c r="AF18" i="2"/>
  <c r="AQ12" i="2"/>
  <c r="AQ10" i="2"/>
  <c r="AQ11" i="2"/>
  <c r="AQ9" i="2"/>
  <c r="AD58" i="2"/>
  <c r="W70" i="2"/>
  <c r="W72" i="2" s="1"/>
  <c r="AW30" i="2"/>
  <c r="E64" i="2"/>
  <c r="E71" i="2" s="1"/>
  <c r="AE64" i="2"/>
  <c r="E44" i="2"/>
  <c r="AX44" i="2"/>
  <c r="AE44" i="2"/>
  <c r="AE52" i="2" s="1"/>
  <c r="AD44" i="2"/>
  <c r="AA30" i="2"/>
  <c r="AZ58" i="2"/>
  <c r="AO51" i="2"/>
  <c r="AO52" i="2"/>
  <c r="O64" i="2"/>
  <c r="O71" i="2" s="1"/>
  <c r="AF58" i="2"/>
  <c r="AJ70" i="2"/>
  <c r="AJ72" i="2" s="1"/>
  <c r="J24" i="2"/>
  <c r="Z71" i="2"/>
  <c r="Z72" i="2"/>
  <c r="T64" i="2"/>
  <c r="T71" i="2" s="1"/>
  <c r="X24" i="2"/>
  <c r="M50" i="2"/>
  <c r="AR51" i="2"/>
  <c r="AR52" i="2"/>
  <c r="AN18" i="2"/>
  <c r="G64" i="2"/>
  <c r="BA51" i="2"/>
  <c r="BA52" i="2"/>
  <c r="AZ18" i="2"/>
  <c r="K30" i="2"/>
  <c r="K31" i="2" s="1"/>
  <c r="AA64" i="2"/>
  <c r="AD64" i="2"/>
  <c r="AU50" i="2"/>
  <c r="AU52" i="2" s="1"/>
  <c r="AK71" i="2"/>
  <c r="AK72" i="2"/>
  <c r="L64" i="2"/>
  <c r="L71" i="2" s="1"/>
  <c r="D18" i="2"/>
  <c r="AN71" i="2"/>
  <c r="AN72" i="2"/>
  <c r="AD18" i="2"/>
  <c r="AG24" i="2"/>
  <c r="AR31" i="2" l="1"/>
  <c r="Y71" i="2"/>
  <c r="Y52" i="2"/>
  <c r="AS71" i="2"/>
  <c r="BA32" i="2"/>
  <c r="AG72" i="2"/>
  <c r="J52" i="2"/>
  <c r="AE72" i="2"/>
  <c r="AM52" i="2"/>
  <c r="S31" i="2"/>
  <c r="R52" i="2"/>
  <c r="R31" i="2"/>
  <c r="R32" i="2"/>
  <c r="AG52" i="2"/>
  <c r="AM31" i="2"/>
  <c r="AX32" i="2"/>
  <c r="AX31" i="2"/>
  <c r="AA31" i="2"/>
  <c r="AA32" i="2"/>
  <c r="AM72" i="2"/>
  <c r="AM71" i="2"/>
  <c r="V71" i="2"/>
  <c r="AX71" i="2"/>
  <c r="AX72" i="2"/>
  <c r="T32" i="2"/>
  <c r="I71" i="2"/>
  <c r="I72" i="2"/>
  <c r="G31" i="2"/>
  <c r="G32" i="2"/>
  <c r="V52" i="2"/>
  <c r="V51" i="2"/>
  <c r="S52" i="2"/>
  <c r="S51" i="2"/>
  <c r="AH71" i="2"/>
  <c r="AD32" i="2"/>
  <c r="AD31" i="2"/>
  <c r="AV72" i="2"/>
  <c r="AV71" i="2"/>
  <c r="U51" i="2"/>
  <c r="U52" i="2"/>
  <c r="F71" i="2"/>
  <c r="AL72" i="2"/>
  <c r="AA71" i="2"/>
  <c r="AA72" i="2"/>
  <c r="K72" i="2"/>
  <c r="K71" i="2"/>
  <c r="U32" i="2"/>
  <c r="AU51" i="2"/>
  <c r="M51" i="2"/>
  <c r="M52" i="2"/>
  <c r="X72" i="2"/>
  <c r="X71" i="2"/>
  <c r="AB51" i="2"/>
  <c r="AB52" i="2"/>
  <c r="AW71" i="2"/>
  <c r="J72" i="2"/>
  <c r="J71" i="2"/>
  <c r="AL51" i="2"/>
  <c r="AL52" i="2"/>
  <c r="R51" i="2"/>
  <c r="AI52" i="2"/>
  <c r="AI51" i="2"/>
  <c r="L72" i="2"/>
  <c r="K51" i="2"/>
  <c r="K52" i="2"/>
  <c r="AW52" i="2"/>
  <c r="AW51" i="2"/>
  <c r="AS31" i="2"/>
  <c r="AE51" i="2"/>
  <c r="AK52" i="2"/>
  <c r="AK51" i="2"/>
  <c r="AQ71" i="2"/>
  <c r="X52" i="2"/>
  <c r="AD71" i="2"/>
  <c r="AD72" i="2"/>
  <c r="Y32" i="2"/>
  <c r="Y31" i="2"/>
  <c r="AB31" i="2"/>
  <c r="AB32" i="2"/>
  <c r="AL31" i="2"/>
  <c r="AP31" i="2"/>
  <c r="AP32" i="2"/>
  <c r="AT51" i="2"/>
  <c r="AT52" i="2"/>
  <c r="AT32" i="2"/>
  <c r="AT31" i="2"/>
  <c r="T51" i="2"/>
  <c r="N31" i="2"/>
  <c r="N32" i="2"/>
  <c r="AG32" i="2"/>
  <c r="AG31" i="2"/>
  <c r="AE71" i="2"/>
  <c r="AO31" i="2"/>
  <c r="E52" i="2"/>
  <c r="E51" i="2"/>
  <c r="AC31" i="2"/>
  <c r="E72" i="2"/>
  <c r="AG71" i="2"/>
  <c r="X31" i="2"/>
  <c r="X32" i="2"/>
  <c r="D32" i="2"/>
  <c r="D31" i="2"/>
  <c r="AU71" i="2"/>
  <c r="AU72" i="2"/>
  <c r="W71" i="2"/>
  <c r="AA51" i="2"/>
  <c r="AA52" i="2"/>
  <c r="AJ51" i="2"/>
  <c r="AJ52" i="2"/>
  <c r="G72" i="2"/>
  <c r="G71" i="2"/>
  <c r="W52" i="2"/>
  <c r="W51" i="2"/>
  <c r="T72" i="2"/>
  <c r="AT71" i="2"/>
  <c r="AT72" i="2"/>
  <c r="P31" i="2"/>
  <c r="P32" i="2"/>
  <c r="AZ72" i="2"/>
  <c r="AZ71" i="2"/>
  <c r="W32" i="2"/>
  <c r="W31" i="2"/>
  <c r="I31" i="2"/>
  <c r="S72" i="2"/>
  <c r="S71" i="2"/>
  <c r="AH51" i="2"/>
  <c r="AH52" i="2"/>
  <c r="S32" i="2"/>
  <c r="H52" i="2"/>
  <c r="H51" i="2"/>
  <c r="D72" i="2"/>
  <c r="D71" i="2"/>
  <c r="I52" i="2"/>
  <c r="I51" i="2"/>
  <c r="AX51" i="2"/>
  <c r="AX52" i="2"/>
  <c r="AC52" i="2"/>
  <c r="AJ71" i="2"/>
  <c r="AF71" i="2"/>
  <c r="AF72" i="2"/>
  <c r="AP51" i="2"/>
  <c r="AP52" i="2"/>
  <c r="AQ52" i="2"/>
  <c r="AQ51" i="2"/>
  <c r="AY72" i="2"/>
  <c r="AY71" i="2"/>
  <c r="K32" i="2"/>
  <c r="AK32" i="2"/>
  <c r="H32" i="2"/>
  <c r="V32" i="2"/>
  <c r="V31" i="2"/>
  <c r="AJ31" i="2"/>
  <c r="AN31" i="2"/>
  <c r="AN32" i="2"/>
  <c r="AF32" i="2"/>
  <c r="AF31" i="2"/>
  <c r="P52" i="2"/>
  <c r="P51" i="2"/>
  <c r="AI32" i="2"/>
  <c r="AI31" i="2"/>
  <c r="L31" i="2"/>
  <c r="L32" i="2"/>
  <c r="AS51" i="2"/>
  <c r="AS52" i="2"/>
  <c r="AY51" i="2"/>
  <c r="AY52" i="2"/>
  <c r="H72" i="2"/>
  <c r="H71" i="2"/>
  <c r="P71" i="2"/>
  <c r="P72" i="2"/>
  <c r="O72" i="2"/>
  <c r="N72" i="2"/>
  <c r="N71" i="2"/>
  <c r="J32" i="2"/>
  <c r="J31" i="2"/>
  <c r="AN52" i="2"/>
  <c r="Q52" i="2"/>
  <c r="Q51" i="2"/>
  <c r="AZ32" i="2"/>
  <c r="AZ31" i="2"/>
  <c r="Q32" i="2"/>
  <c r="Q31" i="2"/>
  <c r="AF52" i="2"/>
  <c r="AF51" i="2"/>
  <c r="M71" i="2"/>
  <c r="M72" i="2"/>
  <c r="AD51" i="2"/>
  <c r="AD52" i="2"/>
  <c r="AW31" i="2"/>
  <c r="AW32" i="2"/>
  <c r="AO72" i="2"/>
  <c r="AO71" i="2"/>
  <c r="AR71" i="2"/>
  <c r="AR72" i="2"/>
  <c r="AV52" i="2"/>
  <c r="AV51" i="2"/>
</calcChain>
</file>

<file path=xl/sharedStrings.xml><?xml version="1.0" encoding="utf-8"?>
<sst xmlns="http://schemas.openxmlformats.org/spreadsheetml/2006/main" count="29460" uniqueCount="5651">
  <si>
    <t>yes</t>
  </si>
  <si>
    <t>no</t>
  </si>
  <si>
    <t>correct</t>
  </si>
  <si>
    <t>incorrect</t>
  </si>
  <si>
    <t>unanswerable</t>
  </si>
  <si>
    <t xml:space="preserve">α (Significance)	</t>
  </si>
  <si>
    <t>all input</t>
  </si>
  <si>
    <t>all completion</t>
  </si>
  <si>
    <t>all total</t>
  </si>
  <si>
    <t>simple input</t>
  </si>
  <si>
    <t>simple completion</t>
  </si>
  <si>
    <t>simple total</t>
  </si>
  <si>
    <t>complex input</t>
  </si>
  <si>
    <t>complex completion</t>
  </si>
  <si>
    <t>complex total</t>
  </si>
  <si>
    <t>Z value</t>
  </si>
  <si>
    <t>Model</t>
  </si>
  <si>
    <t>MOCK_METHOD_1</t>
  </si>
  <si>
    <t>OpenAi-simple-o3-mini-2025-01-31</t>
  </si>
  <si>
    <t>OpenAi-improved-o3-mini-2025-01-31</t>
  </si>
  <si>
    <t>Alibaba-simple-qwen-max-2025-01-25</t>
  </si>
  <si>
    <t>Alibaba-improved-qwen-max-2025-01-25</t>
  </si>
  <si>
    <t>*</t>
  </si>
  <si>
    <t>*simple*</t>
  </si>
  <si>
    <t>*improved*</t>
  </si>
  <si>
    <t>**simple**</t>
  </si>
  <si>
    <t>**improved**</t>
  </si>
  <si>
    <t>Category prefix</t>
  </si>
  <si>
    <t>en</t>
  </si>
  <si>
    <t>lt</t>
  </si>
  <si>
    <t>en\trivia_qa\Petal.txt</t>
  </si>
  <si>
    <t>en\trivia_qa\Marine_propulsion</t>
  </si>
  <si>
    <t>en\trivia_qa\Gasoline.txt</t>
  </si>
  <si>
    <t>en\trivia_qa\Lighting.txt</t>
  </si>
  <si>
    <t>lt\wiki\Miskas.txt</t>
  </si>
  <si>
    <t>lt\wiki\Zeme.txt</t>
  </si>
  <si>
    <t>lt\wiki\Europa.txt</t>
  </si>
  <si>
    <t>lt\wiki\Patagonija.txt</t>
  </si>
  <si>
    <t>lt\</t>
  </si>
  <si>
    <t>en\</t>
  </si>
  <si>
    <t>**</t>
  </si>
  <si>
    <t>Accurate questions</t>
  </si>
  <si>
    <t>Incorrect questions</t>
  </si>
  <si>
    <t>Total questions</t>
  </si>
  <si>
    <t>% questions accurate</t>
  </si>
  <si>
    <t>Wilson Score Interval lower</t>
  </si>
  <si>
    <t>Wilson Score Interval upper</t>
  </si>
  <si>
    <t>Wald Interval lower</t>
  </si>
  <si>
    <t>Wald Interval upper</t>
  </si>
  <si>
    <t>Answer correct TP</t>
  </si>
  <si>
    <t>Answer correct FP</t>
  </si>
  <si>
    <t>Answer correct FN</t>
  </si>
  <si>
    <t>Answer correct precision</t>
  </si>
  <si>
    <t>Answer correct recall</t>
  </si>
  <si>
    <t>Answer correct F1</t>
  </si>
  <si>
    <t>Answer incorrect TP</t>
  </si>
  <si>
    <t>Answer incorrect FP</t>
  </si>
  <si>
    <t>Answer incorrect FN</t>
  </si>
  <si>
    <t>Answer incorrect precision</t>
  </si>
  <si>
    <t>Answer incorrect recall</t>
  </si>
  <si>
    <t>Answer incorrect F1</t>
  </si>
  <si>
    <t>Answer unanswerable TP</t>
  </si>
  <si>
    <t>Answer unanswerable FP</t>
  </si>
  <si>
    <t>Answer unanswerable FN</t>
  </si>
  <si>
    <t>Answer unanswerable precision</t>
  </si>
  <si>
    <t>Answer unanswerable recall</t>
  </si>
  <si>
    <t>Answer unanswerable F1</t>
  </si>
  <si>
    <t>Macro-F1</t>
  </si>
  <si>
    <t>Weighed-F1</t>
  </si>
  <si>
    <t>Accurate Q Answer correct TP</t>
  </si>
  <si>
    <t>Accurate Q Answer correct FP</t>
  </si>
  <si>
    <t>Accurate Q Answer correct FN</t>
  </si>
  <si>
    <t>Accurate Q Answer correct precision</t>
  </si>
  <si>
    <t>Accurate Q Answer correct recall</t>
  </si>
  <si>
    <t>Accurate Q Answer correct F1</t>
  </si>
  <si>
    <t>Accurate Q Answer incorrect TP</t>
  </si>
  <si>
    <t>Accurate Q Answer incorrect FP</t>
  </si>
  <si>
    <t>Accurate Q Answer incorrect FN</t>
  </si>
  <si>
    <t>Accurate Q Answer incorrect precision</t>
  </si>
  <si>
    <t>Accurate Q Answer incorrect recall</t>
  </si>
  <si>
    <t>Accurate Q Answer incorrect F1</t>
  </si>
  <si>
    <t>Accurate Q Answer unanswerable TP</t>
  </si>
  <si>
    <t>Accurate Q Answer unanswerable FP</t>
  </si>
  <si>
    <t>Accurate Q Answer unanswerable FN</t>
  </si>
  <si>
    <t>Accurate Q Answer unanswerable precision</t>
  </si>
  <si>
    <t>Accurate Q Answer unanswerable recall</t>
  </si>
  <si>
    <t>Accurate Q Answer unanswerable F1</t>
  </si>
  <si>
    <t>Accurate Q Macro-F1</t>
  </si>
  <si>
    <t>Accurate Q Weighed-F1</t>
  </si>
  <si>
    <t>Inaccurate Q Answer correct TP</t>
  </si>
  <si>
    <t>Inaccurate Q Answer correct FP</t>
  </si>
  <si>
    <t>Inaccurate Q Answer correct FN</t>
  </si>
  <si>
    <t>Inaccurate Q Answer correct precision</t>
  </si>
  <si>
    <t>Inaccurate Q Answer correct recall</t>
  </si>
  <si>
    <t>Inaccurate Q Answer correct F1</t>
  </si>
  <si>
    <t>Inaccurate Q Answer incorrect TP</t>
  </si>
  <si>
    <t>Inaccurate Q Answer incorrect FP</t>
  </si>
  <si>
    <t>Inaccurate Q Answer incorrect FN</t>
  </si>
  <si>
    <t>Inaccurate Q Answer incorrect precision</t>
  </si>
  <si>
    <t>Inaccurate Q Answer incorrect recall</t>
  </si>
  <si>
    <t>Inaccurate Q Answer incorrect F1</t>
  </si>
  <si>
    <t>Inaccurate Q Answer unanswerable TP</t>
  </si>
  <si>
    <t>Inaccurate Q Answer unanswerable FP</t>
  </si>
  <si>
    <t>Inaccurate Q Answer unanswerable FN</t>
  </si>
  <si>
    <t>Inaccurate Q Answer unanswerable precision</t>
  </si>
  <si>
    <t>Inaccurate Q Answer unanswerable recall</t>
  </si>
  <si>
    <t>Inaccurate Q Answer unanswerable F1</t>
  </si>
  <si>
    <t>Inaccurate Q Macro-F1</t>
  </si>
  <si>
    <t>Inaccurate Q Weighed-F1</t>
  </si>
  <si>
    <t>Average Questionnaire Tokens completion</t>
  </si>
  <si>
    <t>Average Questionnaire Tokens prompt</t>
  </si>
  <si>
    <t>Average Questionnaire Tokens total</t>
  </si>
  <si>
    <t>Average Answer Tokens completion (Sum)</t>
  </si>
  <si>
    <t>Average Answer Tokens prompt (Sum)</t>
  </si>
  <si>
    <t>Average Answer Tokens total (Sum)</t>
  </si>
  <si>
    <t>Average Answer Tokens completion (Average)</t>
  </si>
  <si>
    <t>Average Answer Tokens prompt (Average)</t>
  </si>
  <si>
    <t>Average Answer Tokens total (Average)</t>
  </si>
  <si>
    <t>Sum Questionnaire Tokens completion</t>
  </si>
  <si>
    <t>Sum Questionnaire Tokens prompt</t>
  </si>
  <si>
    <t>Sum Questionnaire Tokens total</t>
  </si>
  <si>
    <t>Sum Answer Tokens completion (Sum)</t>
  </si>
  <si>
    <t>Sum Answer Tokens prompt (Sum)</t>
  </si>
  <si>
    <t>Sum Answer Tokens total (Sum)</t>
  </si>
  <si>
    <t>Sum Answer Tokens completion (Average)</t>
  </si>
  <si>
    <t>Sum Answer Tokens prompt (Average)</t>
  </si>
  <si>
    <t>Sum Answer Tokens total (Average)</t>
  </si>
  <si>
    <t>`</t>
  </si>
  <si>
    <t>Word count</t>
  </si>
  <si>
    <t>Symbol count</t>
  </si>
  <si>
    <t>Sheet name</t>
  </si>
  <si>
    <t>Category</t>
  </si>
  <si>
    <t>Filename</t>
  </si>
  <si>
    <t>Run</t>
  </si>
  <si>
    <t>Full path</t>
  </si>
  <si>
    <t>Accurate Q answer correct TP</t>
  </si>
  <si>
    <t>Inaccurate Q answer correct TP</t>
  </si>
  <si>
    <t>Questionnaire Tokens completion</t>
  </si>
  <si>
    <t>Questionnaire Tokens prompt</t>
  </si>
  <si>
    <t>Questionnaire Tokens total</t>
  </si>
  <si>
    <t>Answer Tokens completion (Sum)</t>
  </si>
  <si>
    <t>Answer Tokens prompt (Sum)</t>
  </si>
  <si>
    <t>Answer Tokens total  (Sum)</t>
  </si>
  <si>
    <t>Answer Tokens completion (Average)</t>
  </si>
  <si>
    <t>Answer Tokens prompt (Average)</t>
  </si>
  <si>
    <t>Answer Tokens total  (Average)</t>
  </si>
  <si>
    <t>Method</t>
  </si>
  <si>
    <t>Tokens</t>
  </si>
  <si>
    <t>Questionnaire</t>
  </si>
  <si>
    <t>Answer set 1</t>
  </si>
  <si>
    <t>Answer set 2</t>
  </si>
  <si>
    <t>Answer set 3</t>
  </si>
  <si>
    <t>en\trivia_qa</t>
  </si>
  <si>
    <t>Completion</t>
  </si>
  <si>
    <t>File</t>
  </si>
  <si>
    <t>Petal.txt</t>
  </si>
  <si>
    <t>Prompt</t>
  </si>
  <si>
    <t>1</t>
  </si>
  <si>
    <t>Total</t>
  </si>
  <si>
    <t>Question</t>
  </si>
  <si>
    <t>Generated answer</t>
  </si>
  <si>
    <t>Relevant</t>
  </si>
  <si>
    <t>Clear</t>
  </si>
  <si>
    <t>Answerable</t>
  </si>
  <si>
    <t>Question Evaluation</t>
  </si>
  <si>
    <t>Answer</t>
  </si>
  <si>
    <t>True evaluation</t>
  </si>
  <si>
    <t>Evaluation</t>
  </si>
  <si>
    <t>Petals are modified leaves that surround the __________ parts of flowers.</t>
  </si>
  <si>
    <t>reproductive</t>
  </si>
  <si>
    <t>photosynthetic</t>
  </si>
  <si>
    <t>fibrous</t>
  </si>
  <si>
    <t>Together, all of the petals of a flower are called the __________.</t>
  </si>
  <si>
    <t>corolla</t>
  </si>
  <si>
    <t>calyx</t>
  </si>
  <si>
    <t>petal group</t>
  </si>
  <si>
    <t>Petals are usually accompanied by another set of special leaves called __________, which collectively form the calyx.</t>
  </si>
  <si>
    <t>sepals</t>
  </si>
  <si>
    <t>leaves</t>
  </si>
  <si>
    <t>limbs</t>
  </si>
  <si>
    <t>The calyx and the corolla together make up the __________.</t>
  </si>
  <si>
    <t>perianth</t>
  </si>
  <si>
    <t>spathe</t>
  </si>
  <si>
    <t>bracts</t>
  </si>
  <si>
    <t>When the petals and sepals of a flower are difficult to distinguish, they are collectively called __________.</t>
  </si>
  <si>
    <t>tepals</t>
  </si>
  <si>
    <t>modified leaves</t>
  </si>
  <si>
    <t>lamina</t>
  </si>
  <si>
    <t>When the undifferentiated tepals resemble petals, they are referred to as __________.</t>
  </si>
  <si>
    <t>petaloid</t>
  </si>
  <si>
    <t>sepaloid</t>
  </si>
  <si>
    <t>"petaloid"</t>
  </si>
  <si>
    <t>Wind‐pollinated species, such as the grasses, either have very small petals or __________ them entirely.</t>
  </si>
  <si>
    <t>lack</t>
  </si>
  <si>
    <t>don't have</t>
  </si>
  <si>
    <t>hide</t>
  </si>
  <si>
    <t>If the petals are free from one another in the corolla, the flower is described as __________.</t>
  </si>
  <si>
    <t>polypetalous</t>
  </si>
  <si>
    <t>gamopetalous</t>
  </si>
  <si>
    <t>choripetalous</t>
  </si>
  <si>
    <t>If the petals are at least partially fused together, the flower is described as __________.</t>
  </si>
  <si>
    <t>sympetalous</t>
  </si>
  <si>
    <t>The petal often consists of two parts: the upper, broad part, similar to a leaf blade, is called the __________.</t>
  </si>
  <si>
    <t>limb</t>
  </si>
  <si>
    <t>leaflet</t>
  </si>
  <si>
    <t>blade</t>
  </si>
  <si>
    <t>In many plants of the aster family, such as the sunflower, the circumference of the flower head is composed of __________ florets.</t>
  </si>
  <si>
    <t>ray</t>
  </si>
  <si>
    <t>disk</t>
  </si>
  <si>
    <t>petal-like</t>
  </si>
  <si>
    <t>Flowers on eudicots most frequently have __________ petals.</t>
  </si>
  <si>
    <t>four or five</t>
  </si>
  <si>
    <t>zygomorphic</t>
  </si>
  <si>
    <t>five</t>
  </si>
  <si>
    <t>Flowers on monocots most frequently have __________ petals.</t>
  </si>
  <si>
    <t>three or six</t>
  </si>
  <si>
    <t>six</t>
  </si>
  <si>
    <t>When all of the petals are essentially identical in size and shape, the flower is said to be __________.</t>
  </si>
  <si>
    <t>regular</t>
  </si>
  <si>
    <t>asymmetrical</t>
  </si>
  <si>
    <t>nail</t>
  </si>
  <si>
    <t>Many flowers that show symmetry in only one plane, with petals deviating from a radial pattern, are termed __________.</t>
  </si>
  <si>
    <t>irregular</t>
  </si>
  <si>
    <t>actinomorphic</t>
  </si>
  <si>
    <t>In some plants such as Narcissus, the lower part of the petals or tepals is fused to form a floral cup called the __________.</t>
  </si>
  <si>
    <t>hypanthium</t>
  </si>
  <si>
    <t>XYZ</t>
  </si>
  <si>
    <t>According to the ABC model of flower development, the mechanisms to form petals evolved very __________ times.</t>
  </si>
  <si>
    <t>few</t>
  </si>
  <si>
    <t>many</t>
  </si>
  <si>
    <t>small amount of</t>
  </si>
  <si>
    <t>Pollen produced by the male parts of the flower is dispersed by wind or animal pollinators to the __________.</t>
  </si>
  <si>
    <t>stigma</t>
  </si>
  <si>
    <t>large</t>
  </si>
  <si>
    <t>In some petals, the narrow, stalk-like basal part is referred to as the __________.</t>
  </si>
  <si>
    <t>claw</t>
  </si>
  <si>
    <t>spike</t>
  </si>
  <si>
    <t>stem</t>
  </si>
  <si>
    <t>The study of the role of the corolla in plant evolution has been extensive since __________ postulated a theory on elongated corollae and corolla tubes.</t>
  </si>
  <si>
    <t>Charles Darwin</t>
  </si>
  <si>
    <t>Thomas Huxley</t>
  </si>
  <si>
    <t>Gregor Mendel</t>
  </si>
  <si>
    <t>2</t>
  </si>
  <si>
    <t>Petals are modified __________ that surround the reproductive parts of flowers.</t>
  </si>
  <si>
    <t>roots</t>
  </si>
  <si>
    <t>stems</t>
  </si>
  <si>
    <t>The special leaves that usually accompany the petals and collectively form the calyx are known as __________.</t>
  </si>
  <si>
    <t>The calyx and the corolla together make up the __________ of a flower.</t>
  </si>
  <si>
    <t>inflorescence</t>
  </si>
  <si>
    <t>androecium</t>
  </si>
  <si>
    <t>leafy</t>
  </si>
  <si>
    <t>In eudicot flowers, the most frequent numbers of petals are __________.</t>
  </si>
  <si>
    <t>three or eight</t>
  </si>
  <si>
    <t>five or six</t>
  </si>
  <si>
    <t>While eudicot flowers typically have four or five petals, monocot flowers most often have __________ or six petals.</t>
  </si>
  <si>
    <t>three</t>
  </si>
  <si>
    <t>four</t>
  </si>
  <si>
    <t>If the petals are free from one another in the corolla, the plant is described as __________ or choripetalous.</t>
  </si>
  <si>
    <t>fused</t>
  </si>
  <si>
    <t>When the petals are at least partially fused together, the flower is considered __________ or sympetalous.</t>
  </si>
  <si>
    <t>If all of the petals are essentially identical in size and shape, the flower is said to be __________ or actinomorphic.</t>
  </si>
  <si>
    <t>bilateral</t>
  </si>
  <si>
    <t>When a flower exhibits bilateral symmetry with petals differing in size or shape, it is regarded as __________ or zygomorphic.</t>
  </si>
  <si>
    <t>The upper, broad part of a petal that resembles a leaf blade is called the __________.</t>
  </si>
  <si>
    <t>The lower, narrow part of a petal, similar to a leaf petiole, is known as the __________.</t>
  </si>
  <si>
    <t>stalk</t>
  </si>
  <si>
    <t>In some flowers, such as Narcissus, the fusion of the lower parts of the petals forms a floral cup called the __________.</t>
  </si>
  <si>
    <t>ovary</t>
  </si>
  <si>
    <t>nectar tube</t>
  </si>
  <si>
    <t>According to the __________ model of flower development, petals, sepals, stamens, and carpels are modified versions of one another.</t>
  </si>
  <si>
    <t>ABC</t>
  </si>
  <si>
    <t>genetic</t>
  </si>
  <si>
    <t>Petals can produce various scents to attract pollinators, and some flowers mimic the aroma of __________.</t>
  </si>
  <si>
    <t>decaying meat</t>
  </si>
  <si>
    <t>fruit</t>
  </si>
  <si>
    <t>honey</t>
  </si>
  <si>
    <t>Wind-pollinated flowers often have __________ petals and produce little or no scent.</t>
  </si>
  <si>
    <t>small dull</t>
  </si>
  <si>
    <t>bright colorful</t>
  </si>
  <si>
    <t>Since pollen does not move on its own, it is dispersed to the flower's __________ by wind or animal pollinators.</t>
  </si>
  <si>
    <t>inconspicuous</t>
  </si>
  <si>
    <t>The dactylanthus (Dactylanthus taylorii), a plant with strongly scented and uncolored flowers, is pollinated by short‐tailed __________.</t>
  </si>
  <si>
    <t>bats</t>
  </si>
  <si>
    <t>birds</t>
  </si>
  <si>
    <t>insects</t>
  </si>
  <si>
    <t>3</t>
  </si>
  <si>
    <t>Petals are modified leaves that surround the __________ of flowers.</t>
  </si>
  <si>
    <t>reproductive parts</t>
  </si>
  <si>
    <t>central structures</t>
  </si>
  <si>
    <t>bases</t>
  </si>
  <si>
    <t>Together, all of the petals of a flower are called a __________.</t>
  </si>
  <si>
    <t>the ring of petals</t>
  </si>
  <si>
    <t>Petals are usually accompanied by another set of special leaves called sepals, that collectively form the __________.</t>
  </si>
  <si>
    <t>flower base</t>
  </si>
  <si>
    <t>stamen group</t>
  </si>
  <si>
    <t>outer floral structure</t>
  </si>
  <si>
    <t>unified petals</t>
  </si>
  <si>
    <t>mixed sepals</t>
  </si>
  <si>
    <t>When undifferentiated tepals resemble petals, they are referred to as __________.</t>
  </si>
  <si>
    <t>separated</t>
  </si>
  <si>
    <t>Wind-pollinated species, such as the grasses, either have very small petals or __________ them entirely.</t>
  </si>
  <si>
    <t>have none of</t>
  </si>
  <si>
    <t>The role of the corolla in plant evolution has been studied extensively since __________ postulated a theory of the origin of elongated corollae and corolla tubes.</t>
  </si>
  <si>
    <t>William Smith</t>
  </si>
  <si>
    <t>If the petals in the corolla are free from one another, the plant is described as __________.</t>
  </si>
  <si>
    <t>If the petals are at least partially fused together, the flower is referred to as __________.</t>
  </si>
  <si>
    <t>three petals</t>
  </si>
  <si>
    <t>two petals</t>
  </si>
  <si>
    <t>When all the petals are essentially identical in size and shape, the flower is said to be __________.</t>
  </si>
  <si>
    <t>uniform</t>
  </si>
  <si>
    <t>Many flowers that are symmetrical in only one plane are termed __________ or zygomorphic.</t>
  </si>
  <si>
    <t>In many plants of the aster family, the circumference of the flower head is composed of __________ florets.</t>
  </si>
  <si>
    <t>outer</t>
  </si>
  <si>
    <t>circle</t>
  </si>
  <si>
    <t>nectary</t>
  </si>
  <si>
    <t>The upper, broad part of a petal, similar to a leaf blade, is called the __________.</t>
  </si>
  <si>
    <t>broad section</t>
  </si>
  <si>
    <t>The lower, narrow part of a petal, similar to a leaf petiole, is called the __________.</t>
  </si>
  <si>
    <t>point</t>
  </si>
  <si>
    <t>Claws are developed in petals of some Brassicaceae, such as __________ cheiri.</t>
  </si>
  <si>
    <t>Erysimum</t>
  </si>
  <si>
    <t>Viburnum</t>
  </si>
  <si>
    <t>Crucifer</t>
  </si>
  <si>
    <t>It appears that the mechanisms to form petals evolved very few times, perhaps only __________.</t>
  </si>
  <si>
    <t>once</t>
  </si>
  <si>
    <t>just one time</t>
  </si>
  <si>
    <t>multiple times</t>
  </si>
  <si>
    <t>The dactylanthus (Dactylanthus taylorii) is an example of a flower pollinated by short‐tailed __________.</t>
  </si>
  <si>
    <t>owls</t>
  </si>
  <si>
    <t>nocturnal creatures</t>
  </si>
  <si>
    <t>Petals are modified __________ that typically surround the reproductive parts of flowers.</t>
  </si>
  <si>
    <t>All of the petals in a flower together are known as the __________.</t>
  </si>
  <si>
    <t>The specialized leaves found beneath the corolla that help form the calyx are called __________.</t>
  </si>
  <si>
    <t>The combination of the calyx and the corolla is referred to as the __________.</t>
  </si>
  <si>
    <t>When petals and sepals are difficult to distinguish from one another, they are collectively termed __________.</t>
  </si>
  <si>
    <t>In cases where the undifferentiated tepals resemble petals, they are described as __________.</t>
  </si>
  <si>
    <t>foliaceous</t>
  </si>
  <si>
    <t>pedaloid</t>
  </si>
  <si>
    <t>If the petals in the corolla are free from one another, the flower is said to be __________.</t>
  </si>
  <si>
    <t>unifloral</t>
  </si>
  <si>
    <t>When the petals are partially or entirely fused together, the flower is termed __________.</t>
  </si>
  <si>
    <t>fusion-petaled</t>
  </si>
  <si>
    <t>union</t>
  </si>
  <si>
    <t>Flowers of many eudicots most commonly have __________ petals.</t>
  </si>
  <si>
    <t>three or five</t>
  </si>
  <si>
    <t>variable</t>
  </si>
  <si>
    <t>A flower whose corolla exhibits radial symmetry, with all petals similar in size and shape, is considered __________.</t>
  </si>
  <si>
    <t>radial form</t>
  </si>
  <si>
    <t>Flowers that are symmetrical in only one plane, making them bilaterally symmetric, are described as __________.</t>
  </si>
  <si>
    <t>bilateral symmetry</t>
  </si>
  <si>
    <t>In many aster family plants, the outer edge of the flower head is composed of individual flowers known as __________.</t>
  </si>
  <si>
    <t>ray florets</t>
  </si>
  <si>
    <t>floral rays</t>
  </si>
  <si>
    <t>fringes</t>
  </si>
  <si>
    <t>In plants such as Narcissus, the fusion of the lower parts of the petals forms a floral cup called the __________.</t>
  </si>
  <si>
    <t>nectar cups</t>
  </si>
  <si>
    <t>flower tube</t>
  </si>
  <si>
    <t>The widened, upper portion of a petal, which resembles a leaf blade, is termed the __________.</t>
  </si>
  <si>
    <t>petal blade</t>
  </si>
  <si>
    <t>blade top</t>
  </si>
  <si>
    <t>The narrowed, stalk-like base of a petal is referred to as the __________.</t>
  </si>
  <si>
    <t>petiole</t>
  </si>
  <si>
    <t>Charles Darwin postulated a theory on the origin of elongated __________ and corolla tubes, advancing our understanding of plant evolution.</t>
  </si>
  <si>
    <t>corollae</t>
  </si>
  <si>
    <t>petals</t>
  </si>
  <si>
    <t>According to the ABC model of flower development, sepals, petals, stamens, and carpels are modified versions of __________.</t>
  </si>
  <si>
    <t>each other</t>
  </si>
  <si>
    <t>one another</t>
  </si>
  <si>
    <t>flowers</t>
  </si>
  <si>
    <t>Brightly coloured monocots with undifferentiated tepals—including groups like Liliales—are alternatively known as __________.</t>
  </si>
  <si>
    <t>lilioid monocots</t>
  </si>
  <si>
    <t>monocotyledons</t>
  </si>
  <si>
    <t>petaloids</t>
  </si>
  <si>
    <t>In insect‐pollinated plants such as the pōhutukawa (Metrosideros excelsa), the prominent bright red clusters among the small petals are actually __________ that help attract pollinators.</t>
  </si>
  <si>
    <t>stamens</t>
  </si>
  <si>
    <t>Flowers that depend on bat pollination, like Dactylanthus taylorii, attract these pollinators by offering abundant __________ and a strong scent.</t>
  </si>
  <si>
    <t>nectar</t>
  </si>
  <si>
    <t>sweet sap</t>
  </si>
  <si>
    <t>pollen</t>
  </si>
  <si>
    <t>According to the ABC model of flower development, the mechanisms that form petals likely evolved __________.</t>
  </si>
  <si>
    <t>perhaps only once</t>
  </si>
  <si>
    <t>only once</t>
  </si>
  <si>
    <t>just a single time</t>
  </si>
  <si>
    <t>multiple times independently</t>
  </si>
  <si>
    <t>The complete set of petals in a flower, which often displays bright colors to attract pollinators, is known as the __________.</t>
  </si>
  <si>
    <t>entire array of petals</t>
  </si>
  <si>
    <t>floral crown</t>
  </si>
  <si>
    <t>The collection of specialized leaves that protect the developing flower by forming the outer whorl is called the __________.</t>
  </si>
  <si>
    <t>outer petals</t>
  </si>
  <si>
    <t>Together, the calyx and the corolla make up the __________ of a flower.</t>
  </si>
  <si>
    <t>flower's shell</t>
  </si>
  <si>
    <t>root</t>
  </si>
  <si>
    <t>In flowers where petals and sepals are difficult to tell apart, they are collectively referred to as __________.</t>
  </si>
  <si>
    <t>combined leaves</t>
  </si>
  <si>
    <t>When these undifferentiated tepals take on the appearance of traditional petals, they are described as __________.</t>
  </si>
  <si>
    <t>unlike petals</t>
  </si>
  <si>
    <t>A flower with petals that are completely free from one another is classified as __________ (also known as choripetalous).</t>
  </si>
  <si>
    <t>independent petals</t>
  </si>
  <si>
    <t>If the petals are at least partly fused together, the flower is considered __________ (or sympetalous).</t>
  </si>
  <si>
    <t>unipetalous</t>
  </si>
  <si>
    <t>The upper, broad part of a petal, resembling a leaf blade, is called the __________.</t>
  </si>
  <si>
    <t>leaf blade</t>
  </si>
  <si>
    <t>top section</t>
  </si>
  <si>
    <t>The lower, narrow, stalk-like portion of a petal is known as the __________.</t>
  </si>
  <si>
    <t>base</t>
  </si>
  <si>
    <t>petal stalk</t>
  </si>
  <si>
    <t>When all the petals in a flower are essentially identical in size and shape, the flower is described as __________ (meaning 'ray-formed').</t>
  </si>
  <si>
    <t>ray-like symmetry</t>
  </si>
  <si>
    <t>A flower that is symmetrical in only one plane, with petals of unequal size or shape, is termed __________ (meaning 'pair-formed').</t>
  </si>
  <si>
    <t>irregularly shaped</t>
  </si>
  <si>
    <t>Many members of the aster family, such as the sunflower, have their flower head edges lined with individual flowers called __________ florets.</t>
  </si>
  <si>
    <t>border flowers</t>
  </si>
  <si>
    <t>edge blooms</t>
  </si>
  <si>
    <t>In Narcissus, the fusion of the lower parts of the petals or tepals forms a floral cup known as the __________.</t>
  </si>
  <si>
    <t>receptacle</t>
  </si>
  <si>
    <t>floral cup</t>
  </si>
  <si>
    <t>For classification purposes, flowers on eudicots most frequently have __________ petals.</t>
  </si>
  <si>
    <t>multiple</t>
  </si>
  <si>
    <t>4 or 5</t>
  </si>
  <si>
    <t>Many monocot flowers typically display __________ petals.</t>
  </si>
  <si>
    <t>3 or 6</t>
  </si>
  <si>
    <t>Many insect‐pollinated flowers feature ultraviolet __________ that serve as visual guides directing pollinators to nectar.</t>
  </si>
  <si>
    <t>nectar guides</t>
  </si>
  <si>
    <t>color indicators</t>
  </si>
  <si>
    <t>nectar outlines</t>
  </si>
  <si>
    <t>Flowers that depend on wind pollination—such as many species of __________—usually have very small or absent petals and produce large amounts of pollen.</t>
  </si>
  <si>
    <t>grasses</t>
  </si>
  <si>
    <t>ferns</t>
  </si>
  <si>
    <t>mosses</t>
  </si>
  <si>
    <t>Bird‐pollinated native plants like Kōwhai, flax, and kākā beak typically have flowers with __________ petals to stand out against natural scenery.</t>
  </si>
  <si>
    <t>large and colorful</t>
  </si>
  <si>
    <t>bright and prominent</t>
  </si>
  <si>
    <t>subtle</t>
  </si>
  <si>
    <t>The dactylanthus, which is pollinated by short‐tailed bats, produces flowers that lack color but emit a strong __________ to attract its pollinators.</t>
  </si>
  <si>
    <t>scent</t>
  </si>
  <si>
    <t>odor</t>
  </si>
  <si>
    <t>vivid colors</t>
  </si>
  <si>
    <t>In flowering plants, the colorful structures derived from leaves that encircle the reproductive organs are known as __________.</t>
  </si>
  <si>
    <t>The complete set of petals in a flower is collectively called the __________.</t>
  </si>
  <si>
    <t>sepal</t>
  </si>
  <si>
    <t>bract</t>
  </si>
  <si>
    <t>The modified leaves found just beneath the petals that together form a protective whorl are known as __________.</t>
  </si>
  <si>
    <t>When the calyx (formed by the sepals) and the corolla (formed by the petals) are combined, they constitute the __________ of a flower.</t>
  </si>
  <si>
    <t>gynoecium</t>
  </si>
  <si>
    <t>If the petals and sepals of a flower are so similar that they cannot be easily distinguished, they are collectively termed __________.</t>
  </si>
  <si>
    <t>When the undifferentiated tepals closely resemble petals, they are described as __________.</t>
  </si>
  <si>
    <t>In certain monocot groups, particularly those including Liliales, the brightly coloured tepals are alternatively classified as __________ monocots.</t>
  </si>
  <si>
    <t>lilioid</t>
  </si>
  <si>
    <t>non-lilioid</t>
  </si>
  <si>
    <t>tepaloid</t>
  </si>
  <si>
    <t>In wind–pollinated species such as grasses, the petals are typically __________, reflecting their reduced role in attracting pollinators.</t>
  </si>
  <si>
    <t>reduced</t>
  </si>
  <si>
    <t>ornate</t>
  </si>
  <si>
    <t>Charles Darwin advanced a theory concerning the evolution of elongated __________ and corolla tubes in flowering plants.</t>
  </si>
  <si>
    <t>nectaries</t>
  </si>
  <si>
    <t>stamen</t>
  </si>
  <si>
    <t>When the petals in a flower are free and not fused together, the flower is described as __________ (also known as choripetalous).</t>
  </si>
  <si>
    <t>epipetalous</t>
  </si>
  <si>
    <t>Conversely, if the petals are at least partially fused, the flower exhibits a __________ (or sympetalous) corolla.</t>
  </si>
  <si>
    <t>synsepalous</t>
  </si>
  <si>
    <t>A flower in which all petals are nearly identical in size and shape is said to have __________ symmetry, meaning it is actinomorphic.</t>
  </si>
  <si>
    <t>radial</t>
  </si>
  <si>
    <t>In contrast, flowers that display a single plane of symmetry—with petals differing in size or shape—are described as __________, meaning 'yoke-formed'.</t>
  </si>
  <si>
    <t>In species such as Narcissus, the lower portion of the petals or tepals fuses to form a cup-like structure called the __________, which sits above the ovary.</t>
  </si>
  <si>
    <t>cupule</t>
  </si>
  <si>
    <t>The upper, broad portion of a petal that resembles a leaf blade is referred to as the __________.</t>
  </si>
  <si>
    <t>It appears that the genetic mechanisms for petal formation evolved only __________ during the evolution of flowering plants.</t>
  </si>
  <si>
    <t>frequently</t>
  </si>
  <si>
    <t>twice</t>
  </si>
  <si>
    <t>Distinct color patterns on petals that help direct pollinators toward the nectar are known as __________.</t>
  </si>
  <si>
    <t>nectar marks</t>
  </si>
  <si>
    <t>nectar pathways</t>
  </si>
  <si>
    <t>In addition to their color, petals may emit specific scents; some of these scents function not only to attract desirable pollinators but also to __________ those that are less beneficial.</t>
  </si>
  <si>
    <t>repel</t>
  </si>
  <si>
    <t>attract</t>
  </si>
  <si>
    <t>deter</t>
  </si>
  <si>
    <t>Bird-pollinated flowers are typically characterized by large, bright petals so that they are easily seen against natural backgrounds; such petals are often described as __________.</t>
  </si>
  <si>
    <t>colorful</t>
  </si>
  <si>
    <t>brilliant</t>
  </si>
  <si>
    <t>vivid</t>
  </si>
  <si>
    <t>Bat-pollinated flowers—for example, Dactylanthus taylorii—tend to lack vivid coloration but compensate by producing a very strong __________.</t>
  </si>
  <si>
    <t>color</t>
  </si>
  <si>
    <t>The term used to describe all the petals of a flower collectively is __________.</t>
  </si>
  <si>
    <t>When petals and sepals are difficult to distinguish, they are collectively called __________.</t>
  </si>
  <si>
    <t>An example of plants where tepals resemble petals and are referred to as 'petaloid' includes orders such as __________.</t>
  </si>
  <si>
    <t>Liliales</t>
  </si>
  <si>
    <t>Asterales</t>
  </si>
  <si>
    <t>Liliaceae</t>
  </si>
  <si>
    <t>If the petals in a flower are free from one another, the plant is described as __________.</t>
  </si>
  <si>
    <t>polypetalous or choripetalous</t>
  </si>
  <si>
    <t>two or three</t>
  </si>
  <si>
    <t>seven</t>
  </si>
  <si>
    <t>A flower that is symmetrical in only one plane and has petals showing the greatest deviation from radial symmetry is called __________.</t>
  </si>
  <si>
    <t>irregular or zygomorphic</t>
  </si>
  <si>
    <t>In flowers like Narcissus, the lower part of the petals or tepals may fuse to form a structure known as __________.</t>
  </si>
  <si>
    <t>floral cup (hypanthium)</t>
  </si>
  <si>
    <t>The upper broad part of a petal, similar to a leaf blade, is called the __________.</t>
  </si>
  <si>
    <t>flower blade</t>
  </si>
  <si>
    <t>Patterns visible in ultraviolet light that guide pollinators are often referred to as __________.</t>
  </si>
  <si>
    <t>nectar guides, pollen guides, or floral guides</t>
  </si>
  <si>
    <t>floral guides</t>
  </si>
  <si>
    <t>leaf patterns</t>
  </si>
  <si>
    <t>According to the ABC model of flower development, petals are modified versions of __________.</t>
  </si>
  <si>
    <t>sepals, stamens, and carpels</t>
  </si>
  <si>
    <t>stamens, sepals, and carpels</t>
  </si>
  <si>
    <t>Pollination requires wind or animal pollinators to transfer pollen to the stigma of the same or nearby flowers because pollen __________.</t>
  </si>
  <si>
    <t>does not move on its own</t>
  </si>
  <si>
    <t>can fly</t>
  </si>
  <si>
    <t>can migrate</t>
  </si>
  <si>
    <t>cannot move on its own</t>
  </si>
  <si>
    <t>Petals can produce different scents to attract desirable pollinators or repel undesirable ones, sometimes mimicking smells like __________.</t>
  </si>
  <si>
    <t>rotting fruit</t>
  </si>
  <si>
    <t>feces</t>
  </si>
  <si>
    <t>Some flowers change the colour of their petals as a signal to mutual pollinators to either approach or keep away, which is an example of using __________.</t>
  </si>
  <si>
    <t>colour traits</t>
  </si>
  <si>
    <t>visual signals</t>
  </si>
  <si>
    <t>colour changes</t>
  </si>
  <si>
    <t>Large petals and flowers generally attract pollinators that are __________.</t>
  </si>
  <si>
    <t>large themselves or at a large distance</t>
  </si>
  <si>
    <t>large themselves</t>
  </si>
  <si>
    <t>at considerable distances</t>
  </si>
  <si>
    <t>small</t>
  </si>
  <si>
    <t>Wind-pollinated flowers usually have small, dull petals and produce little or no scent, often relying instead on producing __________.</t>
  </si>
  <si>
    <t>large amounts of pollen</t>
  </si>
  <si>
    <t>bright colors</t>
  </si>
  <si>
    <t>heavy seeds</t>
  </si>
  <si>
    <t>Colour guiding marks visible to insects like bees under ultraviolet light serve as an attractive mechanism not visible to __________.</t>
  </si>
  <si>
    <t>the human eye</t>
  </si>
  <si>
    <t>other insects</t>
  </si>
  <si>
    <t>human sight</t>
  </si>
  <si>
    <t>Bird-pollinated flowers must be large and colorful to be visible against natural scenery, such as the native New Zealand plant __________.</t>
  </si>
  <si>
    <t>Kōwhai (Sophora species)</t>
  </si>
  <si>
    <t>Kowhai</t>
  </si>
  <si>
    <t>Rata</t>
  </si>
  <si>
    <t>Sophora</t>
  </si>
  <si>
    <t>An example of a bat-pollinated flower with a strong scent and lots of nectar but lacking colour is __________.</t>
  </si>
  <si>
    <t>Dactylanthus taylorii</t>
  </si>
  <si>
    <t>Saguaro</t>
  </si>
  <si>
    <t>Strong-scented flora</t>
  </si>
  <si>
    <t>The pōhutukawa flower uses bright clusters of red __________ to attract pollinators.</t>
  </si>
  <si>
    <t>Charles Darwin postulated a theory about the origin of elongated corollae and __________.</t>
  </si>
  <si>
    <t>corolla tubes</t>
  </si>
  <si>
    <t>long sepals</t>
  </si>
  <si>
    <t>extended stems</t>
  </si>
  <si>
    <t>All of the petals of a flower together are called the __________.</t>
  </si>
  <si>
    <t>petal whorl</t>
  </si>
  <si>
    <t>The special leaves called sepals collectively form the __________.</t>
  </si>
  <si>
    <t>corona</t>
  </si>
  <si>
    <t>An example of plants where tepals resemble petals is the genus __________.</t>
  </si>
  <si>
    <t>Aloe</t>
  </si>
  <si>
    <t>Tulipa</t>
  </si>
  <si>
    <t>Rose</t>
  </si>
  <si>
    <t>If petals are free from one another in the corolla, the plant is referred to as __________.</t>
  </si>
  <si>
    <t>synpetalous</t>
  </si>
  <si>
    <t>In flowers with partially fused petals, the term used is __________.</t>
  </si>
  <si>
    <t>gamopetalous or sympetalous</t>
  </si>
  <si>
    <t>multisegmented</t>
  </si>
  <si>
    <t>two</t>
  </si>
  <si>
    <t>Monocots typically have __________ petals.</t>
  </si>
  <si>
    <t>A flower that is radially symmetrical is said to be __________.</t>
  </si>
  <si>
    <t>regular or actinomorphic</t>
  </si>
  <si>
    <t>symmetrical or zygomorphic</t>
  </si>
  <si>
    <t>Irregular or zygomorphic flowers are symmetrical in __________ plane(s).</t>
  </si>
  <si>
    <t>one</t>
  </si>
  <si>
    <t>The lower part of the petal, similar to a leaf petiole, is called the __________.</t>
  </si>
  <si>
    <t>leaf base</t>
  </si>
  <si>
    <t>The upper, broad part of the petal is referred to as the __________.</t>
  </si>
  <si>
    <t>branch</t>
  </si>
  <si>
    <t>main petal area</t>
  </si>
  <si>
    <t>Patterns visible in ultraviolet light that guide pollinators are known as __________.</t>
  </si>
  <si>
    <t>pollen maps</t>
  </si>
  <si>
    <t>petals and stamens</t>
  </si>
  <si>
    <t>carpels</t>
  </si>
  <si>
    <t>Wind-pollinated flowers often produce __________ amounts of pollen.</t>
  </si>
  <si>
    <t>moderate</t>
  </si>
  <si>
    <t>huge</t>
  </si>
  <si>
    <t>Some flowers mimic the scent of __________ to attract pollinators.</t>
  </si>
  <si>
    <t>sweet nectar</t>
  </si>
  <si>
    <t>Flowers that are pollinated by birds are usually __________ and colorful.</t>
  </si>
  <si>
    <t>medium</t>
  </si>
  <si>
    <t>Bat-pollinated flowers often lack color but have __________ and a strong scent.</t>
  </si>
  <si>
    <t>lots of nectar</t>
  </si>
  <si>
    <t>lots of polen</t>
  </si>
  <si>
    <t>small amounts of nectar</t>
  </si>
  <si>
    <t>The tree fuchsia changes its flower color from green to __________ to signal birds.</t>
  </si>
  <si>
    <t>red</t>
  </si>
  <si>
    <t>blue</t>
  </si>
  <si>
    <t>yellow</t>
  </si>
  <si>
    <t>center</t>
  </si>
  <si>
    <t>flower cluster</t>
  </si>
  <si>
    <t>plant head</t>
  </si>
  <si>
    <t>Plants in which the term tepal is appropriate include genera such as __________.</t>
  </si>
  <si>
    <t>Aloe and Tulipa</t>
  </si>
  <si>
    <t>Lilium and Narcissus</t>
  </si>
  <si>
    <t>Rosa and Phaseolus</t>
  </si>
  <si>
    <t>Genera such as Rosa and Phaseolus have well-distinguished __________.</t>
  </si>
  <si>
    <t>sepals and petals</t>
  </si>
  <si>
    <t>stems and leaves</t>
  </si>
  <si>
    <t>Undifferentiated tepals that resemble petals are referred to as __________.</t>
  </si>
  <si>
    <t>resembling petals</t>
  </si>
  <si>
    <t>Wind-pollinated species, such as grasses, either have very small petals or lack them entirely due to their reliance on __________.</t>
  </si>
  <si>
    <t>wind pollination</t>
  </si>
  <si>
    <t>self-pollination</t>
  </si>
  <si>
    <t>pollination by wind</t>
  </si>
  <si>
    <t>If the petals are free from one another in the corolla, the plant is described as __________.</t>
  </si>
  <si>
    <t>globular</t>
  </si>
  <si>
    <t>When petals are at least partially fused together, the plant is described as __________.</t>
  </si>
  <si>
    <t>connected</t>
  </si>
  <si>
    <t>separate</t>
  </si>
  <si>
    <t>Monocots typically have flowers with __________ petals.</t>
  </si>
  <si>
    <t>uneven</t>
  </si>
  <si>
    <t>Irregular or zygomorphic flowers exhibit symmetry in only __________ plane(s).</t>
  </si>
  <si>
    <t>a single</t>
  </si>
  <si>
    <t>In some plants like Narcissus, the lower part of the petals or tepals may fuse to form a floral cup known as the __________.</t>
  </si>
  <si>
    <t>The upper, broad part of the petal, similar to a leaf blade, is called the __________.</t>
  </si>
  <si>
    <t>broad flat part</t>
  </si>
  <si>
    <t>The lower, narrow part of the petal, similar to a leaf petiole, is called the __________.</t>
  </si>
  <si>
    <t>narrow base</t>
  </si>
  <si>
    <t>Patterns visible in ultraviolet light on petals that guide pollinators are known as __________.</t>
  </si>
  <si>
    <t>pollen guides</t>
  </si>
  <si>
    <t>Pollination is an important step in the __________ reproduction of higher plants.</t>
  </si>
  <si>
    <t>sexual</t>
  </si>
  <si>
    <t>asexual</t>
  </si>
  <si>
    <t>male</t>
  </si>
  <si>
    <t>Flowers that mimic the scent of decaying meat aim to attract pollinators such as __________.</t>
  </si>
  <si>
    <t>flies</t>
  </si>
  <si>
    <t>beetles</t>
  </si>
  <si>
    <t>butterflies</t>
  </si>
  <si>
    <t>Petals are modified leaves that primarily function to attract __________ to flowers.</t>
  </si>
  <si>
    <t>pollinators</t>
  </si>
  <si>
    <t>insects like bees</t>
  </si>
  <si>
    <t>pests</t>
  </si>
  <si>
    <t>The group of petals collectively forming the showy part of a flower is called the __________.</t>
  </si>
  <si>
    <t>the corolla</t>
  </si>
  <si>
    <t>When petals and sepals are indistinguishable, they are referred to as __________.</t>
  </si>
  <si>
    <t>indistinct floral organs</t>
  </si>
  <si>
    <t>bronchos</t>
  </si>
  <si>
    <t>In plants like Aloe and Tulipa, where sepals and petals are similar in appearance, they are termed __________.</t>
  </si>
  <si>
    <t>The perianth consists of two parts: the calyx and the __________.</t>
  </si>
  <si>
    <t>Wind-pollinated flowers often have small or no petals at all, an adaptation seen in species such as __________.</t>
  </si>
  <si>
    <t>conifers</t>
  </si>
  <si>
    <t>cacti</t>
  </si>
  <si>
    <t>If petals in a corolla are free and not fused, the plant is classified as __________.</t>
  </si>
  <si>
    <t>Plants with at least partially fused petals are described as __________.</t>
  </si>
  <si>
    <t>polysepalous</t>
  </si>
  <si>
    <t>having unified petals</t>
  </si>
  <si>
    <t>Eudicots most frequently have flowers with __________ petals.</t>
  </si>
  <si>
    <t>six petals</t>
  </si>
  <si>
    <t>seven petals</t>
  </si>
  <si>
    <t>Monocot flowers typically contain __________ petals.</t>
  </si>
  <si>
    <t>comprising three or six</t>
  </si>
  <si>
    <t>seven or eight petals</t>
  </si>
  <si>
    <t>Flowers that are radially symmetrical, such as buttercups, are described as __________.</t>
  </si>
  <si>
    <t>bilaterally symmetrical</t>
  </si>
  <si>
    <t>Irregular or zygomorphic flowers exhibit symmetry along only __________ plane.</t>
  </si>
  <si>
    <t>The lower, narrow part of some petals resembling a leaf petiole is known as the __________.</t>
  </si>
  <si>
    <t>filament</t>
  </si>
  <si>
    <t>wing</t>
  </si>
  <si>
    <t>In flowers like orchids and members of the pea family, the greatest deviation from radial symmetry occurs in the __________.</t>
  </si>
  <si>
    <t>ovules</t>
  </si>
  <si>
    <t>Ultraviolet patterns visible to insects but not humans serve as guides called __________.</t>
  </si>
  <si>
    <t>light direction indicators</t>
  </si>
  <si>
    <t>ultraviolet targets</t>
  </si>
  <si>
    <t>Some flowers produce scents mimicking __________ to attract flies for pollination.</t>
  </si>
  <si>
    <t>fresh flowers</t>
  </si>
  <si>
    <t>rotting meat</t>
  </si>
  <si>
    <t>fragrant oils</t>
  </si>
  <si>
    <t>According to the ABC model of flower development, petals evolved as modified versions of __________.</t>
  </si>
  <si>
    <t>Large, colorful petals often attract __________, which can see vibrant colors against natural scenery.</t>
  </si>
  <si>
    <t>avian species</t>
  </si>
  <si>
    <t>animals</t>
  </si>
  <si>
    <t>Bat-pollinated flowers rely on strong scents and ample __________ to attract their nocturnal pollinators.</t>
  </si>
  <si>
    <t>fruits</t>
  </si>
  <si>
    <t>Dactylanthus taylorii, a parasitic plant pollinated by bats, produces its flowers pointing above the surface with an abundance of __________.</t>
  </si>
  <si>
    <t>carbon dioxide</t>
  </si>
  <si>
    <t>Petals are modified leaves that surround the __________ of flowers, often attracting pollinators with their bright colors.</t>
  </si>
  <si>
    <t>The collective term for all the petals of a flower is the __________.</t>
  </si>
  <si>
    <t>Sepals collectively form the structure known as the __________, which typically lies beneath the corolla.</t>
  </si>
  <si>
    <t>When sepals and petals are indistinguishable, they are referred to as __________.</t>
  </si>
  <si>
    <t>Genera such as __________ and Tulipa exhibit characteristics where tepals are present.</t>
  </si>
  <si>
    <t>Agave</t>
  </si>
  <si>
    <t>Rosa</t>
  </si>
  <si>
    <t>Plants like Rosa and Phaseolus have clearly differentiated __________ and petals.</t>
  </si>
  <si>
    <t>In polypetalous or choripetalous flowers, the petals are __________ from one another.</t>
  </si>
  <si>
    <t>free</t>
  </si>
  <si>
    <t>attached</t>
  </si>
  <si>
    <t>distinct</t>
  </si>
  <si>
    <t>When petals are fused together, even partially, the plant is described as __________.</t>
  </si>
  <si>
    <t>united petals</t>
  </si>
  <si>
    <t>Flowers on eudicots usually possess either __________ petals.</t>
  </si>
  <si>
    <t>numerous</t>
  </si>
  <si>
    <t>Monocot flowers typically contain __________ petals, though exceptions do occur.</t>
  </si>
  <si>
    <t>two or four</t>
  </si>
  <si>
    <t>several</t>
  </si>
  <si>
    <t>Radially symmetrical flowers are classified as __________.</t>
  </si>
  <si>
    <t>asymmetric</t>
  </si>
  <si>
    <t>Irregular or zygomorphic flowers show symmetry along __________ plane(s).</t>
  </si>
  <si>
    <t>various</t>
  </si>
  <si>
    <t>Examples of zygomorphic flowers can be found in the __________ family.</t>
  </si>
  <si>
    <t>pea</t>
  </si>
  <si>
    <t>bean</t>
  </si>
  <si>
    <t>cabbage</t>
  </si>
  <si>
    <t>In sunflowers, each ray floret represents an individual flower with a single large __________.</t>
  </si>
  <si>
    <t>petal</t>
  </si>
  <si>
    <t>leaf</t>
  </si>
  <si>
    <t>The claw refers to the __________ portion of the petal, similar to a leaf petiole.</t>
  </si>
  <si>
    <t>narrow, lower</t>
  </si>
  <si>
    <t>basal</t>
  </si>
  <si>
    <t>lower</t>
  </si>
  <si>
    <t>Some flowers produce ultraviolet patterns that serve as __________ to guide pollinators.</t>
  </si>
  <si>
    <t>scent trails</t>
  </si>
  <si>
    <t>visual clues</t>
  </si>
  <si>
    <t>Based on the ABC model of flower development, it appears petals evolved very few times, possibly only __________.</t>
  </si>
  <si>
    <t>several times</t>
  </si>
  <si>
    <t>Wind-pollinated flowers often lack vibrant petals and instead focus on producing large amounts of __________.</t>
  </si>
  <si>
    <t>Some flowers emit odors resembling __________ to entice specific pollinators such as flies.</t>
  </si>
  <si>
    <t>sweet fruits</t>
  </si>
  <si>
    <t>dung</t>
  </si>
  <si>
    <t>For flowers pollinated by birds, being __________ and colorful helps them stand out against natural scenery.</t>
  </si>
  <si>
    <t>big</t>
  </si>
  <si>
    <t>The modified leaves that often attract pollinators due to their bright colors or unique shapes are called __________.</t>
  </si>
  <si>
    <t>When sepals and petals cannot be easily distinguished, they are collectively referred to as __________.</t>
  </si>
  <si>
    <t>Undifferentiated tepals that resemble petals are described as __________.</t>
  </si>
  <si>
    <t>In the ABC model of flower development, petals are considered modified versions of floral parts including __________.</t>
  </si>
  <si>
    <t>roots, leaves, and stems</t>
  </si>
  <si>
    <t>stamens, carpels, and sepals</t>
  </si>
  <si>
    <t>Flowers with identical petals in size and shape are termed __________.</t>
  </si>
  <si>
    <t>Flowers that exhibit symmetry in only one plane are called __________.</t>
  </si>
  <si>
    <t>The individual flowers around the edge of a sunflower head, each with a single large petal, are known as __________.</t>
  </si>
  <si>
    <t>disk florets</t>
  </si>
  <si>
    <t>stem florets</t>
  </si>
  <si>
    <t>The narrow lower portion of a petal, similar to a leaf petiole, is called the __________.</t>
  </si>
  <si>
    <t>claw-like structure</t>
  </si>
  <si>
    <t>Patterns visible on petals under ultraviolet light, which guide pollinators, are referred to as __________.</t>
  </si>
  <si>
    <t>uv markers</t>
  </si>
  <si>
    <t>Wind-pollinated flowers generally produce __________ amounts of pollen to increase the chances of successful pollination.</t>
  </si>
  <si>
    <t>Mutual relationships between flowers and pollinators are maintained through incentives such as nectar, which encourage __________.</t>
  </si>
  <si>
    <t>pollinator loyalty</t>
  </si>
  <si>
    <t>exploration</t>
  </si>
  <si>
    <t>pollinator preference</t>
  </si>
  <si>
    <t>Some flowers mimic the scent of __________ to lure flies for pollination.</t>
  </si>
  <si>
    <t>sweet honey</t>
  </si>
  <si>
    <t>fruity aromas</t>
  </si>
  <si>
    <t>Bird-pollinated flowers tend to have large and colorful petals to be more visible against __________.</t>
  </si>
  <si>
    <t>natural scenery</t>
  </si>
  <si>
    <t>background foliage</t>
  </si>
  <si>
    <t>urban environment</t>
  </si>
  <si>
    <t>An example of a bat-pollinated plant whose flowers emit a strong scent but lack color is __________.</t>
  </si>
  <si>
    <t>dactylanthus</t>
  </si>
  <si>
    <t>agapanthus</t>
  </si>
  <si>
    <t>lavender</t>
  </si>
  <si>
    <t>In some flowers like Narcissus, the fusion of the lower part of the petals forms a structure called the __________.</t>
  </si>
  <si>
    <t>A flower where petals are not fused is described as __________.</t>
  </si>
  <si>
    <t>The perianth consists of two main parts: the calyx and the __________.</t>
  </si>
  <si>
    <t>pistil</t>
  </si>
  <si>
    <t>five or ten</t>
  </si>
  <si>
    <t>eight</t>
  </si>
  <si>
    <t>Charles Darwin proposed a theory regarding the evolution of elongated corollae and __________.</t>
  </si>
  <si>
    <t>elongated corollae</t>
  </si>
  <si>
    <t>The broad upper part of a petal, resembling a leaf blade, is referred to as the __________.</t>
  </si>
  <si>
    <t>lt\wiki</t>
  </si>
  <si>
    <t>Miskas.txt</t>
  </si>
  <si>
    <t>Miškai dengia apie __________ Žemės sausumos ploto.</t>
  </si>
  <si>
    <t>30 %</t>
  </si>
  <si>
    <t>30%</t>
  </si>
  <si>
    <t>15 km²</t>
  </si>
  <si>
    <t>15 % sausumos ploto</t>
  </si>
  <si>
    <t>Miškų augimo viršutinę ribą vadiname __________.</t>
  </si>
  <si>
    <t>medžių linija</t>
  </si>
  <si>
    <t>kalnų viršūnė</t>
  </si>
  <si>
    <t>medžių viršūnė</t>
  </si>
  <si>
    <t>__________ – spygliuočių miškai, būdingi atšiauriems šiaurės regionams.</t>
  </si>
  <si>
    <t>taiga</t>
  </si>
  <si>
    <t>borealinis miškas</t>
  </si>
  <si>
    <t>šaltosios miškai</t>
  </si>
  <si>
    <t>Miškai, augantys musonų įtakojamose srityse, vadinami __________.</t>
  </si>
  <si>
    <t>musoniniai miškai</t>
  </si>
  <si>
    <t>tropiniai miškai</t>
  </si>
  <si>
    <t>pusiaujo miškai</t>
  </si>
  <si>
    <t>Pagal FAO, mišką apibrėžia kaip teritoriją didesnę nei __________.</t>
  </si>
  <si>
    <t>0,5 ha</t>
  </si>
  <si>
    <t>1 ha</t>
  </si>
  <si>
    <t>2 ha</t>
  </si>
  <si>
    <t>0,5 hektaro</t>
  </si>
  <si>
    <t>Pagal FAO, medžių aukštis brandos amžiuje turi siekti ne mažiau kaip __________.</t>
  </si>
  <si>
    <t>5 metrų</t>
  </si>
  <si>
    <t>10 metrų</t>
  </si>
  <si>
    <t>15 metrų</t>
  </si>
  <si>
    <t>5 metrų aukštį</t>
  </si>
  <si>
    <t>Pagal Lietuvos Miškų įstatymą, mišku laikomas plotas, ne mažesnis kaip __________.</t>
  </si>
  <si>
    <t>0,1 hektaro</t>
  </si>
  <si>
    <t>1 hektaro</t>
  </si>
  <si>
    <t>2 hektarų</t>
  </si>
  <si>
    <t>Miško žeme apima plotus, užimti miško keliais, kvartalų, technologinės ir __________ linijos.</t>
  </si>
  <si>
    <t>priešgaisrinės</t>
  </si>
  <si>
    <t>apsaugos</t>
  </si>
  <si>
    <t>vandens linijos</t>
  </si>
  <si>
    <t>2010 metais pasaulyje miškų plotas buvo apie __________.</t>
  </si>
  <si>
    <t>40,3 mln. km²</t>
  </si>
  <si>
    <t>40,3 milijono kvadratinių kilometrų</t>
  </si>
  <si>
    <t>20 mln. km²</t>
  </si>
  <si>
    <t>Pasaulio miškai dengia apie __________ sausumos ploto.</t>
  </si>
  <si>
    <t>31 %</t>
  </si>
  <si>
    <t>30 % sausumos ploto</t>
  </si>
  <si>
    <t>25 % sausumos ploto</t>
  </si>
  <si>
    <t>Pasaulyje __________ % miškų sudaro drėgnieji atogrąžų miškai.</t>
  </si>
  <si>
    <t>42</t>
  </si>
  <si>
    <t>40 %</t>
  </si>
  <si>
    <t>39 %</t>
  </si>
  <si>
    <t>Pasaulyje __________ % miškų yra taigos.</t>
  </si>
  <si>
    <t>33</t>
  </si>
  <si>
    <t>33 %</t>
  </si>
  <si>
    <t>33 proc.</t>
  </si>
  <si>
    <t>20 % taigos</t>
  </si>
  <si>
    <t>Pasaulyje __________ % miškų yra musoniniai miškai.</t>
  </si>
  <si>
    <t>14</t>
  </si>
  <si>
    <t>10 % musoninių miškų</t>
  </si>
  <si>
    <t>keturiolika procentų</t>
  </si>
  <si>
    <t>14 %</t>
  </si>
  <si>
    <t>Pasaulyje __________ % miškų yra mišrieji ir plačialapiai miškai.</t>
  </si>
  <si>
    <t>11</t>
  </si>
  <si>
    <t>11 %</t>
  </si>
  <si>
    <t>20 %</t>
  </si>
  <si>
    <t>15 %</t>
  </si>
  <si>
    <t>Dvi trečiosios pasaulio miškų plyti dešimtyje __________.</t>
  </si>
  <si>
    <t>valstybių</t>
  </si>
  <si>
    <t>regionų</t>
  </si>
  <si>
    <t>kontinentų</t>
  </si>
  <si>
    <t>1990–2010 metų laikotarpiu metinis savavališkai iškertamų miškų plotas sumažėjo vidutiniškai apie __________.</t>
  </si>
  <si>
    <t>67 660 km²</t>
  </si>
  <si>
    <t>50 000 km²</t>
  </si>
  <si>
    <t>77 000 km²</t>
  </si>
  <si>
    <t>67 660 kvadratinių kilometrų</t>
  </si>
  <si>
    <t>Lietuvoje yra apie __________ miškų.</t>
  </si>
  <si>
    <t>18 000</t>
  </si>
  <si>
    <t>20 000</t>
  </si>
  <si>
    <t>18 000 hektarų</t>
  </si>
  <si>
    <t>Devynių miškų masyvų plotai Lietuvoje yra didesni nei __________.</t>
  </si>
  <si>
    <t>20 000 ha</t>
  </si>
  <si>
    <t>15 000 ha</t>
  </si>
  <si>
    <t>dvidešimt tūkstančių hektarų</t>
  </si>
  <si>
    <t>Po Lietuvos krikšto miškai prarado __________ reikšmę.</t>
  </si>
  <si>
    <t>sakralią</t>
  </si>
  <si>
    <t>komercinę</t>
  </si>
  <si>
    <t>ekonominę</t>
  </si>
  <si>
    <t>Neteisėtų miškų kirtimų kiekio mažėjimą Lietuvoje lemia didesnės teisės suteiktos __________.</t>
  </si>
  <si>
    <t>miškų pareigūnams</t>
  </si>
  <si>
    <t>aplinkos apsaugos pareigūnams</t>
  </si>
  <si>
    <t>miško valdytojams</t>
  </si>
  <si>
    <t>Miškai dengia apie __________ Žemės sausumos.</t>
  </si>
  <si>
    <t>25 %</t>
  </si>
  <si>
    <t>FAO apibrėžia mišką kaip didesnę nei __________ teritoriją, kurioje medžių laja dengia daugiau nei 10% ploto.</t>
  </si>
  <si>
    <t>50 arų</t>
  </si>
  <si>
    <t>Lietuvos Miškų įstatyme mišku laikomas plotas, ne mažesnis kaip __________ hektaro.</t>
  </si>
  <si>
    <t>0,1</t>
  </si>
  <si>
    <t>0,1 ha</t>
  </si>
  <si>
    <t>0,2 hektaro</t>
  </si>
  <si>
    <t>Anot FAO, 2010 metais pasaulyje buvo __________ mln. km² miškų.</t>
  </si>
  <si>
    <t>40,3</t>
  </si>
  <si>
    <t>Pagal FAO, pasaulio miškai dengia __________ sausumos ploto.</t>
  </si>
  <si>
    <t>31%</t>
  </si>
  <si>
    <t>32 %</t>
  </si>
  <si>
    <t>42 % visų pasaulio miškų yra __________.</t>
  </si>
  <si>
    <t>drėgnieji atogrąžų miškai</t>
  </si>
  <si>
    <t>džiunglėse</t>
  </si>
  <si>
    <t>karštieji miškai</t>
  </si>
  <si>
    <t>Dvi trečdalių pasaulio miškų plyti dešimtyje valstybių, tarp kurių yra Rusija, Brazilija, Kanada, JAV, Kinija, Kongo Demokratinė Respublika, Australija, Indonezija, Sudan ir __________.</t>
  </si>
  <si>
    <t>Indija</t>
  </si>
  <si>
    <t>Peru</t>
  </si>
  <si>
    <t>Argentina</t>
  </si>
  <si>
    <t>Taiga – spygliuočių miškai, būdingi __________ regionams.</t>
  </si>
  <si>
    <t>šiaurės</t>
  </si>
  <si>
    <t>rytų</t>
  </si>
  <si>
    <t>šaltiems</t>
  </si>
  <si>
    <t>Musoniniai miškai auga musonų įtakojamose srityse ir ištveria __________ laikotarpius.</t>
  </si>
  <si>
    <t>sausros</t>
  </si>
  <si>
    <t>saulėtus</t>
  </si>
  <si>
    <t>ilgus sausros</t>
  </si>
  <si>
    <t>sniego</t>
  </si>
  <si>
    <t>Miškai, augantys itin lietingose vietose, vadinami __________.</t>
  </si>
  <si>
    <t>drėgnaisiais</t>
  </si>
  <si>
    <t>šlapiasiais miškais</t>
  </si>
  <si>
    <t>lietingaisiais miškais</t>
  </si>
  <si>
    <t>Miškai, kuriuose dažnai tvyro rūkas, yra žinomi kaip __________.</t>
  </si>
  <si>
    <t>rūko miškai</t>
  </si>
  <si>
    <t>dūminiai miškai</t>
  </si>
  <si>
    <t>miglos miškai</t>
  </si>
  <si>
    <t>Miškuose, auginamų kalnų teritorijose, augimo viršutinę ribą vadiname __________.</t>
  </si>
  <si>
    <t>Kerpšilio miško paklotė paprastai siekia apie __________ storio.</t>
  </si>
  <si>
    <t>2–3 cm</t>
  </si>
  <si>
    <t>1 cm</t>
  </si>
  <si>
    <t>5 cm</t>
  </si>
  <si>
    <t>Brukniašilio miško dirvožemiai paprastai būna __________.</t>
  </si>
  <si>
    <t>silpnai ir vidutiniškai nujaurėję smėliniai</t>
  </si>
  <si>
    <t>stipriai nujaurėję</t>
  </si>
  <si>
    <t>durpingi</t>
  </si>
  <si>
    <t>Žaliašilyje miško paklotė paprastai siekia apie __________.</t>
  </si>
  <si>
    <t>2–7 cm</t>
  </si>
  <si>
    <t>4 cm</t>
  </si>
  <si>
    <t>10 cm</t>
  </si>
  <si>
    <t>Mėlynšilyje dirvožemio gruntinis vanduo slūgsta gyliais nuo maždaug __________.</t>
  </si>
  <si>
    <t>1–2,5 m</t>
  </si>
  <si>
    <t>0,5–1,5 m</t>
  </si>
  <si>
    <t>1–2,5 m gylio</t>
  </si>
  <si>
    <t>2–3 m</t>
  </si>
  <si>
    <t>Šilabaliuose miškuose gruntinis vanduo paprastai randamas gyliais nuo __________.</t>
  </si>
  <si>
    <t>1,5–3 m</t>
  </si>
  <si>
    <t>0,5–1,5 metro</t>
  </si>
  <si>
    <t>1–2 metro</t>
  </si>
  <si>
    <t>Šilaraistiuose miškuose gruntinio vandens gylis siekia apie __________.</t>
  </si>
  <si>
    <t>0,3–0,6 m</t>
  </si>
  <si>
    <t>1–2 m</t>
  </si>
  <si>
    <t>Tyrašilis, dar vadinamas, yra žinomas kaip __________.</t>
  </si>
  <si>
    <t>gailiašilis</t>
  </si>
  <si>
    <t>upelis miškas</t>
  </si>
  <si>
    <t>žalias miškas</t>
  </si>
  <si>
    <t>gailiašiliais</t>
  </si>
  <si>
    <t>Miškai stabdo vėjo ir vandens sukeliamą __________.</t>
  </si>
  <si>
    <t>dirvų eroziją</t>
  </si>
  <si>
    <t>vandens tekėjimą</t>
  </si>
  <si>
    <t>dirvožemių išplovimą</t>
  </si>
  <si>
    <t>Miškas – teritorija, tankiai apaugusi medžiais, sudaranti tam tikrą gyvosios gamtos buveinę. Miškai dengia apie __________ Žemės sausumos.</t>
  </si>
  <si>
    <t>Pagrindiniai Žemės miškų masyvai auga vidutinių platumų, __________ ir subtropinėse klimato juostose.</t>
  </si>
  <si>
    <t>tropinėse</t>
  </si>
  <si>
    <t>ašigalių</t>
  </si>
  <si>
    <t>dykumų</t>
  </si>
  <si>
    <t>Pagal FAO mišką apibrėžia kaip didesnę nei __________ ha teritoriją, kurioje medžių laja dengia daugiau nei 10 % ploto.</t>
  </si>
  <si>
    <t>0,5</t>
  </si>
  <si>
    <t>0.5</t>
  </si>
  <si>
    <t>0.2</t>
  </si>
  <si>
    <t>Pagal FAO apibrėžimą, medžiai brandos amžiuje turi siekti ne mažesni kaip __________ metrų aukštį.</t>
  </si>
  <si>
    <t>5</t>
  </si>
  <si>
    <t>10</t>
  </si>
  <si>
    <t>15</t>
  </si>
  <si>
    <t>Lietuvos Miškų įstatyme mišku laikomas ne mažesnis kaip __________ hektaro žemės plotas, apaugęs medžiais.</t>
  </si>
  <si>
    <t>0.05</t>
  </si>
  <si>
    <t>0.1</t>
  </si>
  <si>
    <t>Laukuose, pakelėse, prie vandens telkinių, gyvenamosiose vietovėse bei kapinėse esančios medžių grupės (pavyzdžiui, pavieniai medžiai, krūmai ir siauros medžių juostos) nelaikomos __________.</t>
  </si>
  <si>
    <t>mišku</t>
  </si>
  <si>
    <t>viešu mišku</t>
  </si>
  <si>
    <t>mišriu mišku</t>
  </si>
  <si>
    <t>Anot FAO, 2010 metais pasaulyje miškų plotas siekė apie __________ mln. km².</t>
  </si>
  <si>
    <t>40.3</t>
  </si>
  <si>
    <t>50.4</t>
  </si>
  <si>
    <t>35.1</t>
  </si>
  <si>
    <t>Pasaulio miškų struktūroje drėgnieji atogrąžų miškai sudaro apie __________ %.</t>
  </si>
  <si>
    <t>48</t>
  </si>
  <si>
    <t>40</t>
  </si>
  <si>
    <t>Taigos miškai sudaro apie __________ % visų pasaulio miškų.</t>
  </si>
  <si>
    <t>25</t>
  </si>
  <si>
    <t>20</t>
  </si>
  <si>
    <t>1990–2010 metų laikotarpiu pasaulio miškų nykimo tempas buvo vidutiniškai __________ km² kasmet.</t>
  </si>
  <si>
    <t>67 660</t>
  </si>
  <si>
    <t>56,000</t>
  </si>
  <si>
    <t>70,000</t>
  </si>
  <si>
    <t>67,660</t>
  </si>
  <si>
    <t>Dvi trečdiosios pasaulio miškų plytimo susikaupia dešimtyje valstybių, tarp kurių yra Rusija, Brazilija, Kanada, JAV, Kinija, Kongo Demokratinėje Respublikoje, Australija, Indonezija, Sudan ir __________.</t>
  </si>
  <si>
    <t>Indijoje</t>
  </si>
  <si>
    <t>Prancūzijoje</t>
  </si>
  <si>
    <t>Norvegijoje</t>
  </si>
  <si>
    <t>15,000</t>
  </si>
  <si>
    <t>18,000</t>
  </si>
  <si>
    <t>20,000</t>
  </si>
  <si>
    <t>Lietuvos miškų struktūroje dominuoja __________, sudarančios apie 38 % miškų plotų.</t>
  </si>
  <si>
    <t>pušynai</t>
  </si>
  <si>
    <t>eglynai</t>
  </si>
  <si>
    <t>beržynai</t>
  </si>
  <si>
    <t>Devynių miškų masyvų plotai Lietuvoje yra didesni nei __________ ha.</t>
  </si>
  <si>
    <t>10,000</t>
  </si>
  <si>
    <t>Po Lietuvos __________ miškai prarado savo sakralią reikšmę, o prasidėjo intensyvus miškų kirtimas.</t>
  </si>
  <si>
    <t>krikšto</t>
  </si>
  <si>
    <t>sujungimo</t>
  </si>
  <si>
    <t>užkariavimo</t>
  </si>
  <si>
    <t>1938 metais Lietuvos miškingumas siekė apie __________ %.</t>
  </si>
  <si>
    <t>17</t>
  </si>
  <si>
    <t>17 %</t>
  </si>
  <si>
    <t>Šiuo metu Lietuvos miškai užima apie __________ % šalies teritorijos.</t>
  </si>
  <si>
    <t>31</t>
  </si>
  <si>
    <t>28</t>
  </si>
  <si>
    <t>Miškai gamina deguonį, sulaiko atmosferos teršalus ir sumažina __________ efektą, kaupdami didelį organinių medžiagų kiekį.</t>
  </si>
  <si>
    <t>šiltnamio</t>
  </si>
  <si>
    <t>miškų nykimo</t>
  </si>
  <si>
    <t>žmogaus</t>
  </si>
  <si>
    <t>Miškinguose regionuose miškas yra svarbus ne tik aplinkosaugos, bet ir ekonominiais tikslais, nes jis yra reikšmingas __________ šaltinis vietos gyventojams.</t>
  </si>
  <si>
    <t>pajamų</t>
  </si>
  <si>
    <t>pinigų</t>
  </si>
  <si>
    <t>sveikatos</t>
  </si>
  <si>
    <t>Miškai yra svarbūs biosferai, nes jie gamina __________.</t>
  </si>
  <si>
    <t>deguonį</t>
  </si>
  <si>
    <t>anglies dvideginį</t>
  </si>
  <si>
    <t>vandenį</t>
  </si>
  <si>
    <t>Miškai kaupia didelį organinių medžiagų kiekį, taip mažindami __________ poveikį.</t>
  </si>
  <si>
    <t>šiltnamio efekto</t>
  </si>
  <si>
    <t>aplinkos taršos</t>
  </si>
  <si>
    <t>anglies dioksido</t>
  </si>
  <si>
    <t>Lietuvos teisėje __________ nelaikomi mišku.</t>
  </si>
  <si>
    <t>sodai, parkai ir pavieniai medžiai</t>
  </si>
  <si>
    <t>pavieniai krūmai</t>
  </si>
  <si>
    <t>uogų krūmai</t>
  </si>
  <si>
    <t>Pagal FAO, miško sąvoką apima tiek natūraliai augančius, tiek __________ plotus.</t>
  </si>
  <si>
    <t>žmonių apsodintus</t>
  </si>
  <si>
    <t>natūraliai iškilusius</t>
  </si>
  <si>
    <t>žmonių sodintus</t>
  </si>
  <si>
    <t>neprižiūrėtus</t>
  </si>
  <si>
    <t>Prieš intensyvų miškų kirtimą, Lietuvos miškų išsaugojimą skatino jų __________ reikšmė.</t>
  </si>
  <si>
    <t>sakralinė</t>
  </si>
  <si>
    <t>estetinė</t>
  </si>
  <si>
    <t>miško ekonominę</t>
  </si>
  <si>
    <t>Senovės Lietuvoje miškai turėjo svarbią __________ reikšmę, apsaugodami šalies teritoriją.</t>
  </si>
  <si>
    <t>gynybinę</t>
  </si>
  <si>
    <t>sakralinę</t>
  </si>
  <si>
    <t>1938 m. Lietuvos miškingumas siekė apie __________ %.</t>
  </si>
  <si>
    <t>septyniolika</t>
  </si>
  <si>
    <t>Šiandien Lietuvos miškai užima maždaug __________ % šalies teritorijos.</t>
  </si>
  <si>
    <t>Lietuvoje yra apie __________ atskirų miškų.</t>
  </si>
  <si>
    <t>daugiau nei 18 000</t>
  </si>
  <si>
    <t>15 000</t>
  </si>
  <si>
    <t>Po pušynų, Lietuvos miškuose labiausiai paplitę yra __________, sudarantys apie 22 % miškų plotų.</t>
  </si>
  <si>
    <t>eglės</t>
  </si>
  <si>
    <t>beržų miškai</t>
  </si>
  <si>
    <t>Lietuvos miškuose dominuoja jaunuolynai ir __________, o brandūs medynai sudaro tik apie 5 %.</t>
  </si>
  <si>
    <t>pusamžiai miškai</t>
  </si>
  <si>
    <t>miškininkystės kultūros miškai</t>
  </si>
  <si>
    <t>subrendę miškai</t>
  </si>
  <si>
    <t>Lietuvos miškuose gyvena ir __________, kurios yra mažiau žinomos, tačiau svarbios ekosistemos dalyvės.</t>
  </si>
  <si>
    <t>miškinės kiaunės</t>
  </si>
  <si>
    <t>lapės</t>
  </si>
  <si>
    <t>kiškiai</t>
  </si>
  <si>
    <t>Miškai sumažina gruntinių ir paviršinių __________ taršą.</t>
  </si>
  <si>
    <t>vandenų</t>
  </si>
  <si>
    <t>vandens taršą</t>
  </si>
  <si>
    <t>žemių taršą</t>
  </si>
  <si>
    <t>oro</t>
  </si>
  <si>
    <t>Didžiausią miškų plėtrą pastebima šalyse, pavyzdžiui, Kinijoje, JAV, Indijoje ir __________.</t>
  </si>
  <si>
    <t>Vietname</t>
  </si>
  <si>
    <t>Brazilijoje</t>
  </si>
  <si>
    <t>Ispanijoje</t>
  </si>
  <si>
    <t>1990–2010 m. miškų nykimo tempą galima apibūdinti kaip išskirtą skirtumą tarp iškirstų ir __________ plotų.</t>
  </si>
  <si>
    <t>atsodintų</t>
  </si>
  <si>
    <t>miškų naikinamų</t>
  </si>
  <si>
    <t>rekonstruotų teritorijų</t>
  </si>
  <si>
    <t>Apie __________ pasaulio miškų yra vadinami giriomis, nes jie yra beveik nepaliesti intensyvios žmogaus veiklos.</t>
  </si>
  <si>
    <t>trečdalis</t>
  </si>
  <si>
    <t>pusė</t>
  </si>
  <si>
    <t>Daugelis valstybių saugo bent __________ savo turimų miškų plotą, siekdamos išsaugoti biologinę įvairovę.</t>
  </si>
  <si>
    <t>10 %</t>
  </si>
  <si>
    <t>pusę</t>
  </si>
  <si>
    <t>penktadalį</t>
  </si>
  <si>
    <t>Iš Lietuvos miškų tipologinės klasifikacijos, __________ miškui būdingas vidutiniškai nujaurėjęs smėlinis dirvožemis, nestora paklotė ir gausu samanų.</t>
  </si>
  <si>
    <t>brukniašilis</t>
  </si>
  <si>
    <t>tyrašilio</t>
  </si>
  <si>
    <t>šilabalio</t>
  </si>
  <si>
    <t>brukniašilio</t>
  </si>
  <si>
    <t>__________ miškuose, auginamuose kalvotame reljefe, paklotė sudaro beveik ištisinę samanų dangą, o medynus dominuoja brandžios eglės bei pušys.</t>
  </si>
  <si>
    <t>šilagiris</t>
  </si>
  <si>
    <t>šilagirio</t>
  </si>
  <si>
    <t>__________ yra svarbi ūkio šaka, teikianti pajamas ir užimtumą vietos gyventojams.</t>
  </si>
  <si>
    <t>miškų ūkis</t>
  </si>
  <si>
    <t>žvejyba</t>
  </si>
  <si>
    <t>mineralų gavyba</t>
  </si>
  <si>
    <t>Miškų nėra __________ regionuose.</t>
  </si>
  <si>
    <t>arktiniuose ir antarktiniuose</t>
  </si>
  <si>
    <t>džiunglių</t>
  </si>
  <si>
    <t>tropiniuose regionuose</t>
  </si>
  <si>
    <t>Kerpšilis miškas, būdingas pakilioms ar smulkiai kalvotoms vietoms, pasižymi jaurinių smėlinių dirvožemių savybėmis, o jo paklotė siekia apie __________ centimetrų storio.</t>
  </si>
  <si>
    <t>2–3</t>
  </si>
  <si>
    <t>2-3</t>
  </si>
  <si>
    <t>10–15</t>
  </si>
  <si>
    <t>Brukniašilis miškas auga lygumose, kur gruntinis vanduo slūgso daugiau kaip __________ metrų gylyje.</t>
  </si>
  <si>
    <t>dviejų</t>
  </si>
  <si>
    <t>Žaliašilis miškas auga fliuvioglacialinių deltų ir limnoglacialinių lygumų smėlynuose, turėdamas paklotę, kurios storis svyruoja nuo __________ cm.</t>
  </si>
  <si>
    <t>2–7</t>
  </si>
  <si>
    <t>5–10 cm</t>
  </si>
  <si>
    <t>1–3 cm</t>
  </si>
  <si>
    <t>Mėlynšilis miškas, būdingas žemesniam reljefui, pasižymi paklotės storumu nuo __________ cm.</t>
  </si>
  <si>
    <t>6–12</t>
  </si>
  <si>
    <t>Šilabalis miškas auga kalvotose vietose, kur gruntinis vanduo pasiekiamas gyliai tarp 0,5 ir __________ metrų.</t>
  </si>
  <si>
    <t>1,5</t>
  </si>
  <si>
    <t>Šilaraistis miškas, kuriame auga skurdūs pušynai ir beržynai, būdinas to, kad dirvožemis yra __________, o gruntinis vanduo yra ypač seklus.</t>
  </si>
  <si>
    <t>sudurpėjęs</t>
  </si>
  <si>
    <t>smėlinis</t>
  </si>
  <si>
    <t>molinis</t>
  </si>
  <si>
    <t>Tyrašilis, dar vadinamas gailiašiliu, paplitęs smėlingose lygumose, pasižymi storiu durpių sluoksniu, sudarytu beveik iš nesuirusių __________.</t>
  </si>
  <si>
    <t>kiminų</t>
  </si>
  <si>
    <t>sąmanų</t>
  </si>
  <si>
    <t>medžių</t>
  </si>
  <si>
    <t>kiminai</t>
  </si>
  <si>
    <t>Šilagirio miško paklotę sudaro beveik ištisinė samanų danga, o žolinė danga užima apie __________ proc. paklotės.</t>
  </si>
  <si>
    <t>30–50 %</t>
  </si>
  <si>
    <t>50–60 %</t>
  </si>
  <si>
    <t>40–60 %</t>
  </si>
  <si>
    <t>Mėlyngirio miškuose humusingas horizontas siekia iki __________ centimetrų.</t>
  </si>
  <si>
    <t xml:space="preserve">20 </t>
  </si>
  <si>
    <t xml:space="preserve">25 </t>
  </si>
  <si>
    <t>Žaliagiriai miškai paplitę lygumų rajonuose, kur dirvožemiai yra velėniniai glėjiški priemoliai ir __________, nelaidūs vandeniui.</t>
  </si>
  <si>
    <t>moliai</t>
  </si>
  <si>
    <t>sudurpėję dirvožemiai</t>
  </si>
  <si>
    <t>smėlinai</t>
  </si>
  <si>
    <t>Raiste auga skurdūs medynai, dažniausiai __________ bei plaukuotasis beržas.</t>
  </si>
  <si>
    <t>juodalksnis</t>
  </si>
  <si>
    <t>pušis</t>
  </si>
  <si>
    <t>eglė</t>
  </si>
  <si>
    <t>Senovėje, didėjant gyventojų, pirmiausia buvo iškirsti __________ miškai.</t>
  </si>
  <si>
    <t>paupių</t>
  </si>
  <si>
    <t>kalnų</t>
  </si>
  <si>
    <t>pakraščių</t>
  </si>
  <si>
    <t>I tūkstantmečio pabaigoje miškai dengė apie __________ ploto Lietuvos teritorijos.</t>
  </si>
  <si>
    <t>du trečdalius</t>
  </si>
  <si>
    <t>tris ketvirtadalius</t>
  </si>
  <si>
    <t>3/2</t>
  </si>
  <si>
    <t>Tarp 1920–1937 m. vien privačiuose miškuose iškirsta apie __________ medienos.</t>
  </si>
  <si>
    <t>252,5 tūkst. m³</t>
  </si>
  <si>
    <t>252500 kūbinių metrų</t>
  </si>
  <si>
    <t>200 tūkst m³</t>
  </si>
  <si>
    <t>1938 m. miškingumas Lietuvoje siekė maždaug __________ procentų.</t>
  </si>
  <si>
    <t>2012 m. savavališkai iškertamų miškų plotas Lietuvoje siekė apie __________ kubinių metrų.</t>
  </si>
  <si>
    <t>8,5 tūkst. m³</t>
  </si>
  <si>
    <t>10 tūkstančių kūbinių metrų</t>
  </si>
  <si>
    <t>8500 kūbinių metrų</t>
  </si>
  <si>
    <t>Miškai stabdo vėjo ir vandens sukeliamą dirvų __________.</t>
  </si>
  <si>
    <t>eroziją</t>
  </si>
  <si>
    <t>erosiją</t>
  </si>
  <si>
    <t>vertimą</t>
  </si>
  <si>
    <t>slūgimą</t>
  </si>
  <si>
    <t>Miškai sukaupia didelį organinių medžiagų kiekį ir taip mažina __________ efekto poveikį.</t>
  </si>
  <si>
    <t>Miško ūkis yra svarbi ūkio šaka, suteikianti pajamas vietos gyventojams ir galimybes __________.</t>
  </si>
  <si>
    <t>turizmui</t>
  </si>
  <si>
    <t>gyvenimai</t>
  </si>
  <si>
    <t>medkirčiams</t>
  </si>
  <si>
    <t>Pasaulyje miškai dengia apie __________ Žemės sausumos ir yra vienas svarbiausių biosferos elementų.</t>
  </si>
  <si>
    <t>Pagal FAO miško apibrėžimą, miškas yra teritorija, kurios plotas turi būti didesnis nei __________, kurioje medžių laja dengia daugiau nei 10 % ploto.</t>
  </si>
  <si>
    <t>Pagal FAO reikalavimus, medžių brandos amžiuje miške aukštis turi siekti ne mažiau kaip __________.</t>
  </si>
  <si>
    <t>5 centrimetrų</t>
  </si>
  <si>
    <t>Lietuvos Miškų įstatyme mišku laikomas žemės plotas, jei jis yra ne mažesnis kaip __________ ir apaugęs medžiais.</t>
  </si>
  <si>
    <t>0.05 ha</t>
  </si>
  <si>
    <t>0.1 ha</t>
  </si>
  <si>
    <t>Laukuose, pakelėse, prie vandens telkinių bei gyvenamosiose vietovėse esančios siaurų medžių juostų, pavyzdžiui, __________, nelaikomos mišku.</t>
  </si>
  <si>
    <t>gyvatvorės</t>
  </si>
  <si>
    <t>krūmai</t>
  </si>
  <si>
    <t>pelkės</t>
  </si>
  <si>
    <t>Anot FAO, 2010 metais pasaulio miškų plotas siekė apie __________.</t>
  </si>
  <si>
    <t>40.3  mln. Km²</t>
  </si>
  <si>
    <t>50.4  mln. Km²</t>
  </si>
  <si>
    <t>35.1  mln. Km²</t>
  </si>
  <si>
    <t>Pasaulinių miškų tipų pasiskirstyme drėgnieji atogrąžų miškai sudaro apie __________ visų miškų.</t>
  </si>
  <si>
    <t>42 %</t>
  </si>
  <si>
    <t>50 %</t>
  </si>
  <si>
    <t>Taigos, t. y. spygliuočių miškai, užima apie __________ visų pasaulio miškų.</t>
  </si>
  <si>
    <t>Musoniniai, arba sausieji tropikų ir subtropikų miškai, apima apie __________ pasaulio miškų.</t>
  </si>
  <si>
    <t>12 %</t>
  </si>
  <si>
    <t>16 %</t>
  </si>
  <si>
    <t>Mišrieji ir plačialapiai miškai sudaro apie __________ visų pasaulio miškų.</t>
  </si>
  <si>
    <t>Dvi trečdalių pasaulio miškų plytina dešimtyje valstybių, tarp kurių yra Rusija, Brazilija, Kanada, JAV, Kinija, Kongo Demokratinė Respublika, Australija, Indonezija, Sudanas ir __________.</t>
  </si>
  <si>
    <t>Meksika</t>
  </si>
  <si>
    <t>1990–2010 metų laikotarpiu miškų nykimo tempas pasaulyje siekė vidutiniškai __________ kasmet.</t>
  </si>
  <si>
    <t>70,000 km²</t>
  </si>
  <si>
    <t>67,600 km²</t>
  </si>
  <si>
    <t>Beveik __________ pasaulio miškų yra įtraukti į saugomas teritorijas, ir jų plotai kasmet didėja.</t>
  </si>
  <si>
    <t>13 %</t>
  </si>
  <si>
    <t>Lietuvoje yra apie __________ miškų, kurie apima įvairias natūralių ir atsodinamų plotų sistemas.</t>
  </si>
  <si>
    <t>22,000</t>
  </si>
  <si>
    <t>Devynių miškų masyvų plotai Lietuvoje dažnai viršija __________, o jie dažnai turi savitus pavadinimus, susijusius su aplinkinėmis gamtos ypatybėmis.</t>
  </si>
  <si>
    <t>20,000 ha</t>
  </si>
  <si>
    <t>25,000 ha</t>
  </si>
  <si>
    <t>15,000 ha</t>
  </si>
  <si>
    <t>Lietuvos miškuose dominuoja __________, sudarantys apie 38 % miškų ploto, nes derlingos žemės buvo paverstos žemės ūkiui.</t>
  </si>
  <si>
    <t>I tūkstantmečio pabaigoje miškai uždengė apie __________ Lietuvos teritorijos, išsaugodami didelį šalies miškingumą.</t>
  </si>
  <si>
    <t>Po Lietuvos krikšto miškai prarado __________ reikšmę, kuri anksčiau buvo labai svarbi sakraliniu ir gynybiniu požiūriu.</t>
  </si>
  <si>
    <t>kultūrinę</t>
  </si>
  <si>
    <t>Miškai padeda apsaugoti dirvą, stabdydami vėjo ir vandens sukeliamą __________.</t>
  </si>
  <si>
    <t>Lietuvos miškų tipologinėje klasifikacijoje, __________ – tai miško tipas, būdingas pakilioms vietovėms su jauriniais smėliniais dirvožemiais, kur paklotė siekia tik apie 2–3 cm.</t>
  </si>
  <si>
    <t>kerpšilis</t>
  </si>
  <si>
    <t>šilabalis</t>
  </si>
  <si>
    <t>Miškas yra teritorija, tankiai apaugusi __________, sudaranti tam tikrą gyvosios gamtos buveinę.</t>
  </si>
  <si>
    <t>medžiais</t>
  </si>
  <si>
    <t>krūmais</t>
  </si>
  <si>
    <t>augalais</t>
  </si>
  <si>
    <t>Pagal FAO, mišką sudaro didesnė nei 0,5 ha teritorija, kurioje medžių laja dengia daugiau nei __________ jos ploto.</t>
  </si>
  <si>
    <t>10%</t>
  </si>
  <si>
    <t>50%</t>
  </si>
  <si>
    <t>dešimtadalį</t>
  </si>
  <si>
    <t>Lietuvoje pagal Miškų įstatymą mišku laikomas ne mažesnis kaip __________ žemės plotas, apaugęs medžiais.</t>
  </si>
  <si>
    <t>Dvi trečiosios pasaulio miškų yra girios, tai yra miškai, nepaliesti __________.</t>
  </si>
  <si>
    <t>intensyvios žmogaus veiklos</t>
  </si>
  <si>
    <t>klimato kaitos</t>
  </si>
  <si>
    <t>stichinės nelaimės</t>
  </si>
  <si>
    <t>Didžiausias miškų praradimas per 1990–2010 metus buvo stebimas šalyse, tokiose kaip Brazilija, Indonezija ir __________.</t>
  </si>
  <si>
    <t>Sudanas</t>
  </si>
  <si>
    <t>Juodkalnija</t>
  </si>
  <si>
    <t>Mianmaras</t>
  </si>
  <si>
    <t>Lietuvos miškuose vyrauja jaunuolynai, o brandūs medynai sudaro tik __________ visų miškų.</t>
  </si>
  <si>
    <t>5%</t>
  </si>
  <si>
    <t>Senovėje praktiškai visą Lietuvos teritoriją dengė miškai, tačiau jų plotai sumažėjo dėl augančio __________ skaičiaus.</t>
  </si>
  <si>
    <t>gyventojų</t>
  </si>
  <si>
    <t>ligų</t>
  </si>
  <si>
    <t>medkirčių</t>
  </si>
  <si>
    <t>Miško tipas, kuriame gruntinis vanduo slūgso beveik paviršiuje, o durpių sluoksnis yra storas, vadinamas __________.</t>
  </si>
  <si>
    <t>tyrašiliu</t>
  </si>
  <si>
    <t>šilabaliu</t>
  </si>
  <si>
    <t>žaliašiliu</t>
  </si>
  <si>
    <t>Miškai, augantys itin lietingose vietose, vadinami __________ miškais.</t>
  </si>
  <si>
    <t>Lietuvos miškų tipas, kuriame vyrauja pušynai su beržų ir eglių priemaiša, yra vadinamas __________.</t>
  </si>
  <si>
    <t>Pasaulyje didžiausias miškų plotas yra Rusijoje, o antras pagal dydį yra __________.</t>
  </si>
  <si>
    <t>Kanadoje</t>
  </si>
  <si>
    <t>Amazonijoje</t>
  </si>
  <si>
    <t>Miško tipas, būdingas atšiauriems šiaurės regionams ir susidedantis iš spygliuočių, vadinamas __________.</t>
  </si>
  <si>
    <t>ūksmingu mišku</t>
  </si>
  <si>
    <t>tundra</t>
  </si>
  <si>
    <t>Miškai, kuriuose dažnai tvyro rūkas, vadinami __________ miškais.</t>
  </si>
  <si>
    <t>rūko</t>
  </si>
  <si>
    <t>jungtiniais</t>
  </si>
  <si>
    <t>šviesos</t>
  </si>
  <si>
    <t>Miškų tipas, kuriame gruntinis vanduo slūgso 1-2,5 m gylyje ir vyrauja pušynai bei eglynai, vadinamas __________.</t>
  </si>
  <si>
    <t>mėlynšiliu</t>
  </si>
  <si>
    <t>Miškų tipas, kuriame dirvožemis yra durpinis ir gruntinis vanduo labai arti paviršiaus, vadinamas __________.</t>
  </si>
  <si>
    <t>šilaraistis</t>
  </si>
  <si>
    <t>Pagal FAO, pasaulyje 2010 metais miškai užėmė __________ sausumos ploto.</t>
  </si>
  <si>
    <t>35%</t>
  </si>
  <si>
    <t>Miško tipas, kuriame paklotę sudaro tanki samanų danga ir vyrauja eglės bei pušys, vadinamas __________.</t>
  </si>
  <si>
    <t>žaliagiris</t>
  </si>
  <si>
    <t>žaliašilis</t>
  </si>
  <si>
    <t>Miškai, kuriuose auga drebulės, ąžuolai ir uosiai bei daug higrofitinių augalų, vadinami __________.</t>
  </si>
  <si>
    <t>žaliagiriais</t>
  </si>
  <si>
    <t>Lietuvoje devynių miškų masyvų plotai yra didesni nei __________ ha.</t>
  </si>
  <si>
    <t>10 000</t>
  </si>
  <si>
    <t>40 000</t>
  </si>
  <si>
    <t>Miškų tipas, kuriame gruntinis vanduo slūgso daugiau kaip 2 m gylyje, o žolinė danga yra reta, vadinamas __________.</t>
  </si>
  <si>
    <t>brukniašiliu</t>
  </si>
  <si>
    <t>Pagal FAO apibrėžimą, miškas turi būti didesnis nei __________ hektaro plotas, kuriame medžių laja dengia daugiau nei 10 % ploto.</t>
  </si>
  <si>
    <t>Lietuvoje pagal Miškų įstatymą mišku laikomas ne mažesnis kaip __________ hektaro žemės plotas.</t>
  </si>
  <si>
    <t>Drėgnieji atogrąžų miškai sudaro apie __________ % visų pasaulio miškų.</t>
  </si>
  <si>
    <t>50</t>
  </si>
  <si>
    <t>Dvi trečdalys pasaulio miškų yra susitelkę dešimtyje valstybių, iš kurių pirmoji pagal miškų plotą yra __________.</t>
  </si>
  <si>
    <t>Rusija</t>
  </si>
  <si>
    <t>Brazilija</t>
  </si>
  <si>
    <t>Indonezija</t>
  </si>
  <si>
    <t>Per laikotarpį nuo 1990 iki 2010 metų kasmet vidutiniškai nyko __________ km² miškų.</t>
  </si>
  <si>
    <t>64 000</t>
  </si>
  <si>
    <t>70 000</t>
  </si>
  <si>
    <t>Didžiausias miškų plėtros tempas pastebėtas __________, JAV ir Indijoje.</t>
  </si>
  <si>
    <t>Kinijoje</t>
  </si>
  <si>
    <t>Lietuvos miškingumas šiuo metu siekia apie __________ % šalies ploto.</t>
  </si>
  <si>
    <t>35</t>
  </si>
  <si>
    <t>13</t>
  </si>
  <si>
    <t>Senovėje Lietuvos teritoriją praktiškai visą dengė miškai, tačiau jų plotai pradėjo mažėti po __________.</t>
  </si>
  <si>
    <t>Lietuvos krikšto</t>
  </si>
  <si>
    <t>Kristijono Donelaičio laikų</t>
  </si>
  <si>
    <t>paskutinio ledynmečio</t>
  </si>
  <si>
    <t>Lietuvos miškuose dažniausiai pasitaikančio tipo miškas yra __________, kuris sudaro apie 38 % visų miškų.</t>
  </si>
  <si>
    <t>ąžuolynai</t>
  </si>
  <si>
    <t>Kerpšilio tipo miškai paprastai užima pakilias ar smulkiai kalvotas vietas, o jų dirvožemiai yra __________ smėliniai.</t>
  </si>
  <si>
    <t>jauriniai</t>
  </si>
  <si>
    <t>molingi</t>
  </si>
  <si>
    <t>derlingi</t>
  </si>
  <si>
    <t>Žaliašilio tipo miškuose gruntinis vanduo slūgsta giliai, o žolinę dangą daugiausiai sudaro tokie augalai kaip __________.</t>
  </si>
  <si>
    <t>mėlynės, bruknės, kriaušlapės</t>
  </si>
  <si>
    <t>grybai</t>
  </si>
  <si>
    <t>gėlės</t>
  </si>
  <si>
    <t>Mėlynšilio tipo miškuose vyraujančios samanos, o kirtavietėse auga jauni beržai ir __________.</t>
  </si>
  <si>
    <t>drebulės</t>
  </si>
  <si>
    <t>klevai</t>
  </si>
  <si>
    <t>ąžuolai</t>
  </si>
  <si>
    <t>Šilabalis tipo miškai paplitę kalvotose vietose, o jų dirvožemiai yra __________.</t>
  </si>
  <si>
    <t>durpiniai</t>
  </si>
  <si>
    <t>durpiniai dirvožemiai</t>
  </si>
  <si>
    <t>molis</t>
  </si>
  <si>
    <t>samanos</t>
  </si>
  <si>
    <t>Tyrašilio tipo miškuose dominuoja kiminai, o gruntinis vanduo slūgsta beveik __________.</t>
  </si>
  <si>
    <t>paviršiuje</t>
  </si>
  <si>
    <t>po žeme</t>
  </si>
  <si>
    <t>giliai</t>
  </si>
  <si>
    <t>Mėlyngiriuose miškuose vyraujantys medynai yra eglės, beržai ir __________.</t>
  </si>
  <si>
    <t>pušys</t>
  </si>
  <si>
    <t>uosis</t>
  </si>
  <si>
    <t>Raistuose auga skurdūs medynai, o traką užima __________ ir karklai.</t>
  </si>
  <si>
    <t>šaltekšnis</t>
  </si>
  <si>
    <t>beržai</t>
  </si>
  <si>
    <t>šaltekšniai</t>
  </si>
  <si>
    <t>karklai</t>
  </si>
  <si>
    <t>Miškai gamina deguonį ir sulaiko atmosferos teršalus, taip pat sumažina __________ efekto poveikį.</t>
  </si>
  <si>
    <t>Miškai stabdo vėjo ir vandens sukeliamą __________ eroziją.</t>
  </si>
  <si>
    <t>dirvų</t>
  </si>
  <si>
    <t>uolienų</t>
  </si>
  <si>
    <t>vandens telkinių</t>
  </si>
  <si>
    <t>Pasaulyje apie __________ % miškų yra įtraukta į saugomas teritorijas.</t>
  </si>
  <si>
    <t>30</t>
  </si>
  <si>
    <t>Miškas apibrėžiamas kaip teritorija, kurioje medžių laja dengia daugiau nei __________ jos ploto.</t>
  </si>
  <si>
    <t>Pagal FAO duomenis, pasaulyje 2010 metais buvo __________ miškų, jie dengė 31 % sausumos ploto.</t>
  </si>
  <si>
    <t>Lietuvoje pagal Miškų įstatymą mišku yra laikomas ne mažesnis kaip __________ žemės plotas.</t>
  </si>
  <si>
    <t>Didžiausi Lietuvos miškų masyvai auga __________ vietose, nes derlingose buvo iškirsti ir paversti dirbama žeme.</t>
  </si>
  <si>
    <t>nederlingose</t>
  </si>
  <si>
    <t>sausose</t>
  </si>
  <si>
    <t>derlingose</t>
  </si>
  <si>
    <t>Daugiausiai Lietuvos miškų sudaro __________, kurių plotas siekia ~38 % visų miškų.</t>
  </si>
  <si>
    <t>Senovėje praktiškai visą Lietuvos teritoriją dengė miškai, o I tūkstantmečio pabaigoje jie užėmė __________ ploto.</t>
  </si>
  <si>
    <t>Lietuvos miškų tipologinėje klasifikacijoje __________ miškas būdingas pajūrio kopoms ir pietų Lietuvos lygumoms.</t>
  </si>
  <si>
    <t>Kerpšilis</t>
  </si>
  <si>
    <t>spygliuočių</t>
  </si>
  <si>
    <t>lapuočių</t>
  </si>
  <si>
    <t>lerpšilio</t>
  </si>
  <si>
    <t>Brukniašilio tipo miškuose gruntinis vanduo slūgso daugiau kaip __________ gylyje.</t>
  </si>
  <si>
    <t>2 m</t>
  </si>
  <si>
    <t>1 m</t>
  </si>
  <si>
    <t>0.5 m</t>
  </si>
  <si>
    <t>Mėlynšilio tipo miškuose gruntinis vanduo slūgso __________ gylyje.</t>
  </si>
  <si>
    <t>1-2,5 m</t>
  </si>
  <si>
    <t>3-4 m</t>
  </si>
  <si>
    <t>1-2.5 m</t>
  </si>
  <si>
    <t>Šilaraičiuose gruntinis vanduo slūgso labai negiliai, __________ gylyje.</t>
  </si>
  <si>
    <t>0,3-0,6 m</t>
  </si>
  <si>
    <t>0.5-1 m</t>
  </si>
  <si>
    <t>1-2 m</t>
  </si>
  <si>
    <t>Tyrašilyje auga skurdūs medynai, o gruntinis vanduo slūgso beveik paviršiuje, todėl čia vyrauja __________ samanų danga.</t>
  </si>
  <si>
    <t>žolių</t>
  </si>
  <si>
    <t>beržų</t>
  </si>
  <si>
    <t>Žaliagiryje miško paklotę sudaro labai įvairi žolinė danga, tačiau daugiau auga higrofitų, t.y., __________ vietas mėgstantys augalai.</t>
  </si>
  <si>
    <t>šlapias</t>
  </si>
  <si>
    <t>sausumoje</t>
  </si>
  <si>
    <t>šlapias vietas mėgstantys augalai</t>
  </si>
  <si>
    <t>Raistuose vyraujantys medynai yra dažniausiai sudaryti iš __________ ir plaukuotojo beržo.</t>
  </si>
  <si>
    <t>juodalksnio</t>
  </si>
  <si>
    <t>ąžuolo</t>
  </si>
  <si>
    <t>plaukuotojo beržo</t>
  </si>
  <si>
    <t>Drėgnieji atogrąžų miškai paplitę tropikuose, kur krituliai yra gausūs ir pastovūs, sudaro __________ visų miškų.</t>
  </si>
  <si>
    <t>42%</t>
  </si>
  <si>
    <t>25%</t>
  </si>
  <si>
    <t>40%</t>
  </si>
  <si>
    <t>Taiga – tai __________ miškai, būdingi atšiauriems šiaurės regionams.</t>
  </si>
  <si>
    <t>mišrūs</t>
  </si>
  <si>
    <t>Musoniniai miškai auga musonų įtakojamose srityse, kurių augalija ištveria __________ laikotarpius.</t>
  </si>
  <si>
    <t>poplūdimio</t>
  </si>
  <si>
    <t>drėgmės</t>
  </si>
  <si>
    <t>atspariasias</t>
  </si>
  <si>
    <t>sausaisiais</t>
  </si>
  <si>
    <t>Miškų reikšmė yra didelė: jie gamina deguonį, sulaiko atmosferos teršalus ir sumažina __________ efekto poveikį.</t>
  </si>
  <si>
    <t>Pasaulyje didžiausias miškų plėtimasis matomas __________, JAV, Indijoje, Vietname ir kitose šalyse.</t>
  </si>
  <si>
    <t>Lietuvoje miškai užima apie __________ šalies ploto.</t>
  </si>
  <si>
    <t>Miškas yra gyvosios gamtos buveinė, kuri yra tankiai apaugusi __________.</t>
  </si>
  <si>
    <t>FAO duomenimis, miškai užima apie __________ % Žemės sausumos ploto.</t>
  </si>
  <si>
    <t>Pagal FAO apibrėžimą, mišku laikoma teritorija, kurios plotas yra didesnis nei __________ ha.</t>
  </si>
  <si>
    <t>Didžiausias miškų tipas Lietuvoje pagal plotą yra __________.</t>
  </si>
  <si>
    <t>Senovėje praktiškai visą Lietuvos teritoriją dengė miškai, o I tūkstantmečio pabaigoje jie užėmė __________ viso ploto dalį.</t>
  </si>
  <si>
    <t>didesnę dalį</t>
  </si>
  <si>
    <t>Žaliašilis – tai miško tipas, augantis vietose su __________ gruntiniu vandeniu.</t>
  </si>
  <si>
    <t>giliai slūgsančiu</t>
  </si>
  <si>
    <t>aukštu</t>
  </si>
  <si>
    <t>paviršutiniu</t>
  </si>
  <si>
    <t>__________ miškai sudaro apie 42 % visų pasaulio miškų ir randami atogrąžų zonoje.</t>
  </si>
  <si>
    <t>Drėgnieji atogrąžų</t>
  </si>
  <si>
    <t>štanginiai</t>
  </si>
  <si>
    <t>lietingi miškai</t>
  </si>
  <si>
    <t>Tyrašiliuose vyraujanti augalinė danga sudaryta iš __________ rūšių.</t>
  </si>
  <si>
    <t>samanų</t>
  </si>
  <si>
    <t>kerpių</t>
  </si>
  <si>
    <t>Kerpšilio tipo miškai auga vietose su dirvožemiu, kuriame humusingasis sluoksnis yra __________ storio.</t>
  </si>
  <si>
    <t>plonas</t>
  </si>
  <si>
    <t>didelis</t>
  </si>
  <si>
    <t>gilus</t>
  </si>
  <si>
    <t>Pasaulyje miškų nykimo tempas siekė vidutiniškai __________ kvadratinių kilometrų per metus (1990–2010 m.).</t>
  </si>
  <si>
    <t>100 000</t>
  </si>
  <si>
    <t>76 660</t>
  </si>
  <si>
    <t>Lietuvoje į saugomas teritorijas įtraukta apie __________ % visų miškų.</t>
  </si>
  <si>
    <t>Musoniniai miškai būdingi srityms, kur vyrauja __________ klimatas.</t>
  </si>
  <si>
    <t>sezoniniai lietūs</t>
  </si>
  <si>
    <t>drėgnas</t>
  </si>
  <si>
    <t>sausas</t>
  </si>
  <si>
    <t>monsoninis</t>
  </si>
  <si>
    <t>Mėlyngiriuose vyraujantys medynai paprastai sudaryti iš eglės, beržų ir __________.</t>
  </si>
  <si>
    <t>drebulių</t>
  </si>
  <si>
    <t>klevų</t>
  </si>
  <si>
    <t>Taiga miškų tipas dažniausiai susideda iš __________ medžių rūšių.</t>
  </si>
  <si>
    <t>mišrių</t>
  </si>
  <si>
    <t>Miškų išsaugojimui viduramžių Lietuvoje svarbų vaidmenį atliko jų __________ reikšmė.</t>
  </si>
  <si>
    <t>ekonominė</t>
  </si>
  <si>
    <t>kultūrinė</t>
  </si>
  <si>
    <t>__________ metais miškingumas Lietuvoje sumažėjo iki ~17% šalies ploto.</t>
  </si>
  <si>
    <t>1938</t>
  </si>
  <si>
    <t>1945</t>
  </si>
  <si>
    <t>1950</t>
  </si>
  <si>
    <t>Dabar Lietuvos miškai užima apie __________ šalies ploto dalį.</t>
  </si>
  <si>
    <t>31 procentą</t>
  </si>
  <si>
    <t>Brukniašilis – miško tipas, kuriame gruntinis vanduo slūgso __________ gylyje.</t>
  </si>
  <si>
    <t>daugiau kaip 2 m</t>
  </si>
  <si>
    <t>mažiau kaip 1 m</t>
  </si>
  <si>
    <t>didesniame negu 2 metrų</t>
  </si>
  <si>
    <t>Žmonių veiklos sukeltų miškų kirtimų intensyvumas pradėtas mažėti nuo __________ dešimtmečio pradžios.</t>
  </si>
  <si>
    <t>XXI a.</t>
  </si>
  <si>
    <t>1990</t>
  </si>
  <si>
    <t>1440</t>
  </si>
  <si>
    <t>pradžioje XXI a.</t>
  </si>
  <si>
    <t>Nykstančių miškų dauguma pasaulyje yra būdinga __________ regionams.</t>
  </si>
  <si>
    <t>tropiniams</t>
  </si>
  <si>
    <t>subtropinių</t>
  </si>
  <si>
    <t>taigų</t>
  </si>
  <si>
    <t>Miškas yra teritorija, kuri yra tankiai apaugusi __________ ir sudaro tam tikrą gyvosios gamtos buveinę.</t>
  </si>
  <si>
    <t>kalnais</t>
  </si>
  <si>
    <t>FAO apibrėžia mišką kaip teritoriją, kurioje augančių medžių laja dengia daugiau nei __________ jos ploto, o medžiai turi siekti bent 5 metrų aukštį.</t>
  </si>
  <si>
    <t>15%</t>
  </si>
  <si>
    <t>dešimt procentų</t>
  </si>
  <si>
    <t>Lietuvoje pagal Miškų įstatymą mišku laikomas ne mažesnis kaip __________ hektaro žemės plotas, apaugęs medžiais.</t>
  </si>
  <si>
    <t>Didžiausią dalį Lietuvos miškų užima __________, kurie sudaro apie 38 % visų miškų ploto.</t>
  </si>
  <si>
    <t>Pagal FAO duomenis, 2010 metais pasaulyje buvo __________ mln. km² miškų.</t>
  </si>
  <si>
    <t>Daugiausiai drėgnųjų atogrąžų miškų randama tropinių klimato zonų srityse, jie sudaro apie __________ % visų pasaulio miškų.</t>
  </si>
  <si>
    <t>keturiasdešimt du</t>
  </si>
  <si>
    <t>Girios – tai miškai, nepaliesti intensyvios žmogaus veiklos, ir sudaro apie __________ visų pasaulio miškų.</t>
  </si>
  <si>
    <t>trečdalį</t>
  </si>
  <si>
    <t>vieną trečdalį</t>
  </si>
  <si>
    <t>Per 1990–2010 m. laikotarpį vidutiniškai kasmet nyko __________ km² miškų pasaulyje.</t>
  </si>
  <si>
    <t>50 000</t>
  </si>
  <si>
    <t>Brukniašilis tipo miškai auga lygumose ir dirvožemiai būna silpnai ar vidutiniškai nujaurėję __________.</t>
  </si>
  <si>
    <t>smėliniai</t>
  </si>
  <si>
    <t>akmenuoti</t>
  </si>
  <si>
    <t>Žaliašilis auga limnoglacialinių lygumų ir fliuvioglacialinių deltų smėlynuose, o jo gruntinis vanduo slūgso __________ gylyje.</t>
  </si>
  <si>
    <t>giliame</t>
  </si>
  <si>
    <t>2m</t>
  </si>
  <si>
    <t>arti paviršiaus</t>
  </si>
  <si>
    <t>Mėlynšilio tipo miškuose gruntinis vanduo slūgso __________ m gylyje.</t>
  </si>
  <si>
    <t>1-2,5</t>
  </si>
  <si>
    <t>vieno iki dviejų su puse metro</t>
  </si>
  <si>
    <t>Tyrašiliai dažniausiai susideda iš kiminų dangos, esančios beveik paviršiuje ir esančios __________ lygumose.</t>
  </si>
  <si>
    <t>smėlingose</t>
  </si>
  <si>
    <t>kalvotose</t>
  </si>
  <si>
    <t>priekalnių</t>
  </si>
  <si>
    <t>Šilaraičiuose vyrauja skurdūs pušynai ir beržynai, nes gruntinis vanduo slūgso labai negiliai, __________ m gylyje.</t>
  </si>
  <si>
    <t>0,3-0,6</t>
  </si>
  <si>
    <t>0,5-1</t>
  </si>
  <si>
    <t>apie 0,3-0,6</t>
  </si>
  <si>
    <t>Senovėje Lietuvos teritorijoje miškai dengė apie __________ šalies ploto.</t>
  </si>
  <si>
    <t>daugiau nei pusę</t>
  </si>
  <si>
    <t>Po Lietuvos krikšto miškai prarado sakralią reikšmę, o Vakarų Europoje auganti medienos paklausa sukėlė intensyvų miškų __________.</t>
  </si>
  <si>
    <t>kirtimą</t>
  </si>
  <si>
    <t>eksportą</t>
  </si>
  <si>
    <t>griovimą</t>
  </si>
  <si>
    <t>1920 m. po žemės reformos dalis Lietuvos miškų buvo __________, nors toliau klestėjo neteisėtas miškų kirtimas.</t>
  </si>
  <si>
    <t>nusavinta</t>
  </si>
  <si>
    <t>valstybės perimta</t>
  </si>
  <si>
    <t>pardavė</t>
  </si>
  <si>
    <t>Durpiniai miškai paprastai užima reljefo įdubimus ir žemesnius reljefo pakraščius, o gruntinis vanduo slūgso labai __________.</t>
  </si>
  <si>
    <t>artimai paviršiui</t>
  </si>
  <si>
    <t>negiliai</t>
  </si>
  <si>
    <t>Žaliagiriuose dominuoja higrofitai – augalai, prisitaikę prie __________ sąlygų.</t>
  </si>
  <si>
    <t>drėgnų</t>
  </si>
  <si>
    <t>sausų</t>
  </si>
  <si>
    <t>karštų</t>
  </si>
  <si>
    <t>Miškai yra svarbūs kaip biologinės įvairovės saugojimo zona, taip pat jie sumažina __________ efekto poveikį atmosferai.</t>
  </si>
  <si>
    <t>sodinimo</t>
  </si>
  <si>
    <t>miškininkystės</t>
  </si>
  <si>
    <t>Musoniniai miškai prisitaikę išgyventi ilgus __________ periodus bei gausius lietus musoninio klimato sąlygomis.</t>
  </si>
  <si>
    <t>lietaus</t>
  </si>
  <si>
    <t>Miškas apibrėžiamas kaip teritorija, kuri yra tankiai apaugusi __________, sudaranti gyvosios gamtos buveinę.</t>
  </si>
  <si>
    <t>Pagal FAO, mišką sudaro didesnė nei 0,5 ha teritorija, kurioje augančių medžių laja dengia daugiau nei __________ jos ploto.</t>
  </si>
  <si>
    <t>Lietuvoje pagal Miškų įstatymą mišku laikomas plotas, kurio dydis siekia ne mažiau nei __________ hektaro ir kuriame vyrauja tam tikri augalai bei gyvūnai.</t>
  </si>
  <si>
    <t>vieno dešimtadalio</t>
  </si>
  <si>
    <t>Pagrindiniai Žemės miškų masyvai auga vidutinių platumų, tropinėse ir subtropinėse klimato juostose, tačiau jie nėra būdingi __________ regionams.</t>
  </si>
  <si>
    <t>arktiniams ir antarktiniams</t>
  </si>
  <si>
    <t>sausiesiems</t>
  </si>
  <si>
    <t>__________ miškai būdingi atšiauriems šiaurės regionams ir daugiausiai susideda iš spygliuočių.</t>
  </si>
  <si>
    <t>Taiga</t>
  </si>
  <si>
    <t>pusiaujo</t>
  </si>
  <si>
    <t>miškatundros</t>
  </si>
  <si>
    <t>Dėl intensyvaus miškų kirtimo Lietuvoje dabar vyrauja __________, o brandūs medynai sudaro tik 5% visų miškų.</t>
  </si>
  <si>
    <t>jaunuolynai</t>
  </si>
  <si>
    <t>derlingi miškai</t>
  </si>
  <si>
    <t>brandaus amžiaus miškai</t>
  </si>
  <si>
    <t>Pasaulyje didžiausias miškų mažėjimas stebimas tokių šalių kaip Brazilija, Indonezija, Sudanas ir kt., o besiplečiantys miškai yra būdingi __________ platumų regionams.</t>
  </si>
  <si>
    <t>vidutinių</t>
  </si>
  <si>
    <t>pietų</t>
  </si>
  <si>
    <t>Beveik __________ % pasaulio miškų yra įtraukti į saugomas teritorijas, ir šie plotai kasmet didėja.</t>
  </si>
  <si>
    <t>13%</t>
  </si>
  <si>
    <t>tarp 10 ir 15</t>
  </si>
  <si>
    <t>Senovėje praktiškai visą Lietuvos teritoriją dengė miškai, tačiau po Lietuvos krikšto pradėtas spartus miškų kirtimas, o 1938 m. miškingumas siekė ~__________ %.</t>
  </si>
  <si>
    <t xml:space="preserve">septyniolika </t>
  </si>
  <si>
    <t>Lietuvos miškuose gyvena įvairūs gyvūnai, tokie kaip briedžiai, šernai, vilkai, o bebrai ir tetervinai saugomi specialiuose __________.</t>
  </si>
  <si>
    <t>draustiniuose ir rezervatuose</t>
  </si>
  <si>
    <t>nacionaliniuose parkuose</t>
  </si>
  <si>
    <t>miesto parkuose</t>
  </si>
  <si>
    <t>__________ – tai miško tipas, kuris dažniausiai užima pakilias ar smulkiai kalvotas vietas su smėliniais dirvožemiais.</t>
  </si>
  <si>
    <t>Brukniašilio tipo miškuose gruntinis vanduo slūgso daugiau kaip __________ metrų gylyje.</t>
  </si>
  <si>
    <t>Žaliašilio tipo miškuose dominuoja pušynai, kartais su beržų ir eglių priemaiša, o trakas paprastai yra __________.</t>
  </si>
  <si>
    <t>retas</t>
  </si>
  <si>
    <t>reta</t>
  </si>
  <si>
    <t>tankus</t>
  </si>
  <si>
    <t>gausi</t>
  </si>
  <si>
    <t>Mėlynšilio tipo miškuose gruntinis vanduo slūgso __________ metrų gylyje.</t>
  </si>
  <si>
    <t>1-2.5</t>
  </si>
  <si>
    <t>3-5</t>
  </si>
  <si>
    <t>1-2</t>
  </si>
  <si>
    <t>Šilaraičio tipo miškuose gruntinis vanduo yra labai arti paviršiaus, slūgdamas __________ metrų gylyje.</t>
  </si>
  <si>
    <t>0.3-0.6</t>
  </si>
  <si>
    <t>0.1-0.5</t>
  </si>
  <si>
    <t>Tyrašilyje vyraujanti samanų rūšis yra __________, ir čia auga skurdūs medynai.</t>
  </si>
  <si>
    <t>plaukiojančios samanos</t>
  </si>
  <si>
    <t>šliaužiančios kerpės</t>
  </si>
  <si>
    <t>Mėlyngiryje medynus sudaro eglės, beržai ir drebulės, o žolinėje dangose vyrauja __________.</t>
  </si>
  <si>
    <t>mėlynės</t>
  </si>
  <si>
    <t>brucos</t>
  </si>
  <si>
    <t>avietės</t>
  </si>
  <si>
    <t>Raistuose vyraujantys medžiai yra __________ ir plaukuotasis beržas.</t>
  </si>
  <si>
    <t>Miškai gamina deguonį, sumažina atmosferos taršą ir stabdo dirvožemių eroziją, taip pat svarbūs kaip pajamų šaltinis __________ regionuose.</t>
  </si>
  <si>
    <t>miškinguose</t>
  </si>
  <si>
    <t>miestų</t>
  </si>
  <si>
    <t>sausuose</t>
  </si>
  <si>
    <t>Miškai palaiko biologinę įvairovę ir sudaro galimybes poilsiui bei turizmui, taip pat miškų ūkis yra svarbi __________ šaka.</t>
  </si>
  <si>
    <t>ūkio</t>
  </si>
  <si>
    <t>pramonės</t>
  </si>
  <si>
    <t>laisvalaikio</t>
  </si>
  <si>
    <t>Marine_propulsion.txt</t>
  </si>
  <si>
    <t>Marine propulsion is the mechanism or system used to generate __________ to move a ship or boat across water.</t>
  </si>
  <si>
    <t>thrust</t>
  </si>
  <si>
    <t>movement</t>
  </si>
  <si>
    <t>power</t>
  </si>
  <si>
    <t>While paddles and sails are still used on some smaller boats, most modern ships are propelled by mechanical systems consisting of an electric motor or engine turning a __________.</t>
  </si>
  <si>
    <t>propeller</t>
  </si>
  <si>
    <t>engine</t>
  </si>
  <si>
    <t>paddle wheel</t>
  </si>
  <si>
    <t>Marine engineering is the discipline concerned with the engineering design process of marine propulsion __________.</t>
  </si>
  <si>
    <t>systems</t>
  </si>
  <si>
    <t>layouts</t>
  </si>
  <si>
    <t>engines</t>
  </si>
  <si>
    <t>Marine steam engines, the first mechanical engines used in propulsion, have mostly been replaced by __________ engines on faster ships.</t>
  </si>
  <si>
    <t>diesel engines</t>
  </si>
  <si>
    <t>electric</t>
  </si>
  <si>
    <t>diesel</t>
  </si>
  <si>
    <t>nuclear</t>
  </si>
  <si>
    <t>Nuclear reactors producing steam are used to propel warships and __________.</t>
  </si>
  <si>
    <t>icebreakers</t>
  </si>
  <si>
    <t>cargo ships</t>
  </si>
  <si>
    <t>warships</t>
  </si>
  <si>
    <t>Electric motors using electric battery storage have been used for propulsion on submarines and electric __________.</t>
  </si>
  <si>
    <t>boats</t>
  </si>
  <si>
    <t>sailboats</t>
  </si>
  <si>
    <t>Development in __________ fueled engines are gaining recognition for their low emissions and cost advantages.</t>
  </si>
  <si>
    <t>liquefied natural gas (LNG)</t>
  </si>
  <si>
    <t>solar</t>
  </si>
  <si>
    <t>liquefied natural gas</t>
  </si>
  <si>
    <t>LNG</t>
  </si>
  <si>
    <t>Stirling engines, which are more efficient, quieter, and smoother running than diesel engines, are used to propel a number of small __________.</t>
  </si>
  <si>
    <t>submarines</t>
  </si>
  <si>
    <t>crafts</t>
  </si>
  <si>
    <t>Until the application of the steam engine to ships in the early 19th century, watercraft propulsion relied on oars or the __________.</t>
  </si>
  <si>
    <t>wind</t>
  </si>
  <si>
    <t>sun</t>
  </si>
  <si>
    <t>tides</t>
  </si>
  <si>
    <t>During naval warfare in ancient times, the Greek navies used __________ in the Peloponnesian War for their maneuverability and speed.</t>
  </si>
  <si>
    <t>triremes</t>
  </si>
  <si>
    <t>fleets</t>
  </si>
  <si>
    <t>galleys</t>
  </si>
  <si>
    <t>Human propulsion on small boats includes methods such as the push pole, rowing, and __________.</t>
  </si>
  <si>
    <t>pedals</t>
  </si>
  <si>
    <t>motors</t>
  </si>
  <si>
    <t>sails</t>
  </si>
  <si>
    <t>Propulsion by sail generally consists of a sail hoisted on an erect __________, supported by stays and controlled by lines.</t>
  </si>
  <si>
    <t>mast</t>
  </si>
  <si>
    <t>pole</t>
  </si>
  <si>
    <t>sail post</t>
  </si>
  <si>
    <t>The first commercial success in steam propulsion was achieved by Robert Fulton's North River Steamboat, often called the __________.</t>
  </si>
  <si>
    <t>Clermont</t>
  </si>
  <si>
    <t>Titanic</t>
  </si>
  <si>
    <t>Comet</t>
  </si>
  <si>
    <t>A significant advancement in steamship technology was the development of the steam surface __________, which eliminated the use of sea water in the ship's boilers.</t>
  </si>
  <si>
    <t>condenser</t>
  </si>
  <si>
    <t>boiler</t>
  </si>
  <si>
    <t>Sir Charles Algernon Parsons developed the marine steam turbine, famously demonstrated in the 100-foot __________ at the Spithead Naval Review in 1897.</t>
  </si>
  <si>
    <t>Turbinia</t>
  </si>
  <si>
    <t>ship</t>
  </si>
  <si>
    <t>vessel</t>
  </si>
  <si>
    <t>Heavy fuel oil began to replace coal in steamships in the early 20th century because it reduced the need for manpower and minimized space for __________.</t>
  </si>
  <si>
    <t>fuel bunkers</t>
  </si>
  <si>
    <t>space ports</t>
  </si>
  <si>
    <t>storage areas</t>
  </si>
  <si>
    <t>The last major passenger ship built with steam turbines was the __________, launched in 1984.</t>
  </si>
  <si>
    <t>Fairsky</t>
  </si>
  <si>
    <t>Queen Mary</t>
  </si>
  <si>
    <t>Vandal</t>
  </si>
  <si>
    <t>In LNG carriers, a small amount of '__________' gas is used to maintain pressure and fuel the ship’s boilers.</t>
  </si>
  <si>
    <t>boil off</t>
  </si>
  <si>
    <t>release</t>
  </si>
  <si>
    <t>excess</t>
  </si>
  <si>
    <t>The reciprocating marine diesel engine first came into use in 1903 on the diesel electric rivertanker __________.</t>
  </si>
  <si>
    <t>Marine propellers are also known as '__________' in the context of ship propulsion.</t>
  </si>
  <si>
    <t>screws</t>
  </si>
  <si>
    <t>swirls</t>
  </si>
  <si>
    <t>spins</t>
  </si>
  <si>
    <t>Marine propulsion is the mechanism or system used to generate __________ to move a ship or boat.</t>
  </si>
  <si>
    <t>Most modern ships are propelled by mechanical systems consisting of an electric motor or engine turning a __________.</t>
  </si>
  <si>
    <t>The first commercial success in marine propulsion came with Robert Fulton's North River Steamboat, often called __________.</t>
  </si>
  <si>
    <t>Riverboat</t>
  </si>
  <si>
    <t>Enterprise</t>
  </si>
  <si>
    <t>Advancements in boiler technology permitted the use of higher efficiency __________ engines in steamships.</t>
  </si>
  <si>
    <t>compound</t>
  </si>
  <si>
    <t>water</t>
  </si>
  <si>
    <t>steam</t>
  </si>
  <si>
    <t>The marine steam turbine developed by Sir Charles Algernon Parsons was famously demonstrated on the 100-foot __________ at the Spithead Naval Review in 1897.</t>
  </si>
  <si>
    <t>Ocean Liner</t>
  </si>
  <si>
    <t>Speedy</t>
  </si>
  <si>
    <t>In the early 20th century, heavy fuel oil began to replace __________ as the fuel of choice in steamships.</t>
  </si>
  <si>
    <t>coal</t>
  </si>
  <si>
    <t>wood</t>
  </si>
  <si>
    <t>Ships with slow speed diesel engines do not generally require __________ because their propellers operate efficiently at low speeds.</t>
  </si>
  <si>
    <t>gearboxes</t>
  </si>
  <si>
    <t>clutches</t>
  </si>
  <si>
    <t>axles</t>
  </si>
  <si>
    <t>The reciprocating marine diesel engine first entered service in 1903 on the diesel-electric rivertanker __________.</t>
  </si>
  <si>
    <t>Petrol</t>
  </si>
  <si>
    <t>Mercedes</t>
  </si>
  <si>
    <t>Most large two-stroke slow speed diesel engines operate below __________ revolutions per minute (rpm).</t>
  </si>
  <si>
    <t>120</t>
  </si>
  <si>
    <t>In LNG carriers, a small amount of 'boil off' gas is generated to maintain the __________ inside the cryogenic storage vessels.</t>
  </si>
  <si>
    <t>pressure</t>
  </si>
  <si>
    <t>temperature</t>
  </si>
  <si>
    <t>pressure level</t>
  </si>
  <si>
    <t>Nuclear-powered steam turbines use a nuclear reactor to heat water and produce __________ for propulsion.</t>
  </si>
  <si>
    <t>electricity</t>
  </si>
  <si>
    <t>Stirling engines are noted for producing less harmful emissions than __________ engines.</t>
  </si>
  <si>
    <t>gas</t>
  </si>
  <si>
    <t>The purpose of sails is to harness __________ energy to propel a vessel.</t>
  </si>
  <si>
    <t>An early uncommon means of boat propulsion, developed by Desblancs in 1782, was known as the __________.</t>
  </si>
  <si>
    <t>water caterpillar</t>
  </si>
  <si>
    <t>water worm</t>
  </si>
  <si>
    <t>rolling stream</t>
  </si>
  <si>
    <t>Marine propellers are alternatively known as __________.</t>
  </si>
  <si>
    <t>blades</t>
  </si>
  <si>
    <t>paddles</t>
  </si>
  <si>
    <t>Paddle wheels have an advantage in shallow and debris-filled waters because they are less likely to become __________.</t>
  </si>
  <si>
    <t>clogged</t>
  </si>
  <si>
    <t>crushed</t>
  </si>
  <si>
    <t>broken</t>
  </si>
  <si>
    <t>Dual-fuel engines in LNG vessels provide fuel __________, allowing the use of either marine-grade diesel or liquefied natural gas.</t>
  </si>
  <si>
    <t>flexibility</t>
  </si>
  <si>
    <t>diversity</t>
  </si>
  <si>
    <t>economy</t>
  </si>
  <si>
    <t>Due to poor thermal efficiency at low power output, gas turbines are often reserved for high-speed operation, while diesel engines handle __________ output.</t>
  </si>
  <si>
    <t>cruising</t>
  </si>
  <si>
    <t>other</t>
  </si>
  <si>
    <t>The use of Stirling engines for air-independent propulsion (AIP) allows submarines to extend their underwater endurance to several __________.</t>
  </si>
  <si>
    <t>weeks</t>
  </si>
  <si>
    <t>days</t>
  </si>
  <si>
    <t>months</t>
  </si>
  <si>
    <t>Combined cycles that utilize waste heat from a gas turbine exhaust to generate steam for a steam turbine achieve greater __________ efficiency.</t>
  </si>
  <si>
    <t>thermal</t>
  </si>
  <si>
    <t>operational</t>
  </si>
  <si>
    <t>Most modern ships are propelled by mechanical systems, often consisting of an engine turning a __________.</t>
  </si>
  <si>
    <t>sail</t>
  </si>
  <si>
    <t>Marine __________ is the discipline concerned with the engineering design process of marine propulsion systems.</t>
  </si>
  <si>
    <t>engineering</t>
  </si>
  <si>
    <t>navigation</t>
  </si>
  <si>
    <t>construction</t>
  </si>
  <si>
    <t>The first commercial success in steam propulsion was achieved by Robert Fulton with his North River Steamboat, also known as the __________.</t>
  </si>
  <si>
    <t>first steamboat</t>
  </si>
  <si>
    <t>Mississippi</t>
  </si>
  <si>
    <t>Sir Charles Algernon Parsons developed the marine __________ that raised the power-to-weight ratio and was demonstrated by the 100‐foot Turbinia in 1897.</t>
  </si>
  <si>
    <t>steam turbine</t>
  </si>
  <si>
    <t>diesel engine</t>
  </si>
  <si>
    <t>nuclear reactor</t>
  </si>
  <si>
    <t>In the early 20th century, heavy fuel oil began to replace coal as the fuel of choice in __________.</t>
  </si>
  <si>
    <t>steamships</t>
  </si>
  <si>
    <t>sail boats</t>
  </si>
  <si>
    <t>ocean liners</t>
  </si>
  <si>
    <t>Since around 1960, most new‐build ships have been constructed with __________ engines.</t>
  </si>
  <si>
    <t>coal engines</t>
  </si>
  <si>
    <t>gasoline engines</t>
  </si>
  <si>
    <t>carriers</t>
  </si>
  <si>
    <t>tankers</t>
  </si>
  <si>
    <t>Electric motors using battery storage have been employed for propulsion on __________ and electric boats.</t>
  </si>
  <si>
    <t>canoes</t>
  </si>
  <si>
    <t>rowboats</t>
  </si>
  <si>
    <t>In LNG carriers, a small amount of 'boil off' gas is used as fuel for the ship's __________.</t>
  </si>
  <si>
    <t>boilers</t>
  </si>
  <si>
    <t>kitchen</t>
  </si>
  <si>
    <t>heaters</t>
  </si>
  <si>
    <t>The advent of turbocharging hastened the adoption of reciprocating __________ engines by permitting greater power densities.</t>
  </si>
  <si>
    <t>Reciprocating marine diesel engines are broadly classified by their operating cycle into __________-stroke and four-stroke engines.</t>
  </si>
  <si>
    <t>single</t>
  </si>
  <si>
    <t>Most modern larger merchant ships use either slow speed, two-stroke, crosshead engines or medium speed, four-stroke, __________ engines.</t>
  </si>
  <si>
    <t>trunk</t>
  </si>
  <si>
    <t>opposed piston</t>
  </si>
  <si>
    <t>crosshead</t>
  </si>
  <si>
    <t>In medium and high speed diesel engine configurations, a __________ gearbox is often used to couple the engine to the propeller shaft.</t>
  </si>
  <si>
    <t>reduction</t>
  </si>
  <si>
    <t>step-up</t>
  </si>
  <si>
    <t>expanding</t>
  </si>
  <si>
    <t>Vessel NB 1376, primarily fueled by LNG, is designed so that its sulphur oxide emissions are at least 80% below __________ standards.</t>
  </si>
  <si>
    <t>IMO</t>
  </si>
  <si>
    <t>International Maritime Organization's</t>
  </si>
  <si>
    <t>international levels</t>
  </si>
  <si>
    <t>Many warships built since the 1960s have employed __________ turbines for propulsion.</t>
  </si>
  <si>
    <t>Stirling engines, known for their efficiency and quiet operation, are used to propel small __________.</t>
  </si>
  <si>
    <t>light boats</t>
  </si>
  <si>
    <t>commercial ships</t>
  </si>
  <si>
    <t>Marine propellers are also commonly known as __________.</t>
  </si>
  <si>
    <t>thrusters</t>
  </si>
  <si>
    <t>The paddle wheel is fitted with numerous paddle blades, also referred to as __________.</t>
  </si>
  <si>
    <t>floats</t>
  </si>
  <si>
    <t>buckets</t>
  </si>
  <si>
    <t>An early uncommon means of boat propulsion that moved a series of paddles on chains along the bottom of the boat is known as a water __________.</t>
  </si>
  <si>
    <t>caterpillar</t>
  </si>
  <si>
    <t>crawler</t>
  </si>
  <si>
    <t>walking</t>
  </si>
  <si>
    <t>The steam surface condenser in marine propulsion systems eliminated the use of __________ in the ship's boilers.</t>
  </si>
  <si>
    <t>sea water</t>
  </si>
  <si>
    <t>fresh water</t>
  </si>
  <si>
    <t>Sir Charles Algernon Parsons famously demonstrated his steam turbine aboard the 100‐foot __________ at the Spithead Naval Review in 1897.</t>
  </si>
  <si>
    <t>Olympia</t>
  </si>
  <si>
    <t>Aurora</t>
  </si>
  <si>
    <t>Reciprocating diesel engines are broadly classified by their construction into crosshead, trunk, and __________.</t>
  </si>
  <si>
    <t>inline</t>
  </si>
  <si>
    <t>dual</t>
  </si>
  <si>
    <t>In medium to high power Stirling engine systems, placing the cooling radiator in seawater instead of ambient air allows for a smaller __________.</t>
  </si>
  <si>
    <t>radiator</t>
  </si>
  <si>
    <t>generator</t>
  </si>
  <si>
    <t>cooler</t>
  </si>
  <si>
    <t>Developments in LNG carrier technology include re‐liquefying 'boil off' gas to improve the vessel's __________.</t>
  </si>
  <si>
    <t>fuel efficiency</t>
  </si>
  <si>
    <t>efficiency</t>
  </si>
  <si>
    <t>carrying capacity</t>
  </si>
  <si>
    <t>A shortage of __________ qualified seagoing engineers is one factor driving LNG carriers to transition from steam turbines to diesel engines.</t>
  </si>
  <si>
    <t>turboprop</t>
  </si>
  <si>
    <t>Gas turbines in marine propulsion are typically reserved for achieving __________ speeds, while diesel engines handle cruising.</t>
  </si>
  <si>
    <t>higher</t>
  </si>
  <si>
    <t>sustainable</t>
  </si>
  <si>
    <t>substantial</t>
  </si>
  <si>
    <t>In combined cycles where waste heat is used to drive a steam turbine, the fuel required for gas turbines remains significantly more __________ than that for diesel engines.</t>
  </si>
  <si>
    <t>costly</t>
  </si>
  <si>
    <t>expensive</t>
  </si>
  <si>
    <t>cost-effective</t>
  </si>
  <si>
    <t>One advantage of nuclear propulsion in large aircraft carriers is that the space saved from bunker fuel storage can instead be used to store __________.</t>
  </si>
  <si>
    <t>aviation fuel</t>
  </si>
  <si>
    <t>cargo</t>
  </si>
  <si>
    <t>Commercial nuclear-powered experiments like the NS Savannah have struggled because they proved to be __________ compared with conventional propulsion systems.</t>
  </si>
  <si>
    <t>uneconomical</t>
  </si>
  <si>
    <t>economical</t>
  </si>
  <si>
    <t>not cost-effective</t>
  </si>
  <si>
    <t>Slow speed diesel engines are often directly coupled to the propeller shaft without the need for a __________ due to their matching operational speeds.</t>
  </si>
  <si>
    <t>gearbox</t>
  </si>
  <si>
    <t>clutch</t>
  </si>
  <si>
    <t>engine mount</t>
  </si>
  <si>
    <t>Connecting multiple diesel engines to a single propeller shaft via clutches provides __________, allowing for maintenance while the vessel remains underway.</t>
  </si>
  <si>
    <t>redundancy</t>
  </si>
  <si>
    <t>backup</t>
  </si>
  <si>
    <t>Dual-fuel LNG engines help vessels meet strict emission standards set by the __________.</t>
  </si>
  <si>
    <t>International Maritime Organization</t>
  </si>
  <si>
    <t>United Nations</t>
  </si>
  <si>
    <t>The water caterpillar, an early form of marine propulsion, was first developed by __________ in 1782.</t>
  </si>
  <si>
    <t>Desblancs</t>
  </si>
  <si>
    <t>James Watt</t>
  </si>
  <si>
    <t>Boulton</t>
  </si>
  <si>
    <t>Paddle wheels remain advantageous in shallow or debris-filled waters because they are less prone to being __________ by obstacles.</t>
  </si>
  <si>
    <t>damaged</t>
  </si>
  <si>
    <t>obstructed</t>
  </si>
  <si>
    <t>Studies show that liquefied natural gas (LNG) fueled engines are considered the __________ fuel option due to their superior efficiency.</t>
  </si>
  <si>
    <t>most efficient</t>
  </si>
  <si>
    <t>most economical</t>
  </si>
  <si>
    <t>most eco-friendly</t>
  </si>
  <si>
    <t>Underwater gliders convert buoyancy to thrust by employing __________ to generate lift.</t>
  </si>
  <si>
    <t>wings</t>
  </si>
  <si>
    <t>hydrofoils</t>
  </si>
  <si>
    <t>fins</t>
  </si>
  <si>
    <t>In reciprocating diesel engine systems, the rotation of the crankshaft is linked to the camshaft or a hydraulic pump on an __________ diesel.</t>
  </si>
  <si>
    <t>intelligent</t>
  </si>
  <si>
    <t>simple</t>
  </si>
  <si>
    <t>programmable</t>
  </si>
  <si>
    <t>The choice between slow speed and medium speed diesel engines in ships is often influenced by the available __________ above the waterline.</t>
  </si>
  <si>
    <t>space</t>
  </si>
  <si>
    <t>room</t>
  </si>
  <si>
    <t>Although Stirling engines have been successfully used in submarines, they have yet to be successfully __________ for larger surface ships.</t>
  </si>
  <si>
    <t>upscaled</t>
  </si>
  <si>
    <t>scaled-up</t>
  </si>
  <si>
    <t>miniaturized</t>
  </si>
  <si>
    <t>lift</t>
  </si>
  <si>
    <t>Marine engineering focuses on the engineering __________ process of designing marine propulsion systems.</t>
  </si>
  <si>
    <t>design</t>
  </si>
  <si>
    <t>crafting</t>
  </si>
  <si>
    <t>Modern ships are typically propelled by mechanical systems where an electric motor or engine turns a __________.</t>
  </si>
  <si>
    <t>screw</t>
  </si>
  <si>
    <t>anchor</t>
  </si>
  <si>
    <t>The very first mechanical engines used in marine propulsion were __________ engines, which have largely been replaced by diesel and gas turbine engines.</t>
  </si>
  <si>
    <t>An innovation in steam propulsion, the steam surface __________, eliminated the need for sea water in ship boilers.</t>
  </si>
  <si>
    <t>evaporator</t>
  </si>
  <si>
    <t>pressurizer</t>
  </si>
  <si>
    <t>Sir Charles Algernon __________ developed the marine steam turbine that greatly improved the power-to-weight ratio.</t>
  </si>
  <si>
    <t>Parsons</t>
  </si>
  <si>
    <t>Johnson</t>
  </si>
  <si>
    <t>Fultons</t>
  </si>
  <si>
    <t>The 100‐foot __________ was famously demonstrated at the Spithead Naval Review in 1897 to showcase the new steam turbine.</t>
  </si>
  <si>
    <t>Interceptor</t>
  </si>
  <si>
    <t>Horizon</t>
  </si>
  <si>
    <t>Heavy fuel oil replaced coal in steamships because it offered convenience, reduced manpower needs, and required less space for fuel __________.</t>
  </si>
  <si>
    <t>bunkers</t>
  </si>
  <si>
    <t>containers</t>
  </si>
  <si>
    <t>compartments</t>
  </si>
  <si>
    <t>The reciprocating marine diesel engine was first introduced on the diesel-electric rivertanker __________ in 1903.</t>
  </si>
  <si>
    <t>Invincible</t>
  </si>
  <si>
    <t>Maverick</t>
  </si>
  <si>
    <t>Diesel engines are classified by their operating speed; slow speed engines typically operate below __________ revolutions per minute.</t>
  </si>
  <si>
    <t>300</t>
  </si>
  <si>
    <t>500</t>
  </si>
  <si>
    <t>600</t>
  </si>
  <si>
    <t>Large merchant ships usually use either slow speed, two-stroke crosshead engines or medium speed, four-stroke __________ engines.</t>
  </si>
  <si>
    <t>main</t>
  </si>
  <si>
    <t>side</t>
  </si>
  <si>
    <t>Ships with slow speed diesel engines often drive their propellers directly without the need for a __________.</t>
  </si>
  <si>
    <t>belt</t>
  </si>
  <si>
    <t>chain</t>
  </si>
  <si>
    <t>Dual-fuel engines can run on marine grade diesel, heavy fuel oil, or __________.</t>
  </si>
  <si>
    <t>biofuel</t>
  </si>
  <si>
    <t>hydrogen gas</t>
  </si>
  <si>
    <t>In LNG carriers, natural gas is stored in its liquid state in cryogenic __________.</t>
  </si>
  <si>
    <t>vessels</t>
  </si>
  <si>
    <t>chambers</t>
  </si>
  <si>
    <t>boxes</t>
  </si>
  <si>
    <t>A small amount of 'boil off' gas in LNG carriers is used as fuel for the ship's __________.</t>
  </si>
  <si>
    <t>reactors</t>
  </si>
  <si>
    <t>Nuclear reactors produce steam for propulsion in vessels such as warships and __________.</t>
  </si>
  <si>
    <t>ferries</t>
  </si>
  <si>
    <t>cruises</t>
  </si>
  <si>
    <t>Despite their use in military vessels, nuclear reactors have not been adopted for __________ shipping.</t>
  </si>
  <si>
    <t>commercial</t>
  </si>
  <si>
    <t>retail</t>
  </si>
  <si>
    <t>passenger</t>
  </si>
  <si>
    <t>Gas turbines have poor thermal efficiency at low power output, so ships using them rely on diesel engines during __________.</t>
  </si>
  <si>
    <t>docking</t>
  </si>
  <si>
    <t>patrolling</t>
  </si>
  <si>
    <t>Stirling engines, used in submarines like the Gotland and Södermanland classes, provide air‐independent propulsion that is notably __________.</t>
  </si>
  <si>
    <t>quieter</t>
  </si>
  <si>
    <t>louder</t>
  </si>
  <si>
    <t>murky</t>
  </si>
  <si>
    <t>An early and uncommon method of boat propulsion, involving a series of paddles on chains along the bottom, is known as the water __________.</t>
  </si>
  <si>
    <t>track</t>
  </si>
  <si>
    <t>channel</t>
  </si>
  <si>
    <t>momentum</t>
  </si>
  <si>
    <t>Marine engineering is the discipline concerned with the engineering design process of __________.</t>
  </si>
  <si>
    <t>marine propulsion systems</t>
  </si>
  <si>
    <t>coastal management</t>
  </si>
  <si>
    <t>naval architecture</t>
  </si>
  <si>
    <t>During periods when naval warfare demanded close combat, __________ were preferred over sail-powered vessels for their superior maneuverability and speed.</t>
  </si>
  <si>
    <t>Early steamships were originally fueled by __________ before coal and fuel oil became common fuels.</t>
  </si>
  <si>
    <t>hay</t>
  </si>
  <si>
    <t>kerosene</t>
  </si>
  <si>
    <t>The first commercially successful steamship in the United States, launched in 1807 by Robert Fulton, is often called the __________.</t>
  </si>
  <si>
    <t>Fulton's Folly</t>
  </si>
  <si>
    <t>Savannah</t>
  </si>
  <si>
    <t>In Europe, the 45‑foot __________, launched in 1812, marked an early example of steamship design.</t>
  </si>
  <si>
    <t>Britannia</t>
  </si>
  <si>
    <t>Puffing Devil</t>
  </si>
  <si>
    <t>A major advancement in steam propulsion was the development of the steam __________, which eliminated the use of seawater in a ship's boilers.</t>
  </si>
  <si>
    <t>surface condenser</t>
  </si>
  <si>
    <t>turbine pump</t>
  </si>
  <si>
    <t>filter</t>
  </si>
  <si>
    <t>At the 1897 Spithead Naval Review, Sir Charles Algernon Parsons demonstrated the capability of steam turbine propulsion with the 100‑foot __________.</t>
  </si>
  <si>
    <t>Hydrojet</t>
  </si>
  <si>
    <t>Steam Motor</t>
  </si>
  <si>
    <t>In the second half of the 20th century, rising fuel costs led to most new ships being built with __________ engines rather than steam turbines.</t>
  </si>
  <si>
    <t>In 1986, the Queen Elizabeth 2 had its steam turbines replaced with a __________ propulsion system to enhance fuel efficiency.</t>
  </si>
  <si>
    <t>diesel‑electric</t>
  </si>
  <si>
    <t>diesel-electric</t>
  </si>
  <si>
    <t>On LNG carriers, a small amount of 'boil off' gas is used to fuel the ship's __________, maintaining proper pressure and temperature in cryogenic tanks.</t>
  </si>
  <si>
    <t>compressor</t>
  </si>
  <si>
    <t>A scarcity of steam turbine‑qualified engineers in the LNG industry has driven a shift from turbine to __________ engines.</t>
  </si>
  <si>
    <t>hydraulic</t>
  </si>
  <si>
    <t>dual-fuel</t>
  </si>
  <si>
    <t>While nuclear reactors produce steam to power warships and icebreakers, this method has not been adopted for __________ vessels.</t>
  </si>
  <si>
    <t>recreational</t>
  </si>
  <si>
    <t>civilian</t>
  </si>
  <si>
    <t>Reciprocating marine diesel engines are classified according to their operating cycle, construction, and __________.</t>
  </si>
  <si>
    <t>speed</t>
  </si>
  <si>
    <t>size</t>
  </si>
  <si>
    <t>Most large, two‑stroke slow speed diesel engines operate below __________ revolutions per minute.</t>
  </si>
  <si>
    <t>Dual fuel engines in LNG‑powered vessels are capable of running on marine diesel, heavy fuel oil, or __________, providing fuel flexibility.</t>
  </si>
  <si>
    <t>gasoline</t>
  </si>
  <si>
    <t>Gas turbines, despite their lower thermal efficiency at low power outputs, are often used in warships and on passenger vessels like the __________.</t>
  </si>
  <si>
    <t>jetfoil</t>
  </si>
  <si>
    <t>titanic</t>
  </si>
  <si>
    <t>ferry</t>
  </si>
  <si>
    <t>In Stirling engine–assisted submarines, compressed __________ is stored to enable air‑independent propulsion.</t>
  </si>
  <si>
    <t>oxygen</t>
  </si>
  <si>
    <t>helium</t>
  </si>
  <si>
    <t>air</t>
  </si>
  <si>
    <t>Marine propellers, which transmit engine power to the water, are also commonly known as __________.</t>
  </si>
  <si>
    <t>fans</t>
  </si>
  <si>
    <t>An early, uncommon form of boat propulsion involved the water caterpillar, a mechanism developed by __________ in 1782.</t>
  </si>
  <si>
    <t>Stevenson</t>
  </si>
  <si>
    <t>Cohron</t>
  </si>
  <si>
    <t>Marine propulsion systems primarily aim to generate thrust to move a ship across __________.</t>
  </si>
  <si>
    <t>land</t>
  </si>
  <si>
    <t>Before the 19th century, naval warfare relied heavily on vessels powered by __________ for their manoeuvrability.</t>
  </si>
  <si>
    <t>oars</t>
  </si>
  <si>
    <t>The first commercial success of a steamboat was achieved by Robert Fulton's __________ in 1807.</t>
  </si>
  <si>
    <t>North River Steamboat</t>
  </si>
  <si>
    <t>Curved River Steamboat</t>
  </si>
  <si>
    <t>Steam turbines were developed further by Sir Charles Algernon Parsons, whose vessel __________ gained attention at the Spithead Naval Review in 1897.</t>
  </si>
  <si>
    <t>Illuminia</t>
  </si>
  <si>
    <t>Nuclear reactors are primarily used to heat water and create steam to drive turbines in warships and __________.</t>
  </si>
  <si>
    <t>Most modern ships use __________ engines due to their simplicity, robustness, and fuel economy.</t>
  </si>
  <si>
    <t>reciprocating diesel</t>
  </si>
  <si>
    <t>LNG carriers often utilize 'boil off' gas from cryogenic tanks as fuel for their __________.</t>
  </si>
  <si>
    <t>furnaces</t>
  </si>
  <si>
    <t>Dual-fuel engines can operate using marine grade diesel, heavy fuel oil, or __________.</t>
  </si>
  <si>
    <t>Gas turbines are commonly combined with __________ engines in ships to improve efficiency during cruising.</t>
  </si>
  <si>
    <t>Stirling engines are particularly noted for being quieter and producing fewer emissions than __________ engines.</t>
  </si>
  <si>
    <t>petrol</t>
  </si>
  <si>
    <t>The Swedish shipbuilder Kockums has successfully built submarines using __________ for air-independent propulsion.</t>
  </si>
  <si>
    <t>Stirling engines</t>
  </si>
  <si>
    <t>nuclear power</t>
  </si>
  <si>
    <t>steam turbines</t>
  </si>
  <si>
    <t>The most common propeller system used in modern marine vessels is referred to as a __________.</t>
  </si>
  <si>
    <t>chemical</t>
  </si>
  <si>
    <t>paddle</t>
  </si>
  <si>
    <t>Paddle wheels have been largely replaced by screws but remain advantageous in __________ waters.</t>
  </si>
  <si>
    <t>shallow</t>
  </si>
  <si>
    <t>ocean</t>
  </si>
  <si>
    <t>deep</t>
  </si>
  <si>
    <t>The primary purpose of sails in marine propulsion is to harness energy from the __________.</t>
  </si>
  <si>
    <t>water currents</t>
  </si>
  <si>
    <t>An early and uncommon means of boat propulsion that involved chains of paddles was called the __________.</t>
  </si>
  <si>
    <t>aquatic caterpillar</t>
  </si>
  <si>
    <t>mechanical worm</t>
  </si>
  <si>
    <t>Underwater gliders convert changes in __________ into thrust through the use of wings or hull shape.</t>
  </si>
  <si>
    <t>buoyancy</t>
  </si>
  <si>
    <t>buoyancy changes</t>
  </si>
  <si>
    <t>The reciprocating marine diesel engine was first utilized in 1903 aboard the __________.</t>
  </si>
  <si>
    <t>Revolution</t>
  </si>
  <si>
    <t>Liberator</t>
  </si>
  <si>
    <t>Slow-speed two-stroke engines are known for their large size and are typically installed in __________ merchant ships.</t>
  </si>
  <si>
    <t>larger</t>
  </si>
  <si>
    <t>average</t>
  </si>
  <si>
    <t>The shortage of qualified seagoing engineers has contributed to the decline of __________ propulsion systems in LNG carriers.</t>
  </si>
  <si>
    <t>The development of naval gunnery in the 16th century led to sail-powered warships dominating maritime warfare for the next __________ centuries.</t>
  </si>
  <si>
    <t>Marine propulsion is the mechanism used to generate thrust to move a ship or boat across __________.</t>
  </si>
  <si>
    <t>Marine steam engines were the first mechanical engines used in marine propulsion, but have mostly been replaced by __________ diesel engines.</t>
  </si>
  <si>
    <t>two-stroke or four-stroke</t>
  </si>
  <si>
    <t>broad</t>
  </si>
  <si>
    <t>Nuclear reactors producing steam are used to propel __________ and icebreakers.</t>
  </si>
  <si>
    <t>military vessels</t>
  </si>
  <si>
    <t>Electric motors using electric battery storage have been used for propulsion on submarines and __________ boats.</t>
  </si>
  <si>
    <t>sailing</t>
  </si>
  <si>
    <t>Development in liquefied natural gas (LNG) fueled engines are gaining recognition for their low emissions and __________ advantages.</t>
  </si>
  <si>
    <t>cost</t>
  </si>
  <si>
    <t>environmental</t>
  </si>
  <si>
    <t>The Stirling engine has yet to be upscaled for larger __________ ships.</t>
  </si>
  <si>
    <t>surface</t>
  </si>
  <si>
    <t>submarine</t>
  </si>
  <si>
    <t>Until the application of the coal-fired steam engine to ships in the early 19th century, oars or the __________ were used to assist watercraft propulsion.</t>
  </si>
  <si>
    <t>propellers</t>
  </si>
  <si>
    <t>The development of naval gunnery from the 16th century onward meant that manoeuvrability took second place to __________ weight.</t>
  </si>
  <si>
    <t>broadside</t>
  </si>
  <si>
    <t>cannon</t>
  </si>
  <si>
    <t>artillery strength</t>
  </si>
  <si>
    <t>Sails were the dominant form of commercial propulsion until the late __________ century.</t>
  </si>
  <si>
    <t>nineteenth</t>
  </si>
  <si>
    <t>19th</t>
  </si>
  <si>
    <t>twentieth</t>
  </si>
  <si>
    <t>The first commercial success of a steamship was Robert Fulton's North River Steamboat, also called __________, in 1807.</t>
  </si>
  <si>
    <t>Steamboat</t>
  </si>
  <si>
    <t>North River</t>
  </si>
  <si>
    <t>Steam turbines were fueled by coal or, later, fuel oil or __________ power.</t>
  </si>
  <si>
    <t>In LNG carriers, a small amount of 'boil off' gas is needed to maintain the pressure and temperature inside the vessels within operating limits, and this gas provides fuel for the ship's __________.</t>
  </si>
  <si>
    <t>propulsion</t>
  </si>
  <si>
    <t>The reciprocating marine diesel engine first came into use in 1903 when the diesel electric rivertanker __________ was put into service.</t>
  </si>
  <si>
    <t>Diesel</t>
  </si>
  <si>
    <t>Nerpa</t>
  </si>
  <si>
    <t>Most modern larger merchant ships use either slow speed, two stroke, crosshead engines, or medium speed, four stroke, __________ engines.</t>
  </si>
  <si>
    <t>auxiliary</t>
  </si>
  <si>
    <t>Shipping companies are required to comply with the International Maritime Organization (IMO) and the International Convention for the Prevention of Pollution from Ships __________ rules.</t>
  </si>
  <si>
    <t>emissions</t>
  </si>
  <si>
    <t>Gas turbines are commonly used in combination with other types of engine, and many warships built since the 1960s have used gas turbines for __________.</t>
  </si>
  <si>
    <t>energy generation</t>
  </si>
  <si>
    <t>heating</t>
  </si>
  <si>
    <t>Stirling engines are currently used on submarines of the Gotland and Södermanland classes, and the Japanese __________-class submarine.</t>
  </si>
  <si>
    <t>Sōryū</t>
  </si>
  <si>
    <t>Sumire</t>
  </si>
  <si>
    <t>Soryu</t>
  </si>
  <si>
    <t>Marine propellers are also known as '__________'.</t>
  </si>
  <si>
    <t>Paddle wheels have two advantages over screws: they are less likely to be clogged by obstacles and debris, and they allow the vessel to spin around its own __________ axis.</t>
  </si>
  <si>
    <t>vertical</t>
  </si>
  <si>
    <t>horizontal</t>
  </si>
  <si>
    <t>central</t>
  </si>
  <si>
    <t>Marine propulsion is the mechanism used to generate thrust to move a ship across __________.</t>
  </si>
  <si>
    <t>The first mechanical engines used in marine propulsion were __________.</t>
  </si>
  <si>
    <t>marine steam engines</t>
  </si>
  <si>
    <t>steam engines</t>
  </si>
  <si>
    <t>Most modern ships are propelled by systems consisting of an electric motor or engine turning a __________.</t>
  </si>
  <si>
    <t>wheel</t>
  </si>
  <si>
    <t>fin</t>
  </si>
  <si>
    <t>Nuclear reactors producing steam are primarily used to propel __________ and icebreakers.</t>
  </si>
  <si>
    <t>commercial vessels</t>
  </si>
  <si>
    <t>military ships</t>
  </si>
  <si>
    <t>Electric motors using electric battery storage have been used for propulsion on submarines and __________.</t>
  </si>
  <si>
    <t>electric boats</t>
  </si>
  <si>
    <t>speed boats</t>
  </si>
  <si>
    <t>fishing boats</t>
  </si>
  <si>
    <t>Liquefied natural gas (LNG) fueled engines are gaining recognition for their low __________ and cost advantages.</t>
  </si>
  <si>
    <t>noise</t>
  </si>
  <si>
    <t>waste</t>
  </si>
  <si>
    <t>Stirling engines are more efficient, quieter, and produce less harmful emissions than __________ engines.</t>
  </si>
  <si>
    <t>Until the early 19th century, oars or the __________ were predominantly used for watercraft propulsion.</t>
  </si>
  <si>
    <t>waves</t>
  </si>
  <si>
    <t>The development of naval gunnery from the 16th century onward led to the dominance of the sail-powered warship over the following __________ centuries.</t>
  </si>
  <si>
    <t>The first commercial success with a steamboat was achieved by Robert Fulton's __________ in 1807.</t>
  </si>
  <si>
    <t>Fulton's steamboat</t>
  </si>
  <si>
    <t>Steam turbines in ships were initially fueled by coal, but later transitioned to fuel oil or __________ power.</t>
  </si>
  <si>
    <t>alternative</t>
  </si>
  <si>
    <t>Heavy fuel oil began to replace coal in steamships in the early 20th century due to its convenience and reduced need for __________.</t>
  </si>
  <si>
    <t>manpower</t>
  </si>
  <si>
    <t>knowledge</t>
  </si>
  <si>
    <t>energy</t>
  </si>
  <si>
    <t>Most modern ships use a reciprocating __________ engine as their prime mover due to its operating simplicity and fuel economy.</t>
  </si>
  <si>
    <t>gas turbine</t>
  </si>
  <si>
    <t>Slow speed two-stroke engines are much taller, but require a smaller __________ than equivalently rated four-stroke medium speed diesel engines.</t>
  </si>
  <si>
    <t>footprint</t>
  </si>
  <si>
    <t>Dual fuel engines can be fueled by marine grade diesel, heavy fuel oil, or __________.</t>
  </si>
  <si>
    <t>Shipping companies comply with emissions rules set by the International Maritime Organization and the International Convention for the Prevention of Pollution from __________.</t>
  </si>
  <si>
    <t>Ships</t>
  </si>
  <si>
    <t>oceans</t>
  </si>
  <si>
    <t>ships</t>
  </si>
  <si>
    <t>Gas turbines are commonly used in combination with other types of engines, such as __________ engines.</t>
  </si>
  <si>
    <t>combustion</t>
  </si>
  <si>
    <t>Stirling engines are currently used on submarines of the Gotland and __________ classes.</t>
  </si>
  <si>
    <t>Södermanland</t>
  </si>
  <si>
    <t>Soryu and Sodermanland</t>
  </si>
  <si>
    <t>Paddle wheels have been largely superseded by screws, which are a much more __________ form of propulsion.</t>
  </si>
  <si>
    <t>efficient</t>
  </si>
  <si>
    <t>productive</t>
  </si>
  <si>
    <t>old-fashioned</t>
  </si>
  <si>
    <t>antiquated</t>
  </si>
  <si>
    <t>Underwater gliders convert __________ to thrust, using wings or hull shape.</t>
  </si>
  <si>
    <t>solar energy</t>
  </si>
  <si>
    <t>Before the advent of mechanical engines, __________ were predominantly used for propulsion in naval warfare due to their manoeuvrability and speed.</t>
  </si>
  <si>
    <t>galley</t>
  </si>
  <si>
    <t>The first commercial success of a steam-powered vessel was achieved by Robert Fulton's __________ in 1807.</t>
  </si>
  <si>
    <t>Hudson River Boat</t>
  </si>
  <si>
    <t>Steam turbines became widely adopted after being demonstrated at the Spithead Naval Review in 1897 on the vessel __________.</t>
  </si>
  <si>
    <t>Dreadnought</t>
  </si>
  <si>
    <t>Cutty Sark</t>
  </si>
  <si>
    <t>The adoption of heavy fuel oil in steamships reduced the need for onboard personnel such as trimmers and __________.</t>
  </si>
  <si>
    <t>stokers</t>
  </si>
  <si>
    <t>trimmers</t>
  </si>
  <si>
    <t>navigators</t>
  </si>
  <si>
    <t>In LNG carriers, the 'boil off' gas from cryogenic storage tanks is primarily used to fuel the ship's __________.</t>
  </si>
  <si>
    <t>generators</t>
  </si>
  <si>
    <t>steam units</t>
  </si>
  <si>
    <t>The ability of nuclear-powered submarines to run submerged at high speed and in relative quiet offers clear advantages over __________-powered vessels.</t>
  </si>
  <si>
    <t>Shipping companies aiming to comply with IMO standards can benefit from dual-fuel engines that run on LNG and have near-zero __________ oxide emissions.</t>
  </si>
  <si>
    <t>nitrogen</t>
  </si>
  <si>
    <t>nitrogen oxide</t>
  </si>
  <si>
    <t>sulfur dioxide</t>
  </si>
  <si>
    <t>Gas turbines are often combined with diesel engines on ships because they offer better efficiency at __________ power outputs.</t>
  </si>
  <si>
    <t>high</t>
  </si>
  <si>
    <t>Swedish shipbuilder Kockums utilized Stirling engines for submarines to extend underwater endurance through __________ propulsion.</t>
  </si>
  <si>
    <t>air-independent</t>
  </si>
  <si>
    <t>self-sufficiency</t>
  </si>
  <si>
    <t>Contra-rotating paddle wheels allow vessels to rotate around their own __________ axis, making them advantageous in constrained waters.</t>
  </si>
  <si>
    <t>longitudinal</t>
  </si>
  <si>
    <t>The development of turbocharging hastened the adoption of marine diesel engines by allowing for greater power __________.</t>
  </si>
  <si>
    <t>densities</t>
  </si>
  <si>
    <t>compactness</t>
  </si>
  <si>
    <t>Electric motors powered by battery storage have been historically significant for propulsion in __________ and electric boats.</t>
  </si>
  <si>
    <t>trains</t>
  </si>
  <si>
    <t>motorcycles</t>
  </si>
  <si>
    <t>Slow-speed two-stroke diesel engines typically operate below __________ rpm, offering efficient direct coupling with propellers.</t>
  </si>
  <si>
    <t>100</t>
  </si>
  <si>
    <t>150</t>
  </si>
  <si>
    <t>Feathering methods in paddle wheel designs ensure each blade remains oriented closer to vertical while underwater, which enhances propulsion __________.</t>
  </si>
  <si>
    <t>impact</t>
  </si>
  <si>
    <t>force</t>
  </si>
  <si>
    <t>LNG carriers using boil-off gas for turbine propulsion represent a growing area of __________ shipping.</t>
  </si>
  <si>
    <t>specialist</t>
  </si>
  <si>
    <t>specialized</t>
  </si>
  <si>
    <t>universal</t>
  </si>
  <si>
    <t>common</t>
  </si>
  <si>
    <t>Nuclear-powered marine vessels can repurpose space formerly used for bunkerage to store aviation fuel, especially in large __________ carriers.</t>
  </si>
  <si>
    <t>aircraft</t>
  </si>
  <si>
    <t>freight</t>
  </si>
  <si>
    <t>oil</t>
  </si>
  <si>
    <t>The first water caterpillar boat propulsion system developed by Desblancs in 1782 was powered by a __________ engine.</t>
  </si>
  <si>
    <t>Underwater gliders convert changes in __________ into thrust by utilizing wings or hull shape.</t>
  </si>
  <si>
    <t>height</t>
  </si>
  <si>
    <t>Marine propulsion refers to the mechanism or system used to generate thrust to move a ship or boat across __________.</t>
  </si>
  <si>
    <t>Modern ships typically use mechanical systems with an electric motor or engine turning a __________ to create propulsion.</t>
  </si>
  <si>
    <t>rotor</t>
  </si>
  <si>
    <t>The first type of mechanical engine used in marine propulsion was the __________ engine.</t>
  </si>
  <si>
    <t>marine steam</t>
  </si>
  <si>
    <t>Before the widespread adoption of steam engines, naval warfare relied heavily on oars and sails, particularly in vessels like the Greek triremes used during the __________ War.</t>
  </si>
  <si>
    <t>Peloponnesian</t>
  </si>
  <si>
    <t>Medieval</t>
  </si>
  <si>
    <t>Roman</t>
  </si>
  <si>
    <t>In LNG carriers, the 'boil off' gas is used as fuel for the ship's boilers, which in turn produce steam to power __________.</t>
  </si>
  <si>
    <t>turbines</t>
  </si>
  <si>
    <t>freighters</t>
  </si>
  <si>
    <t>Electric motors powered by battery storage have been employed in submarines and __________.</t>
  </si>
  <si>
    <t>speedboats</t>
  </si>
  <si>
    <t>jetskis</t>
  </si>
  <si>
    <t>The transition from coal to heavy __________ oil in the early 20th century greatly improved the efficiency of steamships.</t>
  </si>
  <si>
    <t>fuel</t>
  </si>
  <si>
    <t>lubricant</t>
  </si>
  <si>
    <t>Robert Fulton’s North River Steamboat, later known as the Clermont, achieved commercial success in __________.</t>
  </si>
  <si>
    <t>1807</t>
  </si>
  <si>
    <t>1907</t>
  </si>
  <si>
    <t>1806</t>
  </si>
  <si>
    <t>One of the key developments in steamship technology was the introduction of the steam surface condenser, which eliminated the need for __________ water in the boilers.</t>
  </si>
  <si>
    <t>sea</t>
  </si>
  <si>
    <t>fresh</t>
  </si>
  <si>
    <t>river</t>
  </si>
  <si>
    <t>In the second half of the 20th century, most new ships were built with __________ engines instead of steam turbines due to rising fuel costs.</t>
  </si>
  <si>
    <t>Liquefied natural gas (LNG) fueled engines are recognized for their low emissions and __________ cost advantages.</t>
  </si>
  <si>
    <t>man-power</t>
  </si>
  <si>
    <t>structural</t>
  </si>
  <si>
    <t>The largest, most powerful engines used in merchant ships are slow-speed, two-stroke __________ engines.</t>
  </si>
  <si>
    <t>crosshead diesel</t>
  </si>
  <si>
    <t>crosshead engines</t>
  </si>
  <si>
    <t>large diesel</t>
  </si>
  <si>
    <t>Dual-fuel engines allow vessels to switch between fuels such as marine diesel, heavy fuel oil, and __________ (LNG).</t>
  </si>
  <si>
    <t>Gas turbines are often combined with other types of engines, especially in __________ built since the 1960s.</t>
  </si>
  <si>
    <t>naval ships</t>
  </si>
  <si>
    <t>Stirling engines are currently used on submarines, including the Swedish Gotland class and Japanese __________-class submarines.</t>
  </si>
  <si>
    <t>Typhoon</t>
  </si>
  <si>
    <t>Paddle wheels, though largely replaced by screws, remain advantageous in shallow waters because they are less likely to be clogged by __________ and debris.</t>
  </si>
  <si>
    <t>obstacles</t>
  </si>
  <si>
    <t>seaweed</t>
  </si>
  <si>
    <t>debris</t>
  </si>
  <si>
    <t>Sailing ships traditionally relied on wind energy harnessed by a sail hoisted on a mast supported by stays and controlled by lines made of __________.</t>
  </si>
  <si>
    <t>rope</t>
  </si>
  <si>
    <t>lines</t>
  </si>
  <si>
    <t>wire</t>
  </si>
  <si>
    <t>Underwater gliders convert changes in __________ into thrust using wings or hull shape.</t>
  </si>
  <si>
    <t>Swedish shipbuilder Kockums has successfully implemented Stirling engine-powered propulsion in submarines, extending underwater endurance from days to several __________.</t>
  </si>
  <si>
    <t>Marine propulsion systems generate thrust to move a ship across __________.</t>
  </si>
  <si>
    <t>Paddle wheels and sails are examples of pre-mechanized forms of marine propulsion that have been largely replaced by systems involving electric motors or engines turning a __________.</t>
  </si>
  <si>
    <t>The earliest mechanical engines used in marine propulsion were __________, which have since been mostly replaced by diesel engines.</t>
  </si>
  <si>
    <t>Nuclear reactors producing steam are primarily used for propelling warships and __________ due to their long endurance capabilities.</t>
  </si>
  <si>
    <t>Submarines often utilize __________ powered by electric battery storage for propulsion when submerged.</t>
  </si>
  <si>
    <t>electric motors</t>
  </si>
  <si>
    <t>solar panels</t>
  </si>
  <si>
    <t>diesel generators</t>
  </si>
  <si>
    <t>In modern times, human-powered propulsion such as rowing is mainly found on small boats or as an auxiliary method on __________.</t>
  </si>
  <si>
    <t>yachts</t>
  </si>
  <si>
    <t>The first commercial success with steam-powered ships was achieved by Robert Fulton's North River Steamboat in the US in 1807, followed by the European vessel called the __________ Comet in 1812.</t>
  </si>
  <si>
    <t>45-foot</t>
  </si>
  <si>
    <t>120-foot</t>
  </si>
  <si>
    <t>45-foot Comet</t>
  </si>
  <si>
    <t>45-foot vessel</t>
  </si>
  <si>
    <t>An important advancement in steamship technology was the development of the __________, which eliminated the use of seawater in boilers, thus improving efficiency.</t>
  </si>
  <si>
    <t>steam surface condenser</t>
  </si>
  <si>
    <t>a steam surface condenser</t>
  </si>
  <si>
    <t>water pump</t>
  </si>
  <si>
    <t>Rising fuel costs in the second half of the 20th century nearly caused the decline of __________ as a preferred marine propulsion system.</t>
  </si>
  <si>
    <t>Modern LNG carriers use steam turbines where boil-off gas is utilized to maintain internal pressure within __________ limits while stored in cryogenic tanks.</t>
  </si>
  <si>
    <t>operating</t>
  </si>
  <si>
    <t>low</t>
  </si>
  <si>
    <t>For nuclear-powered vessels, steam produced by the nuclear reactor drives __________, offering extended underwater operation without refueling needs.</t>
  </si>
  <si>
    <t>pumps</t>
  </si>
  <si>
    <t>Reciprocating diesel engines gained prominence after their debut in 1903 on the __________, marking the beginning of diesel power in marine applications.</t>
  </si>
  <si>
    <t>Olympic</t>
  </si>
  <si>
    <t>Dual-fuel engines are capable of running on marine-grade diesel, heavy fuel oil, or __________ gas (LNG), allowing for greater flexibility in fuel choice.</t>
  </si>
  <si>
    <t>liquefied natural</t>
  </si>
  <si>
    <t>solid</t>
  </si>
  <si>
    <t>compressed natural</t>
  </si>
  <si>
    <t>The Viking Line’s NB 1376 ferry reduces sulphur oxide emissions by at least __________ compared to IMO standards, showcasing its environmental advantage.</t>
  </si>
  <si>
    <t>80%</t>
  </si>
  <si>
    <t>60%</t>
  </si>
  <si>
    <t>70 %</t>
  </si>
  <si>
    <t>Warships built since the 1960s often incorporate __________ for propulsion, favored for their high-speed capability in naval operations.</t>
  </si>
  <si>
    <t>gas turbines</t>
  </si>
  <si>
    <t>Swedish shipbuilder Kockums designed submarines like the Gotland and Södermanland classes that use Stirling engines as part of their __________ system, enabling longer underwater endurance.</t>
  </si>
  <si>
    <t>air-independent propulsion (AIP)</t>
  </si>
  <si>
    <t>AIP</t>
  </si>
  <si>
    <t>air-independent propulsion</t>
  </si>
  <si>
    <t>battery</t>
  </si>
  <si>
    <t>Placing cooling radiators in seawater rather than air allows them to be more compact because seawater provides better heat dissipation, making it ideal for __________ engines.</t>
  </si>
  <si>
    <t>Stirling</t>
  </si>
  <si>
    <t>Even large vessels like tankers and bulk carriers may opt for single screws over multiple ones due to improved __________.</t>
  </si>
  <si>
    <t>fuel economy</t>
  </si>
  <si>
    <t>Paddle wheels remain useful in constrained waters because they allow ships to rotate around their own __________ axis, unlike screw propellers.</t>
  </si>
  <si>
    <t>lateral</t>
  </si>
  <si>
    <t>Underwater gliders achieve propulsion through alternating buoyancy changes, using wings or hull designs such as the __________ Glider to produce thrust.</t>
  </si>
  <si>
    <t>SeaExplorer</t>
  </si>
  <si>
    <t>OceanDrifter</t>
  </si>
  <si>
    <t>WaterStrider</t>
  </si>
  <si>
    <t>Gasoline.txt</t>
  </si>
  <si>
    <t>Gasoline, also known as petrol outside North America, is a transparent, petroleum-derived liquid used primarily as a fuel in internal combustion __________.</t>
  </si>
  <si>
    <t>machines</t>
  </si>
  <si>
    <t>On average, a __________-gallon barrel of crude oil (159 L) yields about 19 gallons of gasoline when processed in an oil refinery.</t>
  </si>
  <si>
    <t>45</t>
  </si>
  <si>
    <t>The resistance of a gasoline blend to autoignition—which helps reduce engine knocking—is measured by its __________.</t>
  </si>
  <si>
    <t>octane rating</t>
  </si>
  <si>
    <t>ignition level</t>
  </si>
  <si>
    <t>boiling point</t>
  </si>
  <si>
    <t>The antiknock additive that enabled higher engine compression in early vehicles but was later phased out due to its harmful environmental and health effects is __________.</t>
  </si>
  <si>
    <t>tetraethyllead</t>
  </si>
  <si>
    <t>TEL</t>
  </si>
  <si>
    <t>methyl tert-butyl ether</t>
  </si>
  <si>
    <t>The early volatile fuel was a hydrocarbon obtained from __________ gas.</t>
  </si>
  <si>
    <t>natural</t>
  </si>
  <si>
    <t>The development of a __________ carburetor enabled the use of less volatile fuels in engine design.</t>
  </si>
  <si>
    <t>spray nozzle</t>
  </si>
  <si>
    <t>basic</t>
  </si>
  <si>
    <t>Quality gasoline, if stored properly, should be stable for approximately __________.</t>
  </si>
  <si>
    <t>six months</t>
  </si>
  <si>
    <t>three months</t>
  </si>
  <si>
    <t>half a year</t>
  </si>
  <si>
    <t>Octane rating is measured relative to a mixture of 2,2,4-trimethylpentane and __________.</t>
  </si>
  <si>
    <t>n-heptane</t>
  </si>
  <si>
    <t>iso-octane</t>
  </si>
  <si>
    <t>methane</t>
  </si>
  <si>
    <t>In Finland, Sweden, and Norway, regular unleaded gasoline typically has an octane rating of __________.</t>
  </si>
  <si>
    <t>95 RON</t>
  </si>
  <si>
    <t>98 RON</t>
  </si>
  <si>
    <t>90 RON</t>
  </si>
  <si>
    <t>In the United States, regular unleaded gasoline is usually rated between 85 and 87 __________.</t>
  </si>
  <si>
    <t>AKI</t>
  </si>
  <si>
    <t>RON</t>
  </si>
  <si>
    <t>CPS</t>
  </si>
  <si>
    <t>Johannesburg, the largest city in South Africa, is located on the Highveld at an altitude of __________ meters above sea level.</t>
  </si>
  <si>
    <t>1753</t>
  </si>
  <si>
    <t>1,753</t>
  </si>
  <si>
    <t>1800</t>
  </si>
  <si>
    <t>Gasoline contains approximately __________ MJ/kg of energy, quoting the lower heating value.</t>
  </si>
  <si>
    <t>42.4</t>
  </si>
  <si>
    <t>44.2</t>
  </si>
  <si>
    <t>40.0</t>
  </si>
  <si>
    <t>In the combustion reaction of octane, 2 C8H18 react with __________ molecules of oxygen to produce carbon dioxide and water.</t>
  </si>
  <si>
    <t>22</t>
  </si>
  <si>
    <t>twenty-five</t>
  </si>
  <si>
    <t>__________ gasoline, obtained directly from the distillation of crude oil, is also referred to as naphtha.</t>
  </si>
  <si>
    <t>straight-run</t>
  </si>
  <si>
    <t>distilled</t>
  </si>
  <si>
    <t>refined</t>
  </si>
  <si>
    <t>The gasoline fraction produced in a catalytic reformer, known for its high octane rating and aromatic content, is called __________.</t>
  </si>
  <si>
    <t>reformate</t>
  </si>
  <si>
    <t>high-octane blend</t>
  </si>
  <si>
    <t>isomerate</t>
  </si>
  <si>
    <t>The gasoline fraction that is produced in an alkylation unit and contains no aromatics is known as __________.</t>
  </si>
  <si>
    <t>alkylate</t>
  </si>
  <si>
    <t>base stock</t>
  </si>
  <si>
    <t>alkane</t>
  </si>
  <si>
    <t>To improve octane rating without using lead compounds, __________ is often added to gasoline for economic or environmental reasons.</t>
  </si>
  <si>
    <t>ethanol</t>
  </si>
  <si>
    <t>methanol</t>
  </si>
  <si>
    <t>butanol</t>
  </si>
  <si>
    <t>The additive __________, used in Canada and Australia to boost octane ratings, is short for methylcyclopentadienyl manganese tricarbonyl.</t>
  </si>
  <si>
    <t>MMT</t>
  </si>
  <si>
    <t>manganese additive</t>
  </si>
  <si>
    <t>MCP</t>
  </si>
  <si>
    <t>Developed in Australia to counteract gasoline vapor inhalation abuse, __________ fuel contains only 5% aromatics.</t>
  </si>
  <si>
    <t>Opal</t>
  </si>
  <si>
    <t xml:space="preserve">Opal </t>
  </si>
  <si>
    <t>In the United States, on-road vehicles have been required to use unleaded gasoline since January 1, __________.</t>
  </si>
  <si>
    <t>1996</t>
  </si>
  <si>
    <t>1997</t>
  </si>
  <si>
    <t>1969</t>
  </si>
  <si>
    <t>Gasoline, also known as __________ outside North America.</t>
  </si>
  <si>
    <t>On average, a 42‐gallon barrel of crude oil yields about __________ gallons of gasoline.</t>
  </si>
  <si>
    <t>19</t>
  </si>
  <si>
    <t>18</t>
  </si>
  <si>
    <t>The characteristic of gasoline that resists premature ignition and reduces engine knocking is measured by its __________ rating.</t>
  </si>
  <si>
    <t>octane</t>
  </si>
  <si>
    <t>propane</t>
  </si>
  <si>
    <t>Gasoline is derived mainly from organic compounds obtained by the __________ distillation of petroleum.</t>
  </si>
  <si>
    <t>fractional</t>
  </si>
  <si>
    <t>derivate</t>
  </si>
  <si>
    <t>Gasoline is a mixture of paraffins, cycloalkanes (naphthenes) and __________ (alkenes).</t>
  </si>
  <si>
    <t>olefins</t>
  </si>
  <si>
    <t>proteins</t>
  </si>
  <si>
    <t>alkenes</t>
  </si>
  <si>
    <t>Finished marketable gasoline is traded with a standard reference density of __________ kg/L.</t>
  </si>
  <si>
    <t>0.755</t>
  </si>
  <si>
    <t>0.8</t>
  </si>
  <si>
    <t>0.7</t>
  </si>
  <si>
    <t>When gasoline is not stored properly, it undergoes __________ degradation that leads to the formation of gums and solids.</t>
  </si>
  <si>
    <t>oxidation</t>
  </si>
  <si>
    <t>In the combustion reaction of octane, 2 C8H18 + 25 O2 yields 16 CO2 and __________ H2O.</t>
  </si>
  <si>
    <t>16</t>
  </si>
  <si>
    <t>In many European countries such as Finland, Sweden, and Norway, regular unleaded gasoline typically has an octane rating of __________ RON.</t>
  </si>
  <si>
    <t>95</t>
  </si>
  <si>
    <t>90</t>
  </si>
  <si>
    <t>85</t>
  </si>
  <si>
    <t>In the United States, as of 2009, the federal tax on gasoline is approximately __________ per gallon.</t>
  </si>
  <si>
    <t>18.4¢</t>
  </si>
  <si>
    <t>15¢</t>
  </si>
  <si>
    <t>18.4 cents</t>
  </si>
  <si>
    <t>Gasoline contains about __________ MJ of energy per kilogram (lower heating value).</t>
  </si>
  <si>
    <t>42,4</t>
  </si>
  <si>
    <t>The lower explosive limit of gasoline vapor in air is approximately __________% by volume.</t>
  </si>
  <si>
    <t>1.4</t>
  </si>
  <si>
    <t>2.5</t>
  </si>
  <si>
    <t>The process of adding oxygen-bearing compounds like ethanol or MTBE to gasoline is known as __________ blending.</t>
  </si>
  <si>
    <t>oxygenate blending</t>
  </si>
  <si>
    <t>oxygenate</t>
  </si>
  <si>
    <t>mixture</t>
  </si>
  <si>
    <t>In Brazil, gasoline for automobile use is required to have __________% ethanol added.</t>
  </si>
  <si>
    <t>27.5</t>
  </si>
  <si>
    <t>The density of gasoline typically ranges from 0.71 to __________ kg/L.</t>
  </si>
  <si>
    <t>0.77</t>
  </si>
  <si>
    <t>0.9</t>
  </si>
  <si>
    <t>Improperly stored gasoline that forms gummy deposits and solids is commonly referred to as __________ fuel.</t>
  </si>
  <si>
    <t>stale</t>
  </si>
  <si>
    <t>old fuel</t>
  </si>
  <si>
    <t>expired</t>
  </si>
  <si>
    <t>The process of converting low-octane straight-run gasoline into iso-paraffins to enhance its octane rating is called __________.</t>
  </si>
  <si>
    <t>isomerisation</t>
  </si>
  <si>
    <t>isomerization</t>
  </si>
  <si>
    <t>cracking</t>
  </si>
  <si>
    <t>reformating</t>
  </si>
  <si>
    <t>In the United Kingdom, premium unleaded gasoline is typically rated at __________ RON.</t>
  </si>
  <si>
    <t>97</t>
  </si>
  <si>
    <t>97 RON</t>
  </si>
  <si>
    <t>94</t>
  </si>
  <si>
    <t>The additives incorporated into gasoline to help clean engine components and prevent carbon build-up are known as __________.</t>
  </si>
  <si>
    <t>detergents</t>
  </si>
  <si>
    <t>preservatives</t>
  </si>
  <si>
    <t>enhancers</t>
  </si>
  <si>
    <t>A common blend of gasoline containing 10% ethanol in the United States is commonly referred to as __________.</t>
  </si>
  <si>
    <t>E10</t>
  </si>
  <si>
    <t>E5</t>
  </si>
  <si>
    <t>E20</t>
  </si>
  <si>
    <t>Gasoline is a __________-derived liquid primarily used as fuel in internal combustion engines.</t>
  </si>
  <si>
    <t>petroleum</t>
  </si>
  <si>
    <t>vegetable oil</t>
  </si>
  <si>
    <t>From a 42-gallon barrel of crude oil, approximately __________ gallons of gasoline are produced.</t>
  </si>
  <si>
    <t>The ability of a gasoline blend to resist premature ignition (which causes knocking) is measured by its __________.</t>
  </si>
  <si>
    <t>knock rating</t>
  </si>
  <si>
    <t>valve clearance</t>
  </si>
  <si>
    <t>The antiknock compound __________ was introduced in the 1920s to reduce engine knocking.</t>
  </si>
  <si>
    <t>lead</t>
  </si>
  <si>
    <t>sodium chloride</t>
  </si>
  <si>
    <t>In the United States, leaded gasoline for on-road vehicles was banned starting on __________ under the Clean Air Act.</t>
  </si>
  <si>
    <t>1 January 1996</t>
  </si>
  <si>
    <t>January 1, 1996</t>
  </si>
  <si>
    <t>31 December 1995</t>
  </si>
  <si>
    <t>March 3, 1985</t>
  </si>
  <si>
    <t>__________ is sometimes added to gasoline as an alternative fuel for economic or environmental reasons.</t>
  </si>
  <si>
    <t>natural gas</t>
  </si>
  <si>
    <t>biodiesel</t>
  </si>
  <si>
    <t>Properly stored gasoline should remain stable for up to __________.</t>
  </si>
  <si>
    <t>two years</t>
  </si>
  <si>
    <t>The standard reference density for finished marketable gasoline is __________ kg/L.</t>
  </si>
  <si>
    <t>0.85</t>
  </si>
  <si>
    <t xml:space="preserve">0.755 </t>
  </si>
  <si>
    <t>0.78</t>
  </si>
  <si>
    <t>A typical gasoline blend consists mainly of hydrocarbons including paraffins, cycloalkanes, and __________.</t>
  </si>
  <si>
    <t>napthenes</t>
  </si>
  <si>
    <t>__________ is obtained by isomerising low octane straight-run gasoline to produce iso-paraffins.</t>
  </si>
  <si>
    <t>naphtha</t>
  </si>
  <si>
    <t>__________ is produced in a catalytic reformer and is known for its high octane rating.</t>
  </si>
  <si>
    <t>benzene</t>
  </si>
  <si>
    <t>__________ is produced in an alkylation unit using isobutane and alkenes, resulting in a fuel component with no aromatics.</t>
  </si>
  <si>
    <t>In Brazil, gasoline is formulated to include __________ percent ethanol, as required by the Brazilian ANP.</t>
  </si>
  <si>
    <t>27</t>
  </si>
  <si>
    <t>Evaporation of gasoline in the atmosphere can lead to the formation of __________ when exposed to sunlight.</t>
  </si>
  <si>
    <t>photochemical smog</t>
  </si>
  <si>
    <t>carbon monoxide</t>
  </si>
  <si>
    <t>The lower explosive limit of gasoline vapor in air is __________ percent by volume.</t>
  </si>
  <si>
    <t>1.5</t>
  </si>
  <si>
    <t>The upper explosive limit of gasoline vapor in air is __________ percent by volume.</t>
  </si>
  <si>
    <t>7.6</t>
  </si>
  <si>
    <t>3.5</t>
  </si>
  <si>
    <t>9.0</t>
  </si>
  <si>
    <t>Gasoline contains approximately __________ MJ/kg of energy (based on its lower heating value).</t>
  </si>
  <si>
    <t>The complete combustion of octane (C8H18) follows the reaction: 2 C8H18 + 25 O2 → 16 CO2 + __________ H2O.</t>
  </si>
  <si>
    <t>In several countries, gasoline is colloquially known as __________, a term derived from the chemical name for benzene.</t>
  </si>
  <si>
    <t>Benzin</t>
  </si>
  <si>
    <t>benzin</t>
  </si>
  <si>
    <t>benzo</t>
  </si>
  <si>
    <t>The term 'petrol' was first used to describe a refined petroleum product around __________ by British wholesaler Carless, Capel &amp; Leonard.</t>
  </si>
  <si>
    <t>1870</t>
  </si>
  <si>
    <t>1890</t>
  </si>
  <si>
    <t>1900</t>
  </si>
  <si>
    <t>The term 'gasoline' (spelled 'gasolene') is cited from ________ in the Oxford English Dictionary.</t>
  </si>
  <si>
    <t>1863</t>
  </si>
  <si>
    <t>1857</t>
  </si>
  <si>
    <t>The word 'petrol' may have been inspired by the French term ________.</t>
  </si>
  <si>
    <t>pétrole</t>
  </si>
  <si>
    <t>petro</t>
  </si>
  <si>
    <t>petrole</t>
  </si>
  <si>
    <t>On average, the gasoline produced from a barrel of crude oil accounts for approximately ________ percent of its total volume.</t>
  </si>
  <si>
    <t>46%</t>
  </si>
  <si>
    <t>Early gasoline, suitable for the first-generation carburetors, had a boiling point near ________ °C.</t>
  </si>
  <si>
    <t>75</t>
  </si>
  <si>
    <t>Efforts to improve engine efficiency by increasing compression ratios were initially limited by fuel ________, which could cause damaging premature explosions.</t>
  </si>
  <si>
    <t>knocking</t>
  </si>
  <si>
    <t>detonation</t>
  </si>
  <si>
    <t>backfiring</t>
  </si>
  <si>
    <t>Gasoline produced by catalytic cracking typically exhibits a relatively high content of ________ compounds.</t>
  </si>
  <si>
    <t>paraffins</t>
  </si>
  <si>
    <t>aromatics</t>
  </si>
  <si>
    <t>Gasoline fractions produced from a hydrocracker generally possess a ________ octane rating compared to other processing methods.</t>
  </si>
  <si>
    <t>medium to low</t>
  </si>
  <si>
    <t>High-octane fuels like liquefied petroleum gas (LPG) allow engines to be tuned with a higher ________ ratio to improve power output.</t>
  </si>
  <si>
    <t>compression</t>
  </si>
  <si>
    <t>exhaust</t>
  </si>
  <si>
    <t>An Atkinson cycle engine gains the benefits of a high expansion ratio without suffering the drawbacks of a high ________ ratio.</t>
  </si>
  <si>
    <t>expansion</t>
  </si>
  <si>
    <t>For the complete combustion of 1 kg of octane (C8H18), about 3.51 kg of oxygen is required, producing 3.09 kg of carbon dioxide and ________ kg of water.</t>
  </si>
  <si>
    <t>1.42</t>
  </si>
  <si>
    <t>1.3</t>
  </si>
  <si>
    <t>The reason that LPG has a lower energy content per liter compared to gasoline is primarily due to its lower ________.</t>
  </si>
  <si>
    <t>density</t>
  </si>
  <si>
    <t>viscosity</t>
  </si>
  <si>
    <t>weight</t>
  </si>
  <si>
    <t>The dangerous practice of inhaling gasoline vapors for intoxication is commonly known as ________.</t>
  </si>
  <si>
    <t>huffing</t>
  </si>
  <si>
    <t>sniffing</t>
  </si>
  <si>
    <t>inhaling</t>
  </si>
  <si>
    <t>To protect the environment, gasoline storage tanks are equipped with systems to detect and prevent ________.</t>
  </si>
  <si>
    <t>leaks</t>
  </si>
  <si>
    <t>theft</t>
  </si>
  <si>
    <t>evaporation</t>
  </si>
  <si>
    <t>Besides contributing to local smog, the combustion of gasoline plays a role in global ________ change.</t>
  </si>
  <si>
    <t>climate</t>
  </si>
  <si>
    <t>weather</t>
  </si>
  <si>
    <t>The use of tetraethyllead in gasoline required the addition of ________ to mitigate its harmful effects on engine components.</t>
  </si>
  <si>
    <t>dibromoethane</t>
  </si>
  <si>
    <t>ethylenediamine</t>
  </si>
  <si>
    <t>bromoethane</t>
  </si>
  <si>
    <t>Metal deactivators are included in fuel stabilizers to prevent the formation of harmful ________ from oxidative degradation.</t>
  </si>
  <si>
    <t>gums</t>
  </si>
  <si>
    <t>deposits</t>
  </si>
  <si>
    <t>sludge</t>
  </si>
  <si>
    <t>Detergents are blended into gasoline to help prevent carbon ________ in engine components such as carburetor jets.</t>
  </si>
  <si>
    <t>buildup</t>
  </si>
  <si>
    <t>layer</t>
  </si>
  <si>
    <t>When stored properly in an airtight container at a cool temperature, gasoline can remain stable for up to ________ months.</t>
  </si>
  <si>
    <t>ten</t>
  </si>
  <si>
    <t>Due to heavier taxation and differing market conditions, gasoline prices in Europe are typically about ________ times higher than in the United States.</t>
  </si>
  <si>
    <t>A gasoline-ethanol blend labeled as E85 indicates that the mixture contains up to ________% ethanol.</t>
  </si>
  <si>
    <t>60</t>
  </si>
  <si>
    <t>70</t>
  </si>
  <si>
    <t>Gasoline, also known as __________ outside North America, is primarily used as a fuel in internal combustion engines.</t>
  </si>
  <si>
    <t>A 42‐gallon barrel of crude oil typically yields about __________ gallons of gasoline when processed in an oil refinery.</t>
  </si>
  <si>
    <t>21</t>
  </si>
  <si>
    <t>The property of a gasoline blend that determines its resistance to premature detonation (knocking) is measured by its __________ rating.</t>
  </si>
  <si>
    <t>cetane</t>
  </si>
  <si>
    <t>Tetraethyllead (TEL) was once added to gasoline to boost its anti‐knock properties but was phased out due to its detrimental __________ impact.</t>
  </si>
  <si>
    <t>health</t>
  </si>
  <si>
    <t>financial</t>
  </si>
  <si>
    <t>The production of gasoline from crude oil primarily involves its __________ distillation.</t>
  </si>
  <si>
    <t>During complete combustion, octane (C8H18) reacts to produce carbon dioxide and __________.</t>
  </si>
  <si>
    <t>H2O</t>
  </si>
  <si>
    <t>The lower heating value of gasoline is approximately __________ MJ/kg.</t>
  </si>
  <si>
    <t>45.0</t>
  </si>
  <si>
    <t>40.5</t>
  </si>
  <si>
    <t>Gasoline is composed mainly of hydrocarbons with carbon chain lengths ranging from __________ to 12 atoms per molecule.</t>
  </si>
  <si>
    <t>4</t>
  </si>
  <si>
    <t>6</t>
  </si>
  <si>
    <t>The petroleum fraction obtained directly by distilling crude oil, also known as naphtha, is referred to as __________‐run gasoline.</t>
  </si>
  <si>
    <t>straight</t>
  </si>
  <si>
    <t>naphtha-derived</t>
  </si>
  <si>
    <t>In a catalytic reformer, the high‐octane product with elevated aromatic content produced from naphtha is called __________.</t>
  </si>
  <si>
    <t>catalyst</t>
  </si>
  <si>
    <t>reformed product</t>
  </si>
  <si>
    <t>Gasoline processed in an alkylation unit, yielding a product with low aromatics and high octane, is known as __________.</t>
  </si>
  <si>
    <t>blend fuel</t>
  </si>
  <si>
    <t>high-octane alkylate</t>
  </si>
  <si>
    <t>For optimal long‐term storage, gasoline should be kept in an __________ container to minimize oxidation and water vapor absorption.</t>
  </si>
  <si>
    <t>airtight</t>
  </si>
  <si>
    <t>vacuum</t>
  </si>
  <si>
    <t>The oxygenate once widely used to boost octane—but later phased out due to groundwater contamination—is __________.</t>
  </si>
  <si>
    <t>MTBE</t>
  </si>
  <si>
    <t>In Brazil, regulations mandate that automotive gasoline must contain __________% ethanol.</t>
  </si>
  <si>
    <t>32</t>
  </si>
  <si>
    <t>One key metric for expressing gasoline’s resistance to autoignition is the Research Octane Number, abbreviated as __________.</t>
  </si>
  <si>
    <t>YAK</t>
  </si>
  <si>
    <t>ROA</t>
  </si>
  <si>
    <t>Finished marketable gasoline is generally traded with a standard reference density of about __________ kg/L.</t>
  </si>
  <si>
    <t>0.800</t>
  </si>
  <si>
    <t>0.750</t>
  </si>
  <si>
    <t>Gasoline vapor is flammable when mixed with air within explosive limits from roughly 1.4% to __________% by volume.</t>
  </si>
  <si>
    <t>8.0</t>
  </si>
  <si>
    <t>10.0</t>
  </si>
  <si>
    <t>In high‐altitude locations such as Johannesburg, the South African Automobile Association recommends gasoline with an octane rating of around __________.</t>
  </si>
  <si>
    <t>93</t>
  </si>
  <si>
    <t>92</t>
  </si>
  <si>
    <t>The additive MMT, used in some regions to enhance octane and aid older engines running on unleaded fuel, stands for Methylcyclopentadienyl __________ tricarbonyl.</t>
  </si>
  <si>
    <t>manganese</t>
  </si>
  <si>
    <t>chromium</t>
  </si>
  <si>
    <t>iron</t>
  </si>
  <si>
    <t>Detergents are added to gasoline to help reduce internal engine __________, thereby maintaining cleaner fuel components.</t>
  </si>
  <si>
    <t>carbon buildup</t>
  </si>
  <si>
    <t>dust</t>
  </si>
  <si>
    <t>deposition</t>
  </si>
  <si>
    <t>Gasoline, also known as __________ outside North America, is a transparent fuel primarily used in internal combustion engines.</t>
  </si>
  <si>
    <t>The production process that separates crude oil into various components—including gasoline—is called __________.</t>
  </si>
  <si>
    <t>fractional distillation</t>
  </si>
  <si>
    <t>distillation</t>
  </si>
  <si>
    <t>catalytic cracking</t>
  </si>
  <si>
    <t>From a typical 42‐gallon barrel of crude oil, an oil refinery yields approximately __________ gallons of gasoline.</t>
  </si>
  <si>
    <t>The characteristic that indicates a gasoline blend’s resistance to premature autoignition is measured by its __________ rating.</t>
  </si>
  <si>
    <t>resistance</t>
  </si>
  <si>
    <t>In the 1920s, the antiknock compound __________ was introduced to gasoline, though it has since been largely phased out due to environmental concerns.</t>
  </si>
  <si>
    <t>lead acetate</t>
  </si>
  <si>
    <t>asbestos</t>
  </si>
  <si>
    <t>For economic or environmental reasons, some gasoline blends are mixed with __________, an alternative alcohol fuel.</t>
  </si>
  <si>
    <t>During combustion, the hydrocarbons in gasoline are converted primarily into carbon dioxide and __________.</t>
  </si>
  <si>
    <t>Based on its lower heating value, gasoline has an average energy content of about __________ MJ per kilogram.</t>
  </si>
  <si>
    <t>Gasoline obtained directly by distillation from crude oil is often referred to as __________.</t>
  </si>
  <si>
    <t>straight-run gasoline</t>
  </si>
  <si>
    <t>In refineries, reacting isobutane with alkenes in an alkylation unit produces a high-octane component known as __________.</t>
  </si>
  <si>
    <t>alkylbenzene</t>
  </si>
  <si>
    <t>catalyzate</t>
  </si>
  <si>
    <t>The high-octane gasoline stream produced by catalytic reforming, enriched in aromatics, is called __________.</t>
  </si>
  <si>
    <t>plumbate</t>
  </si>
  <si>
    <t>Gasoline that has degraded through improper storage—accumulating gums and solids—is often described as __________ fuel.</t>
  </si>
  <si>
    <t>volatile</t>
  </si>
  <si>
    <t>deteriorated</t>
  </si>
  <si>
    <t>The standard that specifies the stability requirements for automotive gasoline is designated as __________.</t>
  </si>
  <si>
    <t>ASTM D4814-14b</t>
  </si>
  <si>
    <t>EN 228</t>
  </si>
  <si>
    <t>ISO 14214</t>
  </si>
  <si>
    <t>In the European Union, regulations limit the benzene content in automotive gasoline to __________% by volume.</t>
  </si>
  <si>
    <t>Due to the lower air pressure at high altitudes, the recommended octane rating for gasoline in Johannesburg (1753 m above sea level) is reduced to __________.</t>
  </si>
  <si>
    <t>89</t>
  </si>
  <si>
    <t>87</t>
  </si>
  <si>
    <t>In Brazil, national regulations require that automobile gasoline must contain __________% ethanol by volume.</t>
  </si>
  <si>
    <t>In the United States, most gasoline sold at the pump is blended with up to __________% ethanol, which is why fuel is often designated as E10.</t>
  </si>
  <si>
    <t>12</t>
  </si>
  <si>
    <t>7</t>
  </si>
  <si>
    <t>When stored properly in an airtight container with a fuel stabilizer, high‐quality gasoline typically remains stable for about __________ months.</t>
  </si>
  <si>
    <t>nine</t>
  </si>
  <si>
    <t>As of 2009, the federal tax on gasoline in the United States was approximately __________ per gallon.</t>
  </si>
  <si>
    <t>15.6¢</t>
  </si>
  <si>
    <t>20¢</t>
  </si>
  <si>
    <t>Gasoline is primarily used as a fuel in __________ engines.</t>
  </si>
  <si>
    <t>internal combustion</t>
  </si>
  <si>
    <t>On average, a 42-gallon barrel of crude oil yields about __________ gallons of gasoline when processed in an oil refinery.</t>
  </si>
  <si>
    <t>The characteristic of gasoline to resist igniting too early is measured by its __________ rating.</t>
  </si>
  <si>
    <t>octane number</t>
  </si>
  <si>
    <t>Tetraethyllead and other lead compounds are no longer used in most areas to regulate octane-rating but have been replaced by additives like __________.</t>
  </si>
  <si>
    <t>Gasoline has a significant impact on the environment, contributing to local effects like smog and global effects such as __________.</t>
  </si>
  <si>
    <t>climate change</t>
  </si>
  <si>
    <t>air pollution</t>
  </si>
  <si>
    <t>The innovation of adding tetraethyllead to gasoline was introduced by __________ in the 1920s.</t>
  </si>
  <si>
    <t>Thomas Midgley, Jr. and Boyd</t>
  </si>
  <si>
    <t>Standard Oil scientists</t>
  </si>
  <si>
    <t>invented by Midgley and Boyd</t>
  </si>
  <si>
    <t>In many countries outside North America, gasoline is commonly referred to as __________.</t>
  </si>
  <si>
    <t>South Africa's largest city, Johannesburg, located at high altitude, typically uses gasoline with an octane rating of __________.</t>
  </si>
  <si>
    <t>98</t>
  </si>
  <si>
    <t>During World War II, high octane fuels reached ratings of up to __________ RON, allowing for improved engine performance.</t>
  </si>
  <si>
    <t>135</t>
  </si>
  <si>
    <t>Quality gasoline should be stable for __________ if stored properly.</t>
  </si>
  <si>
    <t>a year</t>
  </si>
  <si>
    <t>Energy content of gasoline is approximately __________ MJ/kg.</t>
  </si>
  <si>
    <t>The density of gasoline ranges from __________ kg/L.</t>
  </si>
  <si>
    <t>0.71–0.77</t>
  </si>
  <si>
    <t>0.70–0.75</t>
  </si>
  <si>
    <t>0.69–0.74</t>
  </si>
  <si>
    <t>between 0.71 and 0.77</t>
  </si>
  <si>
    <t>Roughly __________ US gallons of gasoline is derived from a 42-gallon barrel of crude oil.</t>
  </si>
  <si>
    <t>Aromatic hydrocarbons, ethers, and alcohol are common replacements for __________ additives in gasoline.</t>
  </si>
  <si>
    <t>leaded</t>
  </si>
  <si>
    <t>unleaded</t>
  </si>
  <si>
    <t>sulfur</t>
  </si>
  <si>
    <t>To address oxidative degradation of gasoline upon long term storage, __________ ppm of antioxidants can be added.</t>
  </si>
  <si>
    <t>5–100</t>
  </si>
  <si>
    <t>10-500</t>
  </si>
  <si>
    <t>10–50</t>
  </si>
  <si>
    <t>In Brazil, gasoline for automobile use is required to have __________% of ethanol added to its composition.</t>
  </si>
  <si>
    <t>approximately 28</t>
  </si>
  <si>
    <t>In the United States, the federal tax on gasoline as of 2009 was __________ per gallon.</t>
  </si>
  <si>
    <t>Combustion of 1 US gallon of gasoline produces approximately __________ kg of carbon dioxide.</t>
  </si>
  <si>
    <t>2.3</t>
  </si>
  <si>
    <t>approximately 2.3 kg</t>
  </si>
  <si>
    <t>The main risk of gasoline leaks comes from delivery truck accidents and leaks from __________ tanks.</t>
  </si>
  <si>
    <t>storage</t>
  </si>
  <si>
    <t>refining</t>
  </si>
  <si>
    <t>distribution</t>
  </si>
  <si>
    <t>In Australia, the lowest grade of gasoline (RON 91) is dyed a light shade of __________.</t>
  </si>
  <si>
    <t>red/orange</t>
  </si>
  <si>
    <t>green</t>
  </si>
  <si>
    <t>Gasoline is a transparent, petroleum-derived liquid primarily used as a fuel in __________.</t>
  </si>
  <si>
    <t>internal combustion engines</t>
  </si>
  <si>
    <t>fuel cells</t>
  </si>
  <si>
    <t>electric engines</t>
  </si>
  <si>
    <t>The characteristic of gasoline to resist igniting too early, which causes knocking, is measured by its __________.</t>
  </si>
  <si>
    <t>fuel grade</t>
  </si>
  <si>
    <t>hydrocarbons</t>
  </si>
  <si>
    <t>ethers</t>
  </si>
  <si>
    <t>Gasoline contains known carcinogens such as __________.</t>
  </si>
  <si>
    <t>toluene</t>
  </si>
  <si>
    <t>naphthalene</t>
  </si>
  <si>
    <t>The first antiknock compound introduced in the 1920s was __________.</t>
  </si>
  <si>
    <t>tetraethyllead (TEL)</t>
  </si>
  <si>
    <t>methyl tert-butyl ether (MTBE)</t>
  </si>
  <si>
    <t>In South Africa, the recommended octane rating for gasoline in Johannesburg is __________ due to its high altitude.</t>
  </si>
  <si>
    <t>During World War II, some RAF and USAAF operations used aviation gasoline with an octane rating of __________.</t>
  </si>
  <si>
    <t>150 RON</t>
  </si>
  <si>
    <t>130 RON</t>
  </si>
  <si>
    <t>110 MON</t>
  </si>
  <si>
    <t>To extend the life of improperly stored gasoline, the addition of a __________ can be helpful.</t>
  </si>
  <si>
    <t>fuel stabilizer</t>
  </si>
  <si>
    <t>detergent additive</t>
  </si>
  <si>
    <t>octane booster</t>
  </si>
  <si>
    <t>The energy content of gasoline is approximately __________ MJ/kg.</t>
  </si>
  <si>
    <t>Gasoline floats on water because its density ranges from __________ kg/L.</t>
  </si>
  <si>
    <t>0.85–0.90</t>
  </si>
  <si>
    <t>0.65–0.69</t>
  </si>
  <si>
    <t>Aromatic hydrocarbons, ethers, and alcohol are commonly used as __________ in gasoline.</t>
  </si>
  <si>
    <t>antiknock additives</t>
  </si>
  <si>
    <t>lubricants</t>
  </si>
  <si>
    <t>Inhaled gasoline vapor has become an epidemic intoxicant in some communities, leading to the development of a low-aromatic fuel called __________.</t>
  </si>
  <si>
    <t>Opal fuel</t>
  </si>
  <si>
    <t>standard fuel</t>
  </si>
  <si>
    <t>low-sulfur gasoline</t>
  </si>
  <si>
    <t>In the European Union, up to __________ ethanol can be added to gasoline under the common specification EN 228.</t>
  </si>
  <si>
    <t>7%</t>
  </si>
  <si>
    <t>In Brazil, the mandatory ethanol content in gasoline is __________.</t>
  </si>
  <si>
    <t>27.5%</t>
  </si>
  <si>
    <t>20%</t>
  </si>
  <si>
    <t>In Australia, retailers must label fuels containing ethanol, with the limit set at __________ of gasoline.</t>
  </si>
  <si>
    <t>3.1</t>
  </si>
  <si>
    <t>The lower explosive limit of gasoline vapor is __________ by volume.</t>
  </si>
  <si>
    <t>1.4%</t>
  </si>
  <si>
    <t>1%</t>
  </si>
  <si>
    <t>0.8%</t>
  </si>
  <si>
    <t>In Europe, the price of gasoline is typically about __________ times that in the US due to substantial taxes.</t>
  </si>
  <si>
    <t>As of 2009, the federal tax on gasoline in the United States was __________ per gallon.</t>
  </si>
  <si>
    <t>Gasoline is primarily used as a fuel in __________.</t>
  </si>
  <si>
    <t>On average, a 42-gallon barrel of crude oil yields about __________ gallons of gasoline.</t>
  </si>
  <si>
    <t>The characteristic of gasoline to resist igniting too early is measured by its __________.</t>
  </si>
  <si>
    <t>viscosity index</t>
  </si>
  <si>
    <t>flash point</t>
  </si>
  <si>
    <t>Tetraethyllead was historically used to increase the __________ of gasoline.</t>
  </si>
  <si>
    <t>calorific value</t>
  </si>
  <si>
    <t>In many countries, gasoline sometimes contains __________ as an alternative fuel.</t>
  </si>
  <si>
    <t>bioethanol</t>
  </si>
  <si>
    <t>Efforts to control gasoline leakage into the environment include measures like detecting and preventing leaks from __________.</t>
  </si>
  <si>
    <t>underground storage tanks</t>
  </si>
  <si>
    <t>underground tanks</t>
  </si>
  <si>
    <t>open air pools</t>
  </si>
  <si>
    <t>plastic barrels</t>
  </si>
  <si>
    <t>The term 'gasoline' is derived from older trademarks such as __________.</t>
  </si>
  <si>
    <t>Cazeline and Gazeline</t>
  </si>
  <si>
    <t>Petrol and Diesel</t>
  </si>
  <si>
    <t>Kerosene and Aviation fuel</t>
  </si>
  <si>
    <t>In the UK, premium unleaded gasoline typically has an octane rating of __________.</t>
  </si>
  <si>
    <t>92 RON</t>
  </si>
  <si>
    <t>South Africa recommends using __________ octane gasoline in Johannesburg due to its high altitude.</t>
  </si>
  <si>
    <t>95 octane</t>
  </si>
  <si>
    <t>93 RON</t>
  </si>
  <si>
    <t>During World War II, some operations used gasoline with an octane rating of __________.</t>
  </si>
  <si>
    <t>140 RON</t>
  </si>
  <si>
    <t>For long-term storage, gasoline should be kept in __________ containers to prevent oxidation.</t>
  </si>
  <si>
    <t>burried</t>
  </si>
  <si>
    <t>open-top</t>
  </si>
  <si>
    <t>40.2</t>
  </si>
  <si>
    <t>41.3</t>
  </si>
  <si>
    <t>The density of gasoline typically ranges from __________ kg/L.</t>
  </si>
  <si>
    <t>0.89–0.95</t>
  </si>
  <si>
    <t>0.80–0.85</t>
  </si>
  <si>
    <t>0.71 to 0.77</t>
  </si>
  <si>
    <t>Aromatic hydrocarbons, ethers, and alcohols are examples of __________ added to gasoline.</t>
  </si>
  <si>
    <t>performance enhancers</t>
  </si>
  <si>
    <t>In Australia, low-grade gasoline is dyed a light shade of __________.</t>
  </si>
  <si>
    <t>red or orange</t>
  </si>
  <si>
    <t>Oxygenate blending in gasoline is intended to reduce the amount of __________ in exhaust gases.</t>
  </si>
  <si>
    <t>carbon monoxide and unburned fuel</t>
  </si>
  <si>
    <t>carbon monoxide and unburned fuels</t>
  </si>
  <si>
    <t>nitrogen oxides</t>
  </si>
  <si>
    <t>particulate matter</t>
  </si>
  <si>
    <t>The main concern with gasoline's environmental impact aside from extraction and refining is its potential effect on __________.</t>
  </si>
  <si>
    <t>the climate</t>
  </si>
  <si>
    <t>global climate</t>
  </si>
  <si>
    <t>soil quality</t>
  </si>
  <si>
    <t>our climate</t>
  </si>
  <si>
    <t>Exposure to __________ in gasoline can lead to carcinogenic effects.</t>
  </si>
  <si>
    <t>The United States accounts for about __________% of the world’s gasoline consumption.</t>
  </si>
  <si>
    <t>44</t>
  </si>
  <si>
    <t>44%</t>
  </si>
  <si>
    <t>The price of gasoline in Europe is typically about __________ times that in the US.</t>
  </si>
  <si>
    <t>double</t>
  </si>
  <si>
    <t>three times</t>
  </si>
  <si>
    <t>one and a half</t>
  </si>
  <si>
    <t>Gasoline, when used in high-compression internal combustion engines, tends to autoignite, causing a phenomenon known as engine __________.</t>
  </si>
  <si>
    <t>failure</t>
  </si>
  <si>
    <t>sputtering</t>
  </si>
  <si>
    <t>A barrel of crude oil typically contains 42 gallons, and on average yields about __________ gallons of gasoline.</t>
  </si>
  <si>
    <t>The octane rating of gasoline measures its resistance to __________, which can damage engines by causing excessive pressure rises.</t>
  </si>
  <si>
    <t>premature ignition</t>
  </si>
  <si>
    <t>vaporization</t>
  </si>
  <si>
    <t>destabilation</t>
  </si>
  <si>
    <t>In the past, tetraethyllead was added to gasoline to increase octane ratings, but due to environmental concerns, it has been replaced by safer additives such as __________ in many countries.</t>
  </si>
  <si>
    <t>Gasoline is known as __________ in most countries outside North America, a term that became widespread after its introduction as a refined product around 1870.</t>
  </si>
  <si>
    <t>The development of the 'spray nozzle' carburetor allowed for the use of fuels with lower __________ than previously required.</t>
  </si>
  <si>
    <t>volatility</t>
  </si>
  <si>
    <t>In South Africa, Johannesburg's altitude of 1753 m means lower air pressure, thus requiring __________ octane fuel compared to low-altitude regions.</t>
  </si>
  <si>
    <t>High-octane fuel allows engines to operate at higher compression ratios or supercharger boosts, translating into improved thermal efficiency and __________ output.</t>
  </si>
  <si>
    <t>speedd</t>
  </si>
  <si>
    <t>reduced emissions</t>
  </si>
  <si>
    <t>To extend gasoline's shelf life during storage, it should be kept in an airtight container and away from high temperatures to minimize __________ risks.</t>
  </si>
  <si>
    <t>oxidation and evaporation</t>
  </si>
  <si>
    <t>oxidation and decomposition</t>
  </si>
  <si>
    <t>spillage risks</t>
  </si>
  <si>
    <t>contamination risks</t>
  </si>
  <si>
    <t>Gasoline’s density usually ranges from 0.71–0.77 kg/L, with variations attributed mainly to differences in __________ content.</t>
  </si>
  <si>
    <t>One major public health concern regarding inhaled gasoline vapor stems from its intoxicating effects, particularly among __________ communities and indigenous groups.</t>
  </si>
  <si>
    <t>impoverished</t>
  </si>
  <si>
    <t>wealthy</t>
  </si>
  <si>
    <t>poor</t>
  </si>
  <si>
    <t>Due to its harmful impact on health and environment, leaded gasoline was largely phased out worldwide, with only a few nations still using it as of the early __________.</t>
  </si>
  <si>
    <t>2010s</t>
  </si>
  <si>
    <t>2000s</t>
  </si>
  <si>
    <t>1980s</t>
  </si>
  <si>
    <t>In Australia, legislation mandates that retailers label fuels containing ethanol; common blends include E10, which consists of __________% ethanol.</t>
  </si>
  <si>
    <t>In Brazil, regulations enforced by ANP require gasoline to contain __________% ethanol as part of national biofuel policy.</t>
  </si>
  <si>
    <t>Oxygenates such as ethanol are added to gasoline in some regions to reduce emissions of carbon monoxide and __________ from vehicles.</t>
  </si>
  <si>
    <t>unburned hydrocarbons</t>
  </si>
  <si>
    <t>sulfur emissions</t>
  </si>
  <si>
    <t>Aside from extraction and refining issues, gasoline’s main environmental concern involves its contribution to __________ change.</t>
  </si>
  <si>
    <t>chemical pollution</t>
  </si>
  <si>
    <t>noise pollution</t>
  </si>
  <si>
    <t>Major risks associated with gasoline leakage primarily arise from accidents involving __________ trucks or leaks from underground storage tanks.</t>
  </si>
  <si>
    <t>delivery</t>
  </si>
  <si>
    <t>As of 2009, federal tax on gasoline in the United States amounted to __________ cents per gallon, impacting consumer prices nationwide.</t>
  </si>
  <si>
    <t>18.4</t>
  </si>
  <si>
    <t>17.4</t>
  </si>
  <si>
    <t>According to data from May 2009, premium grade gasoline constituted approximately __________% of total gasoline sales in the US market.</t>
  </si>
  <si>
    <t>9</t>
  </si>
  <si>
    <t>European gasoline prices often exceed those in the US by a factor of three, primarily due to substantial governmental __________ imposed on fuels.</t>
  </si>
  <si>
    <t>taxes</t>
  </si>
  <si>
    <t>fees</t>
  </si>
  <si>
    <t>duties</t>
  </si>
  <si>
    <t>Gasoline, known as __________ in many countries outside North America, is primarily used in internal combustion engines.</t>
  </si>
  <si>
    <t>Gasolene</t>
  </si>
  <si>
    <t>From a 42-gallon barrel of crude oil, approximately __________ gallons of gasoline are produced after refining.</t>
  </si>
  <si>
    <t>The measure of a gasoline blend's ability to resist knocking or pre-ignition in engines is its __________ rating.</t>
  </si>
  <si>
    <t>carbon rating</t>
  </si>
  <si>
    <t>Historically, tetraethyllead was added to gasoline to enhance its octane rating, but it has since been phased out due to __________ concerns.</t>
  </si>
  <si>
    <t>environmental and health</t>
  </si>
  <si>
    <t>metallic</t>
  </si>
  <si>
    <t>environmental and health concerns</t>
  </si>
  <si>
    <t>health and environmental</t>
  </si>
  <si>
    <t>Modern gasoline often contains __________ as an alternative fuel additive for environmental or economic reasons.</t>
  </si>
  <si>
    <t>One significant environmental impact of burning gasoline is the contribution to global __________ change.</t>
  </si>
  <si>
    <t>sea level</t>
  </si>
  <si>
    <t>To prevent leaks into the environment, underground gasoline storage tanks must now have systems in place to detect and mitigate __________.</t>
  </si>
  <si>
    <t>fuel leakage</t>
  </si>
  <si>
    <t>rusting</t>
  </si>
  <si>
    <t>The term 'gasoline' may have originated from older trade names like 'Cazeline' and __________.</t>
  </si>
  <si>
    <t>Gazeline</t>
  </si>
  <si>
    <t>Petrolina</t>
  </si>
  <si>
    <t>In Sweden, regular unleaded gasoline typically has an octane rating of __________ RON.</t>
  </si>
  <si>
    <t>For high-altitude cities like Johannesburg, the recommended octane rating for gasoline is __________ due to lower air pressure.</t>
  </si>
  <si>
    <t>During World War II, some aviation operations were conducted using gasoline rated at __________ octane.</t>
  </si>
  <si>
    <t>100 RON</t>
  </si>
  <si>
    <t>120 RON</t>
  </si>
  <si>
    <t>When stored properly, quality gasoline can remain stable for up to __________ months before degrading.</t>
  </si>
  <si>
    <t>Gasoline contains approximately __________ MJ/kg of energy content, making it a highly efficient fuel source.</t>
  </si>
  <si>
    <t>A primary reason for lower power output with liquefied petroleum gas (LPG) compared to gasoline is its __________.</t>
  </si>
  <si>
    <t>lower density</t>
  </si>
  <si>
    <t>higher power</t>
  </si>
  <si>
    <t>lower efficiency</t>
  </si>
  <si>
    <t>The density of gasoline varies between __________ kg/L depending on its aromatic content.</t>
  </si>
  <si>
    <t>0.8–0.9</t>
  </si>
  <si>
    <t>Popular modern alternatives to leaded additives in gasoline include compounds such as ethanol, ethers, and __________.</t>
  </si>
  <si>
    <t>aromatic hydrocarbons</t>
  </si>
  <si>
    <t>oxygenates</t>
  </si>
  <si>
    <t>Oxidative degradation of gasoline during storage can result in gummy deposits, which are accelerated by the presence of __________.</t>
  </si>
  <si>
    <t>copper salts</t>
  </si>
  <si>
    <t>air pressure</t>
  </si>
  <si>
    <t>Finland allows the sale of gasoline with up to __________% ethanol blending, commonly referred to as E10.</t>
  </si>
  <si>
    <t>The Renewable Fuel Standard (RFS) in the U.S. mandates blending renewable fuels such as ethanol into gasoline at levels approaching __________%.</t>
  </si>
  <si>
    <t>Gasoline is also commonly referred to as __________ in many countries outside North America.</t>
  </si>
  <si>
    <t>On average, about __________ gallons of gasoline are derived from a 42-gallon barrel of crude oil.</t>
  </si>
  <si>
    <t>The ability of gasoline to resist premature ignition, which can cause knocking, is measured by its __________ rating.</t>
  </si>
  <si>
    <t>In the past, tetraethyllead was used to increase the octane rating, but it has been replaced with alternatives like __________ in most regions today.</t>
  </si>
  <si>
    <t>aromatic hydrocarbon</t>
  </si>
  <si>
    <t>In the UK, super unleaded gasoline generally has an octane rating between __________ RON.</t>
  </si>
  <si>
    <t>97-98</t>
  </si>
  <si>
    <t>102-103</t>
  </si>
  <si>
    <t>96-97</t>
  </si>
  <si>
    <t>Due to its high altitude, Johannesburg uses gasoline with an octane rating of __________ for better performance.</t>
  </si>
  <si>
    <t>80</t>
  </si>
  <si>
    <t>During World War II, the Rolls-Royce Merlin engine achieved 2,000 horsepower using fuel rated at __________ RON.</t>
  </si>
  <si>
    <t>130</t>
  </si>
  <si>
    <t>140</t>
  </si>
  <si>
    <t>To prevent oxidation, gasoline should ideally be stored in __________ containers.</t>
  </si>
  <si>
    <t>metal</t>
  </si>
  <si>
    <t>plastic</t>
  </si>
  <si>
    <t>Gasoline contains roughly __________ MJ/kg of energy, making it highly effective as a fuel.</t>
  </si>
  <si>
    <t>High-octane fuels allow engines to operate with higher __________ ratios, improving efficiency and power output.</t>
  </si>
  <si>
    <t>air-fuel</t>
  </si>
  <si>
    <t>The density of gasoline typically ranges from __________ kg/L, depending on its composition.</t>
  </si>
  <si>
    <t>0.60–0.66</t>
  </si>
  <si>
    <t>0.80–0.86</t>
  </si>
  <si>
    <t>Reformate, a key component in gasoline, is characterized by its high __________ content and relatively low olefin levels.</t>
  </si>
  <si>
    <t>aromatic</t>
  </si>
  <si>
    <t>naphthene</t>
  </si>
  <si>
    <t>MMT (Methylcyclopentadienyl Manganese Tricarbonyl) is used in Canada and Australia primarily to enhance __________.</t>
  </si>
  <si>
    <t>effieciency</t>
  </si>
  <si>
    <t>lubrication</t>
  </si>
  <si>
    <t>Fuel stabilizers are added to gasoline to counteract __________ degradation during long-term storage.</t>
  </si>
  <si>
    <t>oxidative</t>
  </si>
  <si>
    <t>In Brazil, regulations mandate that gasoline must contain __________% ethanol.</t>
  </si>
  <si>
    <t>Most vehicle warranties in the US authorize fuels containing no more than __________% ethanol.</t>
  </si>
  <si>
    <t>Oxygenate blending helps reduce emissions of carbon monoxide and unburned fuel in the __________ gas.</t>
  </si>
  <si>
    <t>carbon</t>
  </si>
  <si>
    <t>European gasoline prices are often around __________ times higher than those in the US due to substantial taxes.</t>
  </si>
  <si>
    <t>once and a half</t>
  </si>
  <si>
    <t>In the US, gasoline taxes are imposed by __________ governments, contributing to the final price consumers pay at the pump.</t>
  </si>
  <si>
    <t>federal, state, and local</t>
  </si>
  <si>
    <t>state only</t>
  </si>
  <si>
    <t>federal, state, and local levels</t>
  </si>
  <si>
    <t>state and municipal</t>
  </si>
  <si>
    <t>Zeme.txt</t>
  </si>
  <si>
    <t>Pagal atstumą, Žemė yra trečia planeta nuo __________.</t>
  </si>
  <si>
    <t>Saulės</t>
  </si>
  <si>
    <t>Veneros</t>
  </si>
  <si>
    <t>Marso</t>
  </si>
  <si>
    <t>Žemės amžius yra apie __________ mlrd. metų.</t>
  </si>
  <si>
    <t>4,57</t>
  </si>
  <si>
    <t>3,54</t>
  </si>
  <si>
    <t>Bendras Žemės paviršiaus plotas yra apie __________ mln. km².</t>
  </si>
  <si>
    <t>510</t>
  </si>
  <si>
    <t>400</t>
  </si>
  <si>
    <t>Jūros ir vandenynai užima apie __________ % viso Žemės paviršiaus.</t>
  </si>
  <si>
    <t>70,8 %</t>
  </si>
  <si>
    <t>70,8</t>
  </si>
  <si>
    <t>Žemės elipsoido spindulys, einantis nuo centro link pusiaujo, yra __________ m.</t>
  </si>
  <si>
    <t>6 378 245</t>
  </si>
  <si>
    <t>6 000 000</t>
  </si>
  <si>
    <t>6 500 000</t>
  </si>
  <si>
    <t>Žemės suplokštėjimas yra lygus __________.</t>
  </si>
  <si>
    <t>1/298,3</t>
  </si>
  <si>
    <t>1/200</t>
  </si>
  <si>
    <t>1/250</t>
  </si>
  <si>
    <t>Žemės kietas išorinis sluoksnis vadinamas __________.</t>
  </si>
  <si>
    <t>pluta</t>
  </si>
  <si>
    <t>mantija</t>
  </si>
  <si>
    <t>vidinis branduolys</t>
  </si>
  <si>
    <t>Mantijos storis siekia apie __________ km.</t>
  </si>
  <si>
    <t>2900</t>
  </si>
  <si>
    <t>3000</t>
  </si>
  <si>
    <t>3100</t>
  </si>
  <si>
    <t>Vidinio Žemės branduolio spindulys yra apie __________ km.</t>
  </si>
  <si>
    <t>1270</t>
  </si>
  <si>
    <t>1000 km</t>
  </si>
  <si>
    <t>1200</t>
  </si>
  <si>
    <t>Žemės centre temperatūra siekia maždaug __________ K.</t>
  </si>
  <si>
    <t>6000</t>
  </si>
  <si>
    <t>5000</t>
  </si>
  <si>
    <t>4000</t>
  </si>
  <si>
    <t>Didžiausią Žemės elementų masės dalį sudaro __________.</t>
  </si>
  <si>
    <t>geležis</t>
  </si>
  <si>
    <t>silicis</t>
  </si>
  <si>
    <t>deguonis</t>
  </si>
  <si>
    <t>Žemė apsisuka aplink Saulę per maždaug __________ dienų.</t>
  </si>
  <si>
    <t>365,25</t>
  </si>
  <si>
    <t>360</t>
  </si>
  <si>
    <t>Vieno Žemės apsisukimo trukmė (para) yra apie __________.</t>
  </si>
  <si>
    <t>24 valandos</t>
  </si>
  <si>
    <t>30 valandų</t>
  </si>
  <si>
    <t>25 valandos</t>
  </si>
  <si>
    <t>Žemės sukimosi ašies pasvirimo kampas į orbitos plokštumą yra apie __________ laipsnių.</t>
  </si>
  <si>
    <t>23,5</t>
  </si>
  <si>
    <t>Mėnulis nutolęs nuo Žemės yra vidutiniškai apie __________ km.</t>
  </si>
  <si>
    <t>384 000</t>
  </si>
  <si>
    <t>300 000</t>
  </si>
  <si>
    <t>400 000</t>
  </si>
  <si>
    <t>Mėnulio apskritimo trukmė aplink Žemę yra maždaug __________.</t>
  </si>
  <si>
    <t>27 paras</t>
  </si>
  <si>
    <t>27 paros</t>
  </si>
  <si>
    <t>40 paras</t>
  </si>
  <si>
    <t>20 paras</t>
  </si>
  <si>
    <t>Žemės magnetinio lauko indukcija prie geomagnetinių polių siekia apie __________.</t>
  </si>
  <si>
    <t>6,2×10^-5 T</t>
  </si>
  <si>
    <t>5,0×10^-5 T</t>
  </si>
  <si>
    <t>4,8×10^-5 T</t>
  </si>
  <si>
    <t>Didžiausias pagal plotą žemynas yra __________.</t>
  </si>
  <si>
    <t>Azija</t>
  </si>
  <si>
    <t>Afrika</t>
  </si>
  <si>
    <t>Europa</t>
  </si>
  <si>
    <t>Mokslininkai išskyrė keturias pagrindines Žemės sferas: atmosferą, litosferą, hidrosferą ir __________.</t>
  </si>
  <si>
    <t>biosferą</t>
  </si>
  <si>
    <t>kitos biosferos</t>
  </si>
  <si>
    <t>biosfera</t>
  </si>
  <si>
    <t>Paskutinis žinomas superžemynas, kuris egzistavo prieš 200 mln. metų, buvo __________.</t>
  </si>
  <si>
    <t>Pangėja</t>
  </si>
  <si>
    <t>Atlantida</t>
  </si>
  <si>
    <t>Rodinija</t>
  </si>
  <si>
    <t>Jupiterio</t>
  </si>
  <si>
    <t>Žemės amžius siekia apie __________ mlrd. metų.</t>
  </si>
  <si>
    <t>5,5</t>
  </si>
  <si>
    <t>3,2</t>
  </si>
  <si>
    <t>Vienintelė planeta Saulės sistemoje, kurioje egzistuoja gyvybė, yra __________.</t>
  </si>
  <si>
    <t>Žemė</t>
  </si>
  <si>
    <t>Marsas</t>
  </si>
  <si>
    <t>Venus</t>
  </si>
  <si>
    <t>Bendras Žemės paviršiaus plotas siekia apie __________ mln. km².</t>
  </si>
  <si>
    <t>70,8%</t>
  </si>
  <si>
    <t>65%</t>
  </si>
  <si>
    <t>Teorinis Žemės paviršiaus modelis, gautas sukant elipsę apie jos mažąją ašį, yra __________.</t>
  </si>
  <si>
    <t>elipsoidas</t>
  </si>
  <si>
    <t>ciklodas</t>
  </si>
  <si>
    <t>parabolas</t>
  </si>
  <si>
    <t>Žemės elipsoido spindulys nuo centro iki pusiaujo yra apie __________ m.</t>
  </si>
  <si>
    <t>5 000 000</t>
  </si>
  <si>
    <t>6 356 863</t>
  </si>
  <si>
    <t>Žemės elipsoido suplokštėjimas yra lygus __________.</t>
  </si>
  <si>
    <t>0,00335</t>
  </si>
  <si>
    <t>1/100,0</t>
  </si>
  <si>
    <t>Kietas išorinis Žemės sluoksnis, sudarytas iš granitų ir bazaltų, vadinamas __________.</t>
  </si>
  <si>
    <t>Žemės mantija daugiausia susideda iš olivino ir __________.</t>
  </si>
  <si>
    <t>pirokseno</t>
  </si>
  <si>
    <t>granitas</t>
  </si>
  <si>
    <t>mafito</t>
  </si>
  <si>
    <t>Mėnulis vidutiniškai nutolęs nuo Žemės yra apie __________ km.</t>
  </si>
  <si>
    <t>360 000</t>
  </si>
  <si>
    <t>500 000</t>
  </si>
  <si>
    <t>Mėnulio apskritimo laikotarpis aplink Žemę trunka maždaug __________.</t>
  </si>
  <si>
    <t>30 parų</t>
  </si>
  <si>
    <t>26 paras</t>
  </si>
  <si>
    <t>Žemės magnetinio lauko ašis pasvirusi į sukimosi ašį maždaug __________ kampu.</t>
  </si>
  <si>
    <t>11,5°</t>
  </si>
  <si>
    <t>11,5</t>
  </si>
  <si>
    <t>13,5°</t>
  </si>
  <si>
    <t>Didžiausias žemynas pagal plotą yra __________.</t>
  </si>
  <si>
    <t>Didžiausias vandenynas pagal plotą yra __________.</t>
  </si>
  <si>
    <t>Ramusis vandenynas</t>
  </si>
  <si>
    <t>Atlanto vandenynas</t>
  </si>
  <si>
    <t>Ramiojo vandenyno</t>
  </si>
  <si>
    <t>Didžiausia sala pagal plotą yra __________.</t>
  </si>
  <si>
    <t>Grenlandija</t>
  </si>
  <si>
    <t>Madagaskaras</t>
  </si>
  <si>
    <t>Naujoji Zelandija</t>
  </si>
  <si>
    <t>Giliausias pasaulio ežeras, pasiekęs 1637 m gylį, yra __________.</t>
  </si>
  <si>
    <t>Baikalas</t>
  </si>
  <si>
    <t>Aukštutinis</t>
  </si>
  <si>
    <t>Tanganika</t>
  </si>
  <si>
    <t>Ilgiausia pasaulio upė, kurios ilgis siekia 6670 km, yra __________.</t>
  </si>
  <si>
    <t>Nilas</t>
  </si>
  <si>
    <t>Amazonė</t>
  </si>
  <si>
    <t>Kongo upė</t>
  </si>
  <si>
    <t>Sausą orą daugiausia sudaro __________, sudarantis apie 78,08 % jo molekulių.</t>
  </si>
  <si>
    <t>molekulinis azotas</t>
  </si>
  <si>
    <t>azotas</t>
  </si>
  <si>
    <t>Atmosferos sluoksnis, kuriame vyksta debesių formavimasis ir kaupiasi beveik visi vandens garai, vadinamas __________.</t>
  </si>
  <si>
    <t>troposfera</t>
  </si>
  <si>
    <t>mesosfera</t>
  </si>
  <si>
    <t>stratasfera</t>
  </si>
  <si>
    <t>Žemė (🜨) – Saulės sistemos __________.</t>
  </si>
  <si>
    <t>planeta</t>
  </si>
  <si>
    <t>saulės objektas</t>
  </si>
  <si>
    <t>dangaus kūnas</t>
  </si>
  <si>
    <t>Pagal atstumą, Žemė yra trečia planeta nuo Saulės, esanti tarp Veneros ir __________.</t>
  </si>
  <si>
    <t>Neptūno</t>
  </si>
  <si>
    <t>Žemės amžius siekia apie __________ metų.</t>
  </si>
  <si>
    <t>4,57 mlrd.</t>
  </si>
  <si>
    <t>5 mlrd.</t>
  </si>
  <si>
    <t>4,57 milijardų</t>
  </si>
  <si>
    <t>Žemė yra vienintelė planeta Saulės sistemoje, turinti sąlyginai didelį palydovą, vardu __________.</t>
  </si>
  <si>
    <t>Mėnulis</t>
  </si>
  <si>
    <t>Titanas</t>
  </si>
  <si>
    <t>Bendras Žemės paviršiaus plotas yra apytiksliai __________ km².</t>
  </si>
  <si>
    <t>510 mln.</t>
  </si>
  <si>
    <t>500 mln.</t>
  </si>
  <si>
    <t>600 mln.</t>
  </si>
  <si>
    <t>510 milijonų</t>
  </si>
  <si>
    <t>Jūros ir vandenynai užima apie __________ viso Žemės paviršiaus dalį.</t>
  </si>
  <si>
    <t>60 %</t>
  </si>
  <si>
    <t>65 %</t>
  </si>
  <si>
    <t>apie 70,8 %</t>
  </si>
  <si>
    <t>Teorinis Žemės paviršius apibūdinamas kaip elipsoidas, gaunamas sukant elipsę apie jos __________.</t>
  </si>
  <si>
    <t>mažąją ašį</t>
  </si>
  <si>
    <t>didžiąją ašį</t>
  </si>
  <si>
    <t>skersinę ašį</t>
  </si>
  <si>
    <t>Žemės elipsoido spindulys, einantis nuo centro link pusiaujo, yra maždaug __________ metrų.</t>
  </si>
  <si>
    <t>6 378 245 metrų</t>
  </si>
  <si>
    <t>6 500 000 metrų</t>
  </si>
  <si>
    <t>6 300 000 metrų</t>
  </si>
  <si>
    <t>Žemės geometriją apibūdina elipsoido suplokštėjimas, kuris yra lygus __________.</t>
  </si>
  <si>
    <t>1/300</t>
  </si>
  <si>
    <t>1/299</t>
  </si>
  <si>
    <t>Pagal elementų masės pasiskirstymą, didžiausią dalį Žemės sudėties sudaro __________.</t>
  </si>
  <si>
    <t>geležis (35 %)</t>
  </si>
  <si>
    <t>nikelis</t>
  </si>
  <si>
    <t>anglis</t>
  </si>
  <si>
    <t>Žemės judėjimas aplink Saulę užtrunka apytiksliai __________ dienų.</t>
  </si>
  <si>
    <t>370</t>
  </si>
  <si>
    <t>Vienas Žemės apsisukimas apie savo ašį, vadinamas __________, trunka apie 24 valandas.</t>
  </si>
  <si>
    <t>para</t>
  </si>
  <si>
    <t>diena</t>
  </si>
  <si>
    <t>savaite</t>
  </si>
  <si>
    <t>Mėnulio stabilizacinė funkcija lemia, kad Žemės sukimosi ašies kampas išlieka beveik __________.</t>
  </si>
  <si>
    <t>pastovus</t>
  </si>
  <si>
    <t>nenuspėjamas</t>
  </si>
  <si>
    <t>keičiasi nuolat</t>
  </si>
  <si>
    <t>Žemės magnetinį lauką formuoja išorinio branduolio laidžių medžiagų judėjimas, vadinamas __________.</t>
  </si>
  <si>
    <t>konvekcinio judėjimo</t>
  </si>
  <si>
    <t>konvekciniu judėjimu</t>
  </si>
  <si>
    <t>užburto rato judėjimas</t>
  </si>
  <si>
    <t>atvirkštinio judėjimo</t>
  </si>
  <si>
    <t>Pagal plotą, didžiausias žemynas pasaulyje yra __________.</t>
  </si>
  <si>
    <t>Pasaulio didžiausias vandenynas pagal plotą yra __________.</t>
  </si>
  <si>
    <t>Ramiajame vandenynas</t>
  </si>
  <si>
    <t>Indijos vandenynas</t>
  </si>
  <si>
    <t>Didžiausia pagal plotą sala yra __________.</t>
  </si>
  <si>
    <t>Borneo</t>
  </si>
  <si>
    <t>Madagascaras</t>
  </si>
  <si>
    <t>Pasaulyje ilgiausia upė, kurios ilgis siekia 6670 km, yra __________.</t>
  </si>
  <si>
    <t>Jangdzė</t>
  </si>
  <si>
    <t>Žemės atmosfera apačioje, kur vyksta debesų formavimasis ir meteorologiniai reiškiniai, vadinama __________.</t>
  </si>
  <si>
    <t>stratosfera</t>
  </si>
  <si>
    <t>mezosfera</t>
  </si>
  <si>
    <t>Giliausias pasaulio ežeras, kurio gylis siekia 1637 m, yra __________.</t>
  </si>
  <si>
    <t>Kaspija</t>
  </si>
  <si>
    <t>Dėl masės skirtumų tarp Žemės ir Mėnulio, jų bendras gravitacinis centras yra sutelktas ______.</t>
  </si>
  <si>
    <t>Žemės viduryje</t>
  </si>
  <si>
    <t>viduryje tarp jų</t>
  </si>
  <si>
    <t>Mėnulio centre</t>
  </si>
  <si>
    <t>Bendra Žemės forma, sudaryta iš ramios jūrų ir vandenynų apimties, dažnai laikoma ______ paviršiumi.</t>
  </si>
  <si>
    <t>lygio</t>
  </si>
  <si>
    <t>kietu</t>
  </si>
  <si>
    <t>nelygiu</t>
  </si>
  <si>
    <t>Teoriškai Žemės paviršius matematiškai modeliuojamas kaip ______, gaunamas sukant elipsę apie jos mažąją ašį.</t>
  </si>
  <si>
    <t>Elipsoidas, apibūdinantis Žemės suplokštėjimą (1/298,3), yra vadinamas ______.</t>
  </si>
  <si>
    <t>Krasovskio elipsoidas</t>
  </si>
  <si>
    <t>Didysis elipsoidas</t>
  </si>
  <si>
    <t>Rusijos elipsoidas</t>
  </si>
  <si>
    <t>Iš elipsoido elementų apskaičiuotas rutulio spindulys Žemėje yra maždaug ______ m.</t>
  </si>
  <si>
    <t>6 371 100</t>
  </si>
  <si>
    <t>6 371,1 tūkstančio</t>
  </si>
  <si>
    <t>1 000 000 m</t>
  </si>
  <si>
    <t>Po plutos sekančios mantijos storis siekia apie ______ km.</t>
  </si>
  <si>
    <t>4335</t>
  </si>
  <si>
    <t>2 900</t>
  </si>
  <si>
    <t>Vidinio, kieto branduolio spindulys Žemėje yra apie ______ km.</t>
  </si>
  <si>
    <t>2000</t>
  </si>
  <si>
    <t>Žemės atmosferos tankis jūros lygyje yra apie ______ molekulių viename kubiniame centimetre.</t>
  </si>
  <si>
    <t>2,55×10^19</t>
  </si>
  <si>
    <t>2,55×10^16</t>
  </si>
  <si>
    <t>10^20</t>
  </si>
  <si>
    <t>Sausą orą sudaro molekulinis azotas, kuris atitinka apie ______ oro tūrio procentų.</t>
  </si>
  <si>
    <t>78,08%</t>
  </si>
  <si>
    <t>77,5%</t>
  </si>
  <si>
    <t>Troposfera – tankiausias atmosferos sluoksnis – tęsiasi nuo Žemės paviršiaus iki maždaug ______ km aukščio.</t>
  </si>
  <si>
    <t>12–18</t>
  </si>
  <si>
    <t>Žemės žemynų plutos storis svyruoja nuo 20 km iki ______ km.</t>
  </si>
  <si>
    <t>Didžiausias žemynas pagal plotą yra ______, kurio plotas siekia apie 44 mln. km².</t>
  </si>
  <si>
    <t>Didžiausias vandenynas pagal plotą yra ______, užimantis apie 165,25 mln. km².</t>
  </si>
  <si>
    <t>Didžiausia sala pagal plotą yra ______, kurios plotas siekia apie 2175,6 tūkst. km².</t>
  </si>
  <si>
    <t>Ilgiausia upė pasaulyje, kurios ilgis siekia apie 6670 km, yra ______.</t>
  </si>
  <si>
    <t>Giliausias pasaulio ežeras, pasiekdamas 1637 m gylį, yra ______.</t>
  </si>
  <si>
    <t>Baikalo ežeras</t>
  </si>
  <si>
    <t>Viktorijos ežeras</t>
  </si>
  <si>
    <t>Aukščiausia viršukalnė Europoje, esanti Kaukazo kalnuose, yra ______.</t>
  </si>
  <si>
    <t>Elbrusas</t>
  </si>
  <si>
    <t>Alpės</t>
  </si>
  <si>
    <t>Kilimanjaras</t>
  </si>
  <si>
    <t>Viena Žemės diena, dar vadinama para, trunka apie ______ valandų.</t>
  </si>
  <si>
    <t>24</t>
  </si>
  <si>
    <t>23</t>
  </si>
  <si>
    <t>Mėnulio apskritimo trukmė aplink Žemę yra maždaug ______ paras.</t>
  </si>
  <si>
    <t>27,3</t>
  </si>
  <si>
    <t>Kambro sprogimas, kai drastiškai padaugėjo gyvybės rūšys, įvyko maždaug prieš ______ mln. metų.</t>
  </si>
  <si>
    <t>542</t>
  </si>
  <si>
    <t>541</t>
  </si>
  <si>
    <t>Atmosferos tankiausias sluoksnis, kuriame vyksta debesų susidarymas ir meteorologiniai reiškiniai, yra __________.</t>
  </si>
  <si>
    <t>Jonosfera</t>
  </si>
  <si>
    <t>Stratosferoje esantis ozono sluoksnis saugo Žemės paviršių nuo __________ spindulių.</t>
  </si>
  <si>
    <t>ultravioletinių</t>
  </si>
  <si>
    <t>saulės</t>
  </si>
  <si>
    <t>UV</t>
  </si>
  <si>
    <t>Jonosfera, kurioje susidaro šiaurės ir pietų pašvaistės, tęsiasi iki maždaug __________ km aukščio.</t>
  </si>
  <si>
    <t>700</t>
  </si>
  <si>
    <t>Atmosferos išorinis, labai mažo tankis sluoksnis, prasideda maždaug 500–750 km aukščio ir vadinamas __________.</t>
  </si>
  <si>
    <t>egzosfera</t>
  </si>
  <si>
    <t>termosfera</t>
  </si>
  <si>
    <t>Žemės žemyninė pluta turi storį nuo 20 iki __________ km.</t>
  </si>
  <si>
    <t>Žemės vandenynų pluta paprastai yra storio nuo __________ iki 10 km.</t>
  </si>
  <si>
    <t>3-5 km</t>
  </si>
  <si>
    <t>5 km</t>
  </si>
  <si>
    <t>Apie __________ % visų Žemės plutoje esančių mineralų masės sudaro silikatai.</t>
  </si>
  <si>
    <t>95 %</t>
  </si>
  <si>
    <t>95%</t>
  </si>
  <si>
    <t>daugiau nei 90 %</t>
  </si>
  <si>
    <t>75%</t>
  </si>
  <si>
    <t>Daugiausia Žemės vandens, apie __________ %, yra užsikaupę vandenynuose.</t>
  </si>
  <si>
    <t>97 %</t>
  </si>
  <si>
    <t>99</t>
  </si>
  <si>
    <t>Vandenynų vandens sūrumo lygį lemia, kad ištirpusios druskos sudaro apie __________ % jo masės.</t>
  </si>
  <si>
    <t>3,5 %</t>
  </si>
  <si>
    <t xml:space="preserve">3.7 </t>
  </si>
  <si>
    <t>3,5</t>
  </si>
  <si>
    <t>Vidutinis vandenynų druskingumas siekia apie __________ ppt.</t>
  </si>
  <si>
    <t>38</t>
  </si>
  <si>
    <t>Didžioji šiuolaikinės biosferos organizmų dalis energijos gauna per __________ procesą.</t>
  </si>
  <si>
    <t>fotosintezę</t>
  </si>
  <si>
    <t>fotosintezės</t>
  </si>
  <si>
    <t>chemosintezės</t>
  </si>
  <si>
    <t>saulės energijos</t>
  </si>
  <si>
    <t>Pirmoji gyvybės forma Žemėje, tikėtina, buvo __________ bakterijos.</t>
  </si>
  <si>
    <t>termofilinės</t>
  </si>
  <si>
    <t>termofilines</t>
  </si>
  <si>
    <t>chemosintetinės</t>
  </si>
  <si>
    <t>aerobinės</t>
  </si>
  <si>
    <t>Prieš apie 200 mln. metų visi žemynai suformavo paskutinį žinomą superžemyną, vadinamą __________.</t>
  </si>
  <si>
    <t>Laurazija</t>
  </si>
  <si>
    <t>Didžiausias masinis rūšių išnykimas įvyko prieš maždaug __________ mln. metų.</t>
  </si>
  <si>
    <t>251</t>
  </si>
  <si>
    <t>200</t>
  </si>
  <si>
    <t>234</t>
  </si>
  <si>
    <t>Po masinio rūšių išnykimo Žemėje prasidėjo dinozaurų era prieš maždaug __________ mln. metų.</t>
  </si>
  <si>
    <t>230</t>
  </si>
  <si>
    <t>215</t>
  </si>
  <si>
    <t>Mėnulio gravitacinė trauka Žemės paviršiuje sukelia potvynio bangas – vieną arčiausioje ir kitą __________ pusėje.</t>
  </si>
  <si>
    <t>priešingoje</t>
  </si>
  <si>
    <t>90 kampu</t>
  </si>
  <si>
    <t>toje pačioje</t>
  </si>
  <si>
    <t>Mėnulis tolsta nuo Žemės maždaug __________ milimetrų per metus.</t>
  </si>
  <si>
    <t>38,2</t>
  </si>
  <si>
    <t>30 milimetrų</t>
  </si>
  <si>
    <t>38,2 mm per metus</t>
  </si>
  <si>
    <t>40 mm</t>
  </si>
  <si>
    <t>Per paskutinį milijoną metų Žemės magnetinio lauko šiaurės ir pietų poliai keitėsi vietomis __________.</t>
  </si>
  <si>
    <t>kelis kartus</t>
  </si>
  <si>
    <t>daug kartų</t>
  </si>
  <si>
    <t>vieną kartą</t>
  </si>
  <si>
    <t>Susidūrus dviem tektoninėms plokštėms, jų sankirtoje iškyla __________.</t>
  </si>
  <si>
    <t>kalnai</t>
  </si>
  <si>
    <t>gyvybė</t>
  </si>
  <si>
    <t>Sausumos biomai yra skirstomi į atogrąžų, vidutinės temperatūros, šaltuosius ir __________ biomus.</t>
  </si>
  <si>
    <t>arktinius</t>
  </si>
  <si>
    <t>drėgnuosius</t>
  </si>
  <si>
    <t>Vidutinis atstumas nuo Žemės iki Mėnulio yra apie __________ km.</t>
  </si>
  <si>
    <t>approximately 384,000</t>
  </si>
  <si>
    <t>Žemės sudaro keturios pagrindinės sferos: atmosferą, litosferą, hidrosferą ir __________.</t>
  </si>
  <si>
    <t>litosferą</t>
  </si>
  <si>
    <t>hidrosferą</t>
  </si>
  <si>
    <t>Po Žemės plutos seka sluoksnis, sudarytas iš olivino ir pirokseno, vadinamas __________.</t>
  </si>
  <si>
    <t>žemynas</t>
  </si>
  <si>
    <t>Skystas išorinis branduolys Žemėje yra maždaug __________ km storio.</t>
  </si>
  <si>
    <t>2200</t>
  </si>
  <si>
    <t>1500</t>
  </si>
  <si>
    <t>Kietojo vidinio branduolio spindulys yra apie __________ km.</t>
  </si>
  <si>
    <t>Žemės sudėtyje deguonis sudaro apie __________ %.</t>
  </si>
  <si>
    <t>Vidutinis vandenynų gylis Žemėje yra apie __________ km.</t>
  </si>
  <si>
    <t>3 km</t>
  </si>
  <si>
    <t>4 km</t>
  </si>
  <si>
    <t>Vidutinis vandenynų druskingumas yra apie __________ ppt.</t>
  </si>
  <si>
    <t>Atmosferos sluoksnis, kuriame yra apie 4/5 visos atmosferos masės, vadinamas __________.</t>
  </si>
  <si>
    <t>Atmosferos sluoksnis, kuriame yra ozono sluoksnis, apsaugantis Žemės paviršių nuo ultravioletinių spindulių, vadinamas __________.</t>
  </si>
  <si>
    <t>Atmosferos sluoksnis, kuriame vyksta dujų jonizacija ir formuojasi pašvaistės, vadinamas __________.</t>
  </si>
  <si>
    <t>jonosfera</t>
  </si>
  <si>
    <t>Virš egzosferos prasideda __________.</t>
  </si>
  <si>
    <t>tarpplanetinė erdvė</t>
  </si>
  <si>
    <t>įtarumą</t>
  </si>
  <si>
    <t>tarpplanetinę erdvę</t>
  </si>
  <si>
    <t>exosferą</t>
  </si>
  <si>
    <t>Antras pagal plotą žemynas yra __________.</t>
  </si>
  <si>
    <t>Antarktika</t>
  </si>
  <si>
    <t>Antras pagal plotą vandenynas yra __________.</t>
  </si>
  <si>
    <t>Ramiojo vandenyno vandenynas</t>
  </si>
  <si>
    <t>Trečia pagal plotą sala yra __________.</t>
  </si>
  <si>
    <t>Borneo sala</t>
  </si>
  <si>
    <t>Greenlandija</t>
  </si>
  <si>
    <t>Didžiausias gėlo vandens ežeras pagal plotą yra __________.</t>
  </si>
  <si>
    <t>Baikalo</t>
  </si>
  <si>
    <t>Viktorijos</t>
  </si>
  <si>
    <t>Giliausia vieta Žemėje – Čalendžerio gelmė Marianų __________.</t>
  </si>
  <si>
    <t>lovyje</t>
  </si>
  <si>
    <t>kalne</t>
  </si>
  <si>
    <t>vulkane</t>
  </si>
  <si>
    <t>Aukščiausia viršukalnė Europoje yra __________.</t>
  </si>
  <si>
    <t>Karten Eiger</t>
  </si>
  <si>
    <t>Dėl Mėnulio poveikio, Žemės sukimasis lėtėja apie 1 sekundę kas __________ metų.</t>
  </si>
  <si>
    <t>45000</t>
  </si>
  <si>
    <t>Manoma, kad pirmoji gyvybės forma Žemėje buvo __________.</t>
  </si>
  <si>
    <t>termofilinės bakterijos</t>
  </si>
  <si>
    <t>chaeto misios</t>
  </si>
  <si>
    <t>aukšlių kirminai</t>
  </si>
  <si>
    <t>Žemė yra trečia pagal atstumą nuo __________.</t>
  </si>
  <si>
    <t>Mėnulio</t>
  </si>
  <si>
    <t>galaktikos</t>
  </si>
  <si>
    <t>Žemės amžius yra apie __________ metų.</t>
  </si>
  <si>
    <t>5,5 mlrd.</t>
  </si>
  <si>
    <t>10 mlrd.</t>
  </si>
  <si>
    <t>Žemės elipsoido spindulys, einantis nuo centro link pusiaujo, yra __________ metrų.</t>
  </si>
  <si>
    <t>6 371 000</t>
  </si>
  <si>
    <t>Žemės elipsoidas yra ties ašigaliais suplotas rutulys, kurio suplokštėjimas yra lygus __________.</t>
  </si>
  <si>
    <t>Kietas išorinis Žemės sluoksnis vadinamas __________.</t>
  </si>
  <si>
    <t>kieta pluta</t>
  </si>
  <si>
    <t>branduolys</t>
  </si>
  <si>
    <t>Žemės branduolys susideda iš geležies ir nikelio lydinio su __________ priemaiša.</t>
  </si>
  <si>
    <t>geležies sulfido</t>
  </si>
  <si>
    <t>oksidų</t>
  </si>
  <si>
    <t>sulfidų</t>
  </si>
  <si>
    <t>Žemės sukimosi ašis pasvirusi į orbitos plokštumą pastoviu apie __________ laipsnių kampu.</t>
  </si>
  <si>
    <t>Mėnulis vidutiniškai nutolęs nuo Žemės apie __________ kilometrų.</t>
  </si>
  <si>
    <t>22000</t>
  </si>
  <si>
    <t>Žemės magnetinio lauko indukcija geomagnetinio pusiaujo juostoje yra __________ teslų.</t>
  </si>
  <si>
    <t>3,1×10-5</t>
  </si>
  <si>
    <t>0</t>
  </si>
  <si>
    <t>6,2×10-5</t>
  </si>
  <si>
    <t>Antarktida</t>
  </si>
  <si>
    <t>Didžiausias vandenynas pagal plotą yra __________ vandenynas.</t>
  </si>
  <si>
    <t>Ramusis</t>
  </si>
  <si>
    <t>Ramiojo</t>
  </si>
  <si>
    <t>Indijos</t>
  </si>
  <si>
    <t>Ilgiausia pasaulyje upė yra __________.</t>
  </si>
  <si>
    <t>Misisipė</t>
  </si>
  <si>
    <t>Aukščiausia viršukalnė pasaulyje yra __________.</t>
  </si>
  <si>
    <t>Džomolungma, kitaip Everestas</t>
  </si>
  <si>
    <t>Džomolungma</t>
  </si>
  <si>
    <t>Rubinas</t>
  </si>
  <si>
    <t>Everestas</t>
  </si>
  <si>
    <t>Atmosferos sluoksnis, kuriame vyksta dauguma meteorologinių reiškinių, vadinamas __________.</t>
  </si>
  <si>
    <t>Egzosfera</t>
  </si>
  <si>
    <t>Vandens ciklas apima vandens garavimą, kondensaciją atmosferoje ir jo grįžimą į Žemę kaip __________.</t>
  </si>
  <si>
    <t>kritulius</t>
  </si>
  <si>
    <t>debesų formavimąsi</t>
  </si>
  <si>
    <t>Pirmoji gyvybės forma Žemėje tikriausiai buvo __________.</t>
  </si>
  <si>
    <t>jūros dumblių</t>
  </si>
  <si>
    <t>sliekai</t>
  </si>
  <si>
    <t>Apie prieš __________ metų prasidėjo Kambro sprogimas, kai neįprastai padaugėjo esamų gyvybės rūšių.</t>
  </si>
  <si>
    <t>542 mln.</t>
  </si>
  <si>
    <t>450 mln.</t>
  </si>
  <si>
    <t>300 mln.</t>
  </si>
  <si>
    <t>Masinis rūšių išnykimas, įvykęs prieš 251 mln. metų, sunaikino __________ % sausumos rūšių.</t>
  </si>
  <si>
    <t>Dinozaurų era užsibaigė apie prieš __________ metų didžiulio meteorito nukritimo dėka.</t>
  </si>
  <si>
    <t>65 mln.</t>
  </si>
  <si>
    <t>75 mln.</t>
  </si>
  <si>
    <t>85 mln.</t>
  </si>
  <si>
    <t>Žemės centre temperatūra siekia maždaug __________ kelvinų.</t>
  </si>
  <si>
    <t>7000</t>
  </si>
  <si>
    <t>Žemė yra trečia planeta nuo __________ pagal atstumą.</t>
  </si>
  <si>
    <t>2,5 mlrd.</t>
  </si>
  <si>
    <t>7 678 345</t>
  </si>
  <si>
    <t>Žemės viduje esančio kietojo branduolio spindulys yra __________ kilometrų.</t>
  </si>
  <si>
    <t>1340</t>
  </si>
  <si>
    <t>1750</t>
  </si>
  <si>
    <t>47</t>
  </si>
  <si>
    <t>383 400</t>
  </si>
  <si>
    <t>apie 384 tūkst. kilometrų</t>
  </si>
  <si>
    <t>3,1×10^-5</t>
  </si>
  <si>
    <t>2,5×10-5</t>
  </si>
  <si>
    <t>Giliausias pasaulio ežeras yra __________.</t>
  </si>
  <si>
    <t>Kaspijos jūra</t>
  </si>
  <si>
    <t>Nemunas</t>
  </si>
  <si>
    <t>Troposfera sudaro apie __________ visos atmosferos masės.</t>
  </si>
  <si>
    <t>4/5</t>
  </si>
  <si>
    <t>3/4</t>
  </si>
  <si>
    <t>3/5</t>
  </si>
  <si>
    <t>Arkties vandenynas</t>
  </si>
  <si>
    <t>Aukščiausia viršukalnė Žemėje yra __________.</t>
  </si>
  <si>
    <t>K2</t>
  </si>
  <si>
    <t>Mont Blanc</t>
  </si>
  <si>
    <t>Vandens ciklas apima vandens garavimą iš vandenynų paviršiaus, kondensaciją atmosferoje ir kritulių iškritimą, o po to vanduo grįžta į jūras per __________.</t>
  </si>
  <si>
    <t>upes</t>
  </si>
  <si>
    <t>miškus</t>
  </si>
  <si>
    <t>vandenynus</t>
  </si>
  <si>
    <t>Pirmasis fotosintetinantys mikroorganizmai pradėjo išskirti molekulinį deguonį apie prieš __________ metų.</t>
  </si>
  <si>
    <t>1,8 mlrd.</t>
  </si>
  <si>
    <t>3,2 mlrd.</t>
  </si>
  <si>
    <t>2,5 milijardus</t>
  </si>
  <si>
    <t>Superžemynas, kuris egzistavo prieš 200 mln. metų, buvo pavadintas __________.</t>
  </si>
  <si>
    <t>Laurasija</t>
  </si>
  <si>
    <t>Gondvana</t>
  </si>
  <si>
    <t>Žemės gelmėse esančios geležies ir nikelio lydinys su __________ priemaiša sudaro vidinį branduolį.</t>
  </si>
  <si>
    <t>sidabro</t>
  </si>
  <si>
    <t>vario</t>
  </si>
  <si>
    <t>Jonosfera tęsiasi nuo stratosferos iki apie __________ kilometrų aukščio.</t>
  </si>
  <si>
    <t>800</t>
  </si>
  <si>
    <t>900</t>
  </si>
  <si>
    <t>Kambro sprogimas, kai neįprastai padaugėjo gyvybės rūšių, įvyko apie prieš __________ metų.</t>
  </si>
  <si>
    <t>650 mln.</t>
  </si>
  <si>
    <t>750 mln.</t>
  </si>
  <si>
    <t>Žemė yra trečia pagal atstumą nuo Saulės planeta ir penkta pagal masę, o jos amžius yra apie __________ metų.</t>
  </si>
  <si>
    <t>4,57 billion</t>
  </si>
  <si>
    <t>10 million</t>
  </si>
  <si>
    <t>3,2 billion</t>
  </si>
  <si>
    <t>Bendras Žemės paviršiaus plotas yra apie 510 mln. km², iš kurių jūros ir vandenynai sudaro apie __________ % viso paviršiaus.</t>
  </si>
  <si>
    <t>70.8%</t>
  </si>
  <si>
    <t>85%</t>
  </si>
  <si>
    <t>65.2%</t>
  </si>
  <si>
    <t>Žemės elipsoido spindulys, einantis nuo centro link pusiaujo, yra lygus __________ metrų.</t>
  </si>
  <si>
    <t>7 000 000</t>
  </si>
  <si>
    <t>6 350 000</t>
  </si>
  <si>
    <t>Kietas išorinis Žemės sluoksnis vadinamas __________, kurį sudaro sustingusios lavos produktai – granitai ir bazaltai.</t>
  </si>
  <si>
    <t>Žemės sukimosi ašis pasvirusi į orbitos plokštumą pastoviu apie __________ laipsnių kampu, dėl ko susidaro sezonai.</t>
  </si>
  <si>
    <t>23.5</t>
  </si>
  <si>
    <t>18.5</t>
  </si>
  <si>
    <t>Mėnulis vidutiniškai nutolęs nuo Žemės apie __________ km ir apskrieja aplink Žemę maždaug per 27 paras.</t>
  </si>
  <si>
    <t>500,000</t>
  </si>
  <si>
    <t>384,400</t>
  </si>
  <si>
    <t>348,000</t>
  </si>
  <si>
    <t>Žemės magnetinio lauko indukcija geomagnetinio pusiaujo juostoje yra __________ T (teslų).</t>
  </si>
  <si>
    <t>3.1 × 10⁻⁵</t>
  </si>
  <si>
    <t>5.5 × 10⁻⁵</t>
  </si>
  <si>
    <t>Didžiausias žemynas pagal plotą yra __________, kurio plotas siekia 44 mln. km².</t>
  </si>
  <si>
    <t>Australija</t>
  </si>
  <si>
    <t>Didžiausias pasaulio ežeras pagal plotą yra __________, kurio plotas yra 82,35 tūkst. km².</t>
  </si>
  <si>
    <t>Ilgiausia pasaulyje upė yra __________, kurios ilgis siekia 6670 km.</t>
  </si>
  <si>
    <t>Nile</t>
  </si>
  <si>
    <t>Amazon</t>
  </si>
  <si>
    <t>Yangtze</t>
  </si>
  <si>
    <t>Aukščiausia viršukalnė Žemėje yra __________, kuri siekia 8,85 km aukščio Himalajuose.</t>
  </si>
  <si>
    <t>Atmosfera yra suskirstyta į sluoksnius, iš kurių žemiausias yra __________, sudarantis 4/5 visos atmosferos masės.</t>
  </si>
  <si>
    <t>Didžiausias gėlo vandens telkinys pagal tūrį yra __________, kuriame sukaupta apie 23 000 km³ vandens.</t>
  </si>
  <si>
    <t>Žemės hidrosferoje didžiausią dalį sudaro vandenynai, kurių druskingumas vidutiniškai siekia __________ ppt.</t>
  </si>
  <si>
    <t>Pagrindinės biosferos elementai, turintys savo ciklus gamtoje, yra anglis, vandenilis, deguonis, azotas, fosforas ir __________.</t>
  </si>
  <si>
    <t>siera</t>
  </si>
  <si>
    <t>helis</t>
  </si>
  <si>
    <t>Pirmasis superžemynas, kuris egzistavo prieš apie 2,7−2,5 mlrd. metų, buvo pavadintas __________.</t>
  </si>
  <si>
    <t>Kenorlandas</t>
  </si>
  <si>
    <t>Kolumbija</t>
  </si>
  <si>
    <t>Apie prieš 2,5 mlrd. metų atmosferoje pradėjo augti deguonies kiekis dėl mikroorganizmų, kurie fotosintezės metu pradėjo išskirti __________.</t>
  </si>
  <si>
    <t>molekulinį deguonį</t>
  </si>
  <si>
    <t>anglies dioksidą</t>
  </si>
  <si>
    <t>Laikotarpis, kuris tęsėsi tarp apie prieš 1,8−0,85 mlrd. metų ir buvo geologiniu požiūriu santykinai neaktyvus, vadinamas __________.</t>
  </si>
  <si>
    <t>Nuobodžiuoju milijardu metų</t>
  </si>
  <si>
    <t>nuobodžiuoju milijardu metų</t>
  </si>
  <si>
    <t>stagnacijos era</t>
  </si>
  <si>
    <t>meteorų era</t>
  </si>
  <si>
    <t>Prieš 65 mln. metų įvyko dinozaurų išnykimas, kurį lėmė meteorito smūgis į dabartinę __________ vietą.</t>
  </si>
  <si>
    <t>Jukatano</t>
  </si>
  <si>
    <t>Jokatano</t>
  </si>
  <si>
    <t>Europos</t>
  </si>
  <si>
    <t>Amerikos</t>
  </si>
  <si>
    <t>Žemėje esančių gyvų organizmų rūšių skaičius, įskaitant neištyrusias, galėtų siekti iki __________.</t>
  </si>
  <si>
    <t>100 mln.</t>
  </si>
  <si>
    <t>10 milijonų</t>
  </si>
  <si>
    <t>100 milijonų</t>
  </si>
  <si>
    <t>Žemė yra vienintelė Saulės sistemos planeta, turinti sąlyginai didelį palydovą – __________.</t>
  </si>
  <si>
    <t>Mėnulį</t>
  </si>
  <si>
    <t>Titaną</t>
  </si>
  <si>
    <t>Fobas</t>
  </si>
  <si>
    <t>Bendras Žemės paviršiaus plotas sudaro apie __________ km², iš kurių dauguma užima vandenynai ir jūros.</t>
  </si>
  <si>
    <t>420 mln.</t>
  </si>
  <si>
    <t>Žemės elipsoido spindulys link ašigalių siekia __________ metrus.</t>
  </si>
  <si>
    <t>6 956 863</t>
  </si>
  <si>
    <t xml:space="preserve">6,356,863 </t>
  </si>
  <si>
    <t>6 378 137</t>
  </si>
  <si>
    <t>Kietas išorinis Žemės sluoksnis vadinamas pluta, o po ja esantis sluoksnis yra __________.</t>
  </si>
  <si>
    <t>žemės branduolys</t>
  </si>
  <si>
    <t>po pluta</t>
  </si>
  <si>
    <t>Žemės centre temperatūra pasiekia maždaug __________ K, o tankis svyruoja nuo 12 iki 17 g/cm³.</t>
  </si>
  <si>
    <t>Metų laikai susidaro dėl Žemės sukimosi ašies posvyrio į orbitos plokštumą kampu lygiu __________ laipsnių.</t>
  </si>
  <si>
    <t>15,7</t>
  </si>
  <si>
    <t>Mėnulis sukasi aplink Žemę per maždaug __________ paras (mėnesį).</t>
  </si>
  <si>
    <t>Žemės magnetinio lauko indukcija geomagnetiniame pusiaujyje siekia __________ T (teslų).</t>
  </si>
  <si>
    <t>1×10-4</t>
  </si>
  <si>
    <t>5×10-4</t>
  </si>
  <si>
    <t>Didžiausias žemynas pagal plotą yra Azija, kurios teritorija siekia apie __________ mln. km².</t>
  </si>
  <si>
    <t>Didžiausias vandenynas pagal plotą yra Ramusis vandenynas, užimantis __________ mln. km².</t>
  </si>
  <si>
    <t>165,25</t>
  </si>
  <si>
    <t xml:space="preserve">165,25 </t>
  </si>
  <si>
    <t>250</t>
  </si>
  <si>
    <t>Žemėje giliausias ežeras yra Baikalas, pasiekiantis gylio iki __________ m.</t>
  </si>
  <si>
    <t>1637</t>
  </si>
  <si>
    <t>Upė su ilgiausiu tekėjimo atstumu pasaulyje yra Nilas, kurios ilgis yra __________ km.</t>
  </si>
  <si>
    <t>6670</t>
  </si>
  <si>
    <t>7500</t>
  </si>
  <si>
    <t>8000</t>
  </si>
  <si>
    <t>Aukščiausias viršukalnis pasaulyje yra Džomolungma, kitaip vadinamas __________.</t>
  </si>
  <si>
    <t>Everestu</t>
  </si>
  <si>
    <t>Sagarmatha</t>
  </si>
  <si>
    <t>Troposfera – tai atmosferos sluoksnis, kuriame kaupiasi beveik visi atmosferos vandens garai ir vyksta pagrindiniai __________ reiškiniai.</t>
  </si>
  <si>
    <t>meteorologiniai</t>
  </si>
  <si>
    <t>cheminiai</t>
  </si>
  <si>
    <t>orų</t>
  </si>
  <si>
    <t>Atmosferos dujų sudėtyje molekulinis deguonis užima apie __________ % viso tūrio.</t>
  </si>
  <si>
    <t>20,95</t>
  </si>
  <si>
    <t>Litosferos dalis apima Žemės plutą ir viršutinį mantijos sluoksnį, kurio storis siekia apie __________ km.</t>
  </si>
  <si>
    <t>2,900</t>
  </si>
  <si>
    <t>Gyvybė Žemėje galėjo pradėti formuotis prie termošaltinių ar hidroterminių versmių apie prieš __________ mlrd. metų.</t>
  </si>
  <si>
    <t>4,5</t>
  </si>
  <si>
    <t>2,5</t>
  </si>
  <si>
    <t>Didžioji biosferos dalis gauna energiją naudojant procesą, vadinamą __________.</t>
  </si>
  <si>
    <t>fotosinteze</t>
  </si>
  <si>
    <t>cheminė reakcija</t>
  </si>
  <si>
    <t>saulės energijos absorbcija</t>
  </si>
  <si>
    <t>Pangėja buvo superžemynas, susiformavęs prieš maždaug __________ mln. metų.</t>
  </si>
  <si>
    <t>200 mln.</t>
  </si>
  <si>
    <t>250 mln.</t>
  </si>
  <si>
    <t>Masinis rūšių išnykimas, nutikęs prieš apie __________ mln. metų, lėmė dinozaurų išmirimą.</t>
  </si>
  <si>
    <t>65</t>
  </si>
  <si>
    <t>Žemė yra trečia pagal atstumą nuo __________ planeta Saulės sistemoje.</t>
  </si>
  <si>
    <t>Saturno</t>
  </si>
  <si>
    <t>Mėnulis yra Žemės palydovas ir jis nutolęs nuo planetos vidutiniškai __________ kilometrų atstumu.</t>
  </si>
  <si>
    <t>6 378 250</t>
  </si>
  <si>
    <t>Žemės suplokštėjimas, nusakantis formos artumą prie rutulio, siekia __________.</t>
  </si>
  <si>
    <t>1/298,3 (0,00335)</t>
  </si>
  <si>
    <t>0,00335 arba 1/298,3</t>
  </si>
  <si>
    <t>Kietas Žemės išorinis sluoksnis vadinamas __________ ir susideda iš sustingusios lavos produktų.</t>
  </si>
  <si>
    <t>plutos</t>
  </si>
  <si>
    <t>šerdis</t>
  </si>
  <si>
    <t>Išorinį skystą sluoksnį po mantija sudaro geležies ir nikelio lydinys ir jis vadinamas __________.</t>
  </si>
  <si>
    <t>išorinis branduolys</t>
  </si>
  <si>
    <t>išorinė šerdis</t>
  </si>
  <si>
    <t>Žemė sukasi aplink savo ašį per maždaug __________ valandų.</t>
  </si>
  <si>
    <t>Planetoje sezonai formuojasi dėl Žemės sukimosi ašies posvyrio į orbitos plokštumą kampu, lygiu __________ laipsnių.</t>
  </si>
  <si>
    <t>Pirmasis pagal plotą žemynas pasaulyje yra __________, užimantis 44 mln. kvadratinių kilometrų.</t>
  </si>
  <si>
    <t>Azijos žemynas</t>
  </si>
  <si>
    <t>Didesnis nei pusės visų vandenynų vandens kiekio tūris surinktas __________ vandenyne.</t>
  </si>
  <si>
    <t>Ramiajame</t>
  </si>
  <si>
    <t>Atlanto</t>
  </si>
  <si>
    <t>Didžiausias gėlo vandens ežeras pasaulyje pagal plotą yra __________.</t>
  </si>
  <si>
    <t>Gilus Baikalas, turintis didžiausią gėlo vandens kiekį pasaulyje, pasiekia gylį iki __________ metrų.</t>
  </si>
  <si>
    <t>1,600</t>
  </si>
  <si>
    <t>1433</t>
  </si>
  <si>
    <t>1,637 metrai</t>
  </si>
  <si>
    <t>Lanksti tektoninė plokštė „plūduriuoja“ ant karšto sluoksnio, vadinamo __________.</t>
  </si>
  <si>
    <t>astenosfera</t>
  </si>
  <si>
    <t>litosferos</t>
  </si>
  <si>
    <t>žemės plutos</t>
  </si>
  <si>
    <t>Masinis rūšių išnykimas prieš 251 mln. metų buvo susijęs su deguonies koncentracijos atmosferoje smukimu iki apie __________ % dabartinio lygio.</t>
  </si>
  <si>
    <t>Superžemynas, kuris egzistavo prieš apie 1,1–0,85 mlrd. metų, buvo pavadintas __________.</t>
  </si>
  <si>
    <t>Pangea</t>
  </si>
  <si>
    <t>Stromatolitai yra mineralinių sankaupų forma, susijusi su pirmaisiais fotosintetinančiais organizmais prieš __________ metų.</t>
  </si>
  <si>
    <t>3,5 mlrd.</t>
  </si>
  <si>
    <t>4 mlrd.</t>
  </si>
  <si>
    <t>Žemėje vyksta procesas, vadinamas __________, kuris aprėpia nuolatinį vandens judėjimą tarp sausumos, vandenynų ir atmosferos.</t>
  </si>
  <si>
    <t>vandens ciklu</t>
  </si>
  <si>
    <t>hidrologiniu ciklu</t>
  </si>
  <si>
    <t>uolienų ciklu</t>
  </si>
  <si>
    <t>Įvykęs meteorito smūgis dabartiniame Jukatano regione prieš __________ metų lėmė dinozaurų išnykimą.</t>
  </si>
  <si>
    <t>45 mln.</t>
  </si>
  <si>
    <t>Troposferoje susikaupia dauguma atmosferos vandens garų, o jos storis virš paviršiaus svyruoja nuo __________ km.</t>
  </si>
  <si>
    <t>12-17</t>
  </si>
  <si>
    <t>Žemė yra trečia pagal atstumą nuo __________ planeta.</t>
  </si>
  <si>
    <t>Žemė yra penkta pagal masę Saulės sistemos planeta, o jos amžius siekia apie __________ metų.</t>
  </si>
  <si>
    <t>4,57 mln.</t>
  </si>
  <si>
    <t>4.57 mlrd.</t>
  </si>
  <si>
    <t>Bendras Žemės paviršiaus plotas yra apie __________ kvadratinių kilometrų.</t>
  </si>
  <si>
    <t>550 mln.</t>
  </si>
  <si>
    <t>520 mln.</t>
  </si>
  <si>
    <t>Jūros ir vandenynai užima apie __________ % viso Žemės paviršiaus ploto.</t>
  </si>
  <si>
    <t>70.8</t>
  </si>
  <si>
    <t>69.5</t>
  </si>
  <si>
    <t>Žemės elipsoido spindulys link pusiaujo yra lygus __________ metrų.</t>
  </si>
  <si>
    <t>6,378,245</t>
  </si>
  <si>
    <t>5,278,000</t>
  </si>
  <si>
    <t>6,500,000</t>
  </si>
  <si>
    <t>Žemės elipsoido suplokštėjimas ties ašigaliais yra lygus __________.</t>
  </si>
  <si>
    <t>1/400</t>
  </si>
  <si>
    <t>0.00335</t>
  </si>
  <si>
    <t>1/298.3 (0.00335)</t>
  </si>
  <si>
    <t>Žemės sandara kieto išorinio sluoksnio prasideda su __________, sudarytos granitų ir bazaltų sluoksnių.</t>
  </si>
  <si>
    <t>branduolus</t>
  </si>
  <si>
    <t>Mantijos storis po žemynais svyruoja nuo __________ km gylio.</t>
  </si>
  <si>
    <t>35-70</t>
  </si>
  <si>
    <t>75-100</t>
  </si>
  <si>
    <t>60-80</t>
  </si>
  <si>
    <t>20-30</t>
  </si>
  <si>
    <t>400,000</t>
  </si>
  <si>
    <t>380,000</t>
  </si>
  <si>
    <t>384,000</t>
  </si>
  <si>
    <t>Pilnas vandens pasiskirstymas Žemėje rodo, kad __________ % jo yra ledo kepurėse ir ledynuose.</t>
  </si>
  <si>
    <t>2,15</t>
  </si>
  <si>
    <t>2.15</t>
  </si>
  <si>
    <t>Žemės magnetinio lauko indukcija geomagnetinio pusiaujo juostoje yra __________ T.</t>
  </si>
  <si>
    <t>2.0×10-5</t>
  </si>
  <si>
    <t>4.0×10-5</t>
  </si>
  <si>
    <t>3.1×10-5 T</t>
  </si>
  <si>
    <t>Didžiausias pasaulyje ežeras pagal gylį yra __________, kurio maksimalus gylis siekia 1637 metrus.</t>
  </si>
  <si>
    <t>Marianų lovys</t>
  </si>
  <si>
    <t>Gilusis pasaulio viršukalnis yra __________, esantis Himalajuose.</t>
  </si>
  <si>
    <t>Džomolungma (Everestas)</t>
  </si>
  <si>
    <t>Dinaminė atmosferos sritis, kur vyksta dauguma meteorologinių reiškinių, vadinama __________.</t>
  </si>
  <si>
    <t>Atogrąžų zonos biomas dominuoja sausumoje ir susideda iš __________ miškų bei dykumų.</t>
  </si>
  <si>
    <t>drėgnųjų atogrąžų</t>
  </si>
  <si>
    <t>drėgnųjų atogrąžų, pusiaujo</t>
  </si>
  <si>
    <t>Pirmoji organizmų grupė, kuri fotosintezės metu pradėjo išskirti deguonį kaip šalutinį produktą, buvo __________.</t>
  </si>
  <si>
    <t>melsvabakterės</t>
  </si>
  <si>
    <t>blue-green algae</t>
  </si>
  <si>
    <t>Apie prieš 251 mln. metų įvyko vienas iš didžiausių masinių rūšių išnykimų, panaikinantys 96 % vandens gyvybės formų, jį dažnai siejama su __________ junginių atmosferos tarša.</t>
  </si>
  <si>
    <t>sieros</t>
  </si>
  <si>
    <t>azoto</t>
  </si>
  <si>
    <t>anglies</t>
  </si>
  <si>
    <t>Tarp Proterozojaus eroje susiformavusi superžemynas, vadinamas __________, buvo labai karštas ir sausas dėl sparčios tektonikos judėjimo.</t>
  </si>
  <si>
    <t>Ledynmetis, kuomet visi Žemės paviršius buvo pilnai padengtas ledu iki pusiaujo, įvyko apie prieš __________ mln. metų.</t>
  </si>
  <si>
    <t>740</t>
  </si>
  <si>
    <t>590</t>
  </si>
  <si>
    <t>850</t>
  </si>
  <si>
    <t>Europa.txt</t>
  </si>
  <si>
    <t>Europos plotas siekia apie __________.</t>
  </si>
  <si>
    <t>10,1 milijono kvadratinių kilometrų</t>
  </si>
  <si>
    <t>12 milijonų kvadratinių kilometrų</t>
  </si>
  <si>
    <t>8,5 milijono kvadratinių kilometrų</t>
  </si>
  <si>
    <t>Europoje gyvena apie __________ žmonių.</t>
  </si>
  <si>
    <t>747 milijonai</t>
  </si>
  <si>
    <t>800 milijonų</t>
  </si>
  <si>
    <t>747 milijonų</t>
  </si>
  <si>
    <t>700 milijonų</t>
  </si>
  <si>
    <t>Europa dar kartais vadinama __________, priešingai nei 'Naujasis žemynas'.</t>
  </si>
  <si>
    <t>Senuoju žemynu</t>
  </si>
  <si>
    <t>senuoju žemynu</t>
  </si>
  <si>
    <t>Naujasis žemynu</t>
  </si>
  <si>
    <t>Šiaurės Žemynu</t>
  </si>
  <si>
    <t>Graikų mitologijoje vardas 'Europa' reiškia __________.</t>
  </si>
  <si>
    <t>mitinę finikiečių princesę</t>
  </si>
  <si>
    <t>mitinis finikiečių princas</t>
  </si>
  <si>
    <t>graikų miesto dievybę</t>
  </si>
  <si>
    <t>Žodis 'Europa' bandoma kildinti iš senovės graikų žodžio __________, kuris reiškia 'platus, erdvus'.</t>
  </si>
  <si>
    <t>εὐρύς</t>
  </si>
  <si>
    <t>eraa</t>
  </si>
  <si>
    <t>eurus</t>
  </si>
  <si>
    <t>ervus</t>
  </si>
  <si>
    <t>Herodotas pasaulį padalino į tris dalis: Europą, Aziją ir __________.</t>
  </si>
  <si>
    <t>Libiją</t>
  </si>
  <si>
    <t>Arktiką</t>
  </si>
  <si>
    <t>Ameriką</t>
  </si>
  <si>
    <t>Žydų 'Jubiliejų knygoje' Europa tęsiasi nuo Heraklio stulpų (Gibraltaro sąsiauris) iki __________.</t>
  </si>
  <si>
    <t>Dono upės</t>
  </si>
  <si>
    <t>Volgos upės</t>
  </si>
  <si>
    <t>Rėno upės</t>
  </si>
  <si>
    <t>Remiantis 1989 m. Prancūzijos nacionalinio geografijos instituto tyrimu, Europos geografinis centras yra netoli __________ ežero.</t>
  </si>
  <si>
    <t>Girijos</t>
  </si>
  <si>
    <t>Birutės</t>
  </si>
  <si>
    <t>Nemuno</t>
  </si>
  <si>
    <t>Šiaurėje Europos krantus skalauja Arkties vandenynas, o vakaruose – __________.</t>
  </si>
  <si>
    <t>Atlantas</t>
  </si>
  <si>
    <t>Rytuose Europą nuo Azijos skiria, pavyzdžiui, __________ kalnai.</t>
  </si>
  <si>
    <t>Uralo</t>
  </si>
  <si>
    <t>Kaukazo</t>
  </si>
  <si>
    <t>Alpių</t>
  </si>
  <si>
    <t>Didžiausias Europos plotis pagal lygiagretes siekia apie __________ kilometrų.</t>
  </si>
  <si>
    <t>Europos paviršiaus vidutinis aukštis yra maždaug __________ metrų.</t>
  </si>
  <si>
    <t>Jeigu į Europą įtraukiamas Kaukazas, aukščiausia viršukalnė yra __________.</t>
  </si>
  <si>
    <t>Elbruso kalnas</t>
  </si>
  <si>
    <t>Žemiausia Europos vieta, esančia Kaspijos jūros pakrantėje, yra maždaug __________ metrų žemiau jūros lygio.</t>
  </si>
  <si>
    <t>26</t>
  </si>
  <si>
    <t>Pagrindinius kalnų masyvus Europoje sudaro, pavyzdžiui, Alpės, Karpatai, __________ ir Apeninai.</t>
  </si>
  <si>
    <t>Pirėnai</t>
  </si>
  <si>
    <t>Pyrėnai</t>
  </si>
  <si>
    <t>Apalachai</t>
  </si>
  <si>
    <t>Didžiausias metinis kritulių kiekis Europoje, užfiksuotas Crkvicėje, siekė daugiau kaip __________ milimetrų.</t>
  </si>
  <si>
    <t>5300</t>
  </si>
  <si>
    <t>4500</t>
  </si>
  <si>
    <t>per 5300 milimetrų</t>
  </si>
  <si>
    <t>Vidutinė liepos mėnesio temperatūra Europoje svyruoja nuo __________ iki +29 °C.</t>
  </si>
  <si>
    <t>+3 °C</t>
  </si>
  <si>
    <t xml:space="preserve"> +3 °C</t>
  </si>
  <si>
    <t>0 °C</t>
  </si>
  <si>
    <t>Ust Cilmoje (Komija) užregistruota žemiausia temperatūra Europoje siekė __________ °C.</t>
  </si>
  <si>
    <t>–70</t>
  </si>
  <si>
    <t>−60</t>
  </si>
  <si>
    <t>−75</t>
  </si>
  <si>
    <t>−70</t>
  </si>
  <si>
    <t>Keturi didieji Europos miestai, kuriuose gyvena daugiau nei 10 milijonų žmonių, yra Londonas, Stambulas, Maskva ir __________.</t>
  </si>
  <si>
    <t>Paryžius</t>
  </si>
  <si>
    <t>Madridas</t>
  </si>
  <si>
    <t>Paryžiuje</t>
  </si>
  <si>
    <t>Roma</t>
  </si>
  <si>
    <t>Apie __________ procentų europiečių nurodo save kaip krikščionis.</t>
  </si>
  <si>
    <t>Europos plotas yra apie __________ kvadratinių kilometrų.</t>
  </si>
  <si>
    <t>10,1 milijono</t>
  </si>
  <si>
    <t>10,1 mln.</t>
  </si>
  <si>
    <t>8,5 milijono</t>
  </si>
  <si>
    <t>12 milijonų</t>
  </si>
  <si>
    <t>Europa užima apie __________ visos pasaulio sausumos teritorijos.</t>
  </si>
  <si>
    <t>1/15-ąją</t>
  </si>
  <si>
    <t>1/20-ąją</t>
  </si>
  <si>
    <t>apie 1/12-ąją</t>
  </si>
  <si>
    <t>1/15 dalį</t>
  </si>
  <si>
    <t>Europa dažnai vadinama __________, priešpriešinant su 'Naujuoju žemynu'.</t>
  </si>
  <si>
    <t>Mitologijoje žodis 'Europa' reiškia mitinę finikiečių princesę, kurią pagrobė __________.</t>
  </si>
  <si>
    <t>Dzeusas</t>
  </si>
  <si>
    <t>Herkulis</t>
  </si>
  <si>
    <t>Hermis</t>
  </si>
  <si>
    <t>Romėnų autoriai teigė, kad Europa tęsiasi į rytus iki __________.</t>
  </si>
  <si>
    <t>Dono</t>
  </si>
  <si>
    <t>Šiaurėje Europos krantus skalauja __________.</t>
  </si>
  <si>
    <t>Vakaruose Europos krantus skalauja __________.</t>
  </si>
  <si>
    <t>Pietuose Europos krantus skalauja __________.</t>
  </si>
  <si>
    <t>Viduržemio jūra</t>
  </si>
  <si>
    <t>Karibų jūra</t>
  </si>
  <si>
    <t>Baltijos jūra</t>
  </si>
  <si>
    <t>Pietryčiuose Europos krantus skalauja __________.</t>
  </si>
  <si>
    <t>Juodoji ir Kaspijos jūros</t>
  </si>
  <si>
    <t>Didžiausias plotis pagal lygiagretes siekia apie __________ kilometrų.</t>
  </si>
  <si>
    <t>Europos paviršiaus vidutinis aukštis yra apie __________ metrų.</t>
  </si>
  <si>
    <t>Europos kalnai užima apie __________ procentų teritorijos.</t>
  </si>
  <si>
    <t>17%</t>
  </si>
  <si>
    <t>Jei į Europą įtraukiame Kaukazą, aukščiausia viršukalnė yra __________.</t>
  </si>
  <si>
    <t>Karpatai</t>
  </si>
  <si>
    <t>Vidutinė sausio mėnesio temperatūra Europoje svyruoja nuo __________ °C arktinėse salose iki +12 °C Viduržemio jūros pakrantėse.</t>
  </si>
  <si>
    <t>-24 °C</t>
  </si>
  <si>
    <t>-40</t>
  </si>
  <si>
    <t>+5</t>
  </si>
  <si>
    <t>-24</t>
  </si>
  <si>
    <t>Didžiausias metinis kritulių kiekis, siekiantis daugiau nei 5300 mm, buvo užfiksuotas __________ (Juodkalnijoje).</t>
  </si>
  <si>
    <t>Crkvicėje</t>
  </si>
  <si>
    <t>Baroje</t>
  </si>
  <si>
    <t>Pogdorice</t>
  </si>
  <si>
    <t>2016 m. Europoje gyveno apie __________ mln. žmonių.</t>
  </si>
  <si>
    <t>741</t>
  </si>
  <si>
    <t>Apie __________ procentų Europos gyventojų gyvena miestuose.</t>
  </si>
  <si>
    <t>75 %</t>
  </si>
  <si>
    <t>Europos 4 miestuose, kuriuose gyvena daugiau nei 10 mln. žmonių, yra Londonas, __________, Maskva ir Paryžius.</t>
  </si>
  <si>
    <t>Stambulas</t>
  </si>
  <si>
    <t>Berlinas</t>
  </si>
  <si>
    <t>2015 m. ilgiausia gyvenimo vidutinė trukmė Europoje buvo užfiksuota __________, siekianti 83,4 m.</t>
  </si>
  <si>
    <t>Šveicarijoje</t>
  </si>
  <si>
    <t>Italijoje</t>
  </si>
  <si>
    <t>Dabar apie __________ europiečių nurodo esą krikščionys.</t>
  </si>
  <si>
    <t>Europos plotas yra __________ milijonų kvadratinių kilometrų.</t>
  </si>
  <si>
    <t>Europa užima __________ visos pasaulio sausumos teritorijos.</t>
  </si>
  <si>
    <t>1/15</t>
  </si>
  <si>
    <t>1/10</t>
  </si>
  <si>
    <t>1/20</t>
  </si>
  <si>
    <t>Europoje gyvena apie __________ milijonų žmonių.</t>
  </si>
  <si>
    <t>747</t>
  </si>
  <si>
    <t>756 mln.</t>
  </si>
  <si>
    <t>650 milijonų</t>
  </si>
  <si>
    <t>Europa – viena iš pasaulio dalių, kartu su Azija sudaranti Eurazijos __________.</t>
  </si>
  <si>
    <t>žemyną</t>
  </si>
  <si>
    <t>regioną</t>
  </si>
  <si>
    <t>kontinentą</t>
  </si>
  <si>
    <t>Graikų mitologijoje vardas 'Europa' reiškia mitinę __________.</t>
  </si>
  <si>
    <t>finikiečių princesę</t>
  </si>
  <si>
    <t>karalienę</t>
  </si>
  <si>
    <t>deivę</t>
  </si>
  <si>
    <t>Senovės Graikijoje žodis 'Europa' pirmą kartą buvo vartotas himne, skirtame __________.</t>
  </si>
  <si>
    <t>Delo Apolonui</t>
  </si>
  <si>
    <t>Dzeuso gimtinei</t>
  </si>
  <si>
    <t>Poseidono šventyklai</t>
  </si>
  <si>
    <t>Herodotas aprašė pasaulį, padalintą į Europą, Aziją ir __________.</t>
  </si>
  <si>
    <t>Egiptą</t>
  </si>
  <si>
    <t>Afriką</t>
  </si>
  <si>
    <t>Europos kultūrine prasme pavadinimas 'Europa' pradėtas vartoti __________ a.</t>
  </si>
  <si>
    <t>IX</t>
  </si>
  <si>
    <t>IX.</t>
  </si>
  <si>
    <t>XI a.</t>
  </si>
  <si>
    <t>1725 m. Filipas Johanas fon Stralenbergas išplėtė Europos rytinę ribą iki __________ upės ir Uralo kalnų.</t>
  </si>
  <si>
    <t>Volgos</t>
  </si>
  <si>
    <t>Donos</t>
  </si>
  <si>
    <t>Didžiosios upės</t>
  </si>
  <si>
    <t>Jei į Europą neįtraukiame Kaukazą, aukščiausias kalnų viršukalnė yra __________.</t>
  </si>
  <si>
    <t>Monblanas</t>
  </si>
  <si>
    <t>Uralas</t>
  </si>
  <si>
    <t>Šiaurės jūra</t>
  </si>
  <si>
    <t>Rytuose Europą nuo Azijos skiria __________ kalnai.</t>
  </si>
  <si>
    <t>Pagal 1989 m. Prancūzijos nacionalinio geografijos instituto nustatymus, Europos geografinis centras yra netoli __________.</t>
  </si>
  <si>
    <t>Girijos ežero ir Bernotų piliakalnio</t>
  </si>
  <si>
    <t>Bernotų piliakalnio</t>
  </si>
  <si>
    <t>Girijos ežero</t>
  </si>
  <si>
    <t>Bendras Europos salų plotas siekia apie __________.</t>
  </si>
  <si>
    <t>730 tūkst. km²</t>
  </si>
  <si>
    <t>800 tūkst. km²</t>
  </si>
  <si>
    <t xml:space="preserve">730 tūkstančių kvadratinių kilometrų </t>
  </si>
  <si>
    <t xml:space="preserve">730 </t>
  </si>
  <si>
    <t>Europos paviršiaus vidutinis aukštis virš jūros lygio yra apie __________ metrų.</t>
  </si>
  <si>
    <t>300 metrų</t>
  </si>
  <si>
    <t>200 metrų</t>
  </si>
  <si>
    <t>400 metrų</t>
  </si>
  <si>
    <t>Didžiausias metinis kritulių kiekis, daugiau kaip 5300 mm, užfiksuotas __________.</t>
  </si>
  <si>
    <t>Crkvicėje (Juodkalnija)</t>
  </si>
  <si>
    <t>Skierfese (Švedija)</t>
  </si>
  <si>
    <t>Corkery (Airija)</t>
  </si>
  <si>
    <t>Europoje gyventojų tankis yra apie __________ žmonių per km².</t>
  </si>
  <si>
    <t>73</t>
  </si>
  <si>
    <t>Keturi didmiesčiai Europoje, kuriuose gyvena daugiau nei 10 milijonų žmonių, yra __________.</t>
  </si>
  <si>
    <t>Londonas, Stambulas, Maskva ir Paryžius</t>
  </si>
  <si>
    <t>Londonas, Berlynas, Roma ir Paryžius</t>
  </si>
  <si>
    <t>Berlynas, Helsinkis, Varšuva ir Atėnai</t>
  </si>
  <si>
    <t>Apie __________ % Europos gyventojų nurodo, kad yra krikščionys.</t>
  </si>
  <si>
    <t>Kita, tradiciškai Balkanuose paplitusi religinė bendruomenė Europoje yra __________.</t>
  </si>
  <si>
    <t>musulmonai</t>
  </si>
  <si>
    <t>judaistai</t>
  </si>
  <si>
    <t>induistai</t>
  </si>
  <si>
    <t>Graikų kalboje žodis 'εὐρύς', kurio dalis sudaro pavadinimą 'Europa', reiškia __________.</t>
  </si>
  <si>
    <t>platus, erdvus</t>
  </si>
  <si>
    <t>aukštas, ilgus</t>
  </si>
  <si>
    <t>platus arba erdvus</t>
  </si>
  <si>
    <t>Žydų 'Jubiliejų knygoje' aprašytos Europos ribos siekia nuo Heraklio stulpų iki __________.</t>
  </si>
  <si>
    <t>Uralo kalno</t>
  </si>
  <si>
    <t>Vistulos upės</t>
  </si>
  <si>
    <t>Europą nuo Afrikos atskiria Viduržemio jūra ir __________.</t>
  </si>
  <si>
    <t>Gibraltaro sąsiauris</t>
  </si>
  <si>
    <t>Juodoji jūra</t>
  </si>
  <si>
    <t>Sicilijos kanalas</t>
  </si>
  <si>
    <t>Europos krantų linija pasižymi daugybe pusiasalių, salų ir __________.</t>
  </si>
  <si>
    <t>įlankų</t>
  </si>
  <si>
    <t>užutekių</t>
  </si>
  <si>
    <t>Kalnai užima apie __________ procentų Europos teritorijos.</t>
  </si>
  <si>
    <t>Vidurio ir Rytų Europos lygumose metiniai kritulių kiekiai siekia apie __________ mm.</t>
  </si>
  <si>
    <t>500–700</t>
  </si>
  <si>
    <t>250–400</t>
  </si>
  <si>
    <t>750–900</t>
  </si>
  <si>
    <t>Elbruso kalnas, esantis Kaukazo regione, siekia __________ metrų.</t>
  </si>
  <si>
    <t>5642</t>
  </si>
  <si>
    <t>4808</t>
  </si>
  <si>
    <t>Vidutinė sausio mėnesio temperatūra Viduržemio jūros pietinėse pakrantėse siekia apie __________ °C.</t>
  </si>
  <si>
    <t>+12</t>
  </si>
  <si>
    <t>+15</t>
  </si>
  <si>
    <t>+12 °C</t>
  </si>
  <si>
    <t>+8</t>
  </si>
  <si>
    <t>Ust Cilmoje (Komijoje) užfiksuota žemiausia Europos temperatūra siekia apie __________ °C.</t>
  </si>
  <si>
    <t>–25</t>
  </si>
  <si>
    <t>–45</t>
  </si>
  <si>
    <t>–70 °C</t>
  </si>
  <si>
    <t>Sevilijoje, esančioje Viduržemio jūros subtropinėje zonoje, užregistruota aukščiausia Europos temperatūra siekia apie __________ °C.</t>
  </si>
  <si>
    <t>48,8</t>
  </si>
  <si>
    <t>Dauguma didžiųjų Europos upių, įskaitant Doną, Dnieprą ir Dunojų, nuteka į __________ vandenyno baseiną.</t>
  </si>
  <si>
    <t>Atlanto vandenyną</t>
  </si>
  <si>
    <t>Indijos vandenyną</t>
  </si>
  <si>
    <t>Alpių regione vienas iš svarbiausių didžiųjų ežerų Europoje yra __________ ežeras.</t>
  </si>
  <si>
    <t>Bodeno</t>
  </si>
  <si>
    <t>Luosernijos</t>
  </si>
  <si>
    <t>Garda</t>
  </si>
  <si>
    <t>2016 m. Europoje gyveno apie __________ milijonų žmonių.</t>
  </si>
  <si>
    <t>820</t>
  </si>
  <si>
    <t>Europos gyventojų vidutinis tankumas siekia apie __________ asmenų/km².</t>
  </si>
  <si>
    <t>Dauguma Europoje vartojamų kalbų priklauso __________ kalbų šeimai.</t>
  </si>
  <si>
    <t>indoeuropiečių</t>
  </si>
  <si>
    <t>altajų</t>
  </si>
  <si>
    <t>uralo</t>
  </si>
  <si>
    <t>Vakarų ir Šiaurės Europą apgyvendinę tautos, tokios kaip vokiečiai, anglai, danai ir norvegai, priklauso __________.</t>
  </si>
  <si>
    <t>germanai</t>
  </si>
  <si>
    <t>slavams</t>
  </si>
  <si>
    <t>baltams</t>
  </si>
  <si>
    <t>germanams</t>
  </si>
  <si>
    <t>Tradicine religija Europoje yra __________, kuriai priklauso apie 75 % gyventojų.</t>
  </si>
  <si>
    <t>krikščionybė</t>
  </si>
  <si>
    <t>islamas</t>
  </si>
  <si>
    <t>budizmas</t>
  </si>
  <si>
    <t>Po Holokausto Europoje likusių judėjų dalis siekia maždaug __________.</t>
  </si>
  <si>
    <t>1 %</t>
  </si>
  <si>
    <t>5 %</t>
  </si>
  <si>
    <t>Imigracija Europoje yra intensyvi, ypač į šalis kaip Liuksemburgas, Šveicarija, Prancūzija, Švedija, Airija ir __________.</t>
  </si>
  <si>
    <t>Nyderlandus</t>
  </si>
  <si>
    <t>Austriją</t>
  </si>
  <si>
    <t>Vokietiją</t>
  </si>
  <si>
    <t>__________ kalba yra izoliuota ir nepriklauso jokiai didesnei kalbų šeimai Europoje.</t>
  </si>
  <si>
    <t>Baskų</t>
  </si>
  <si>
    <t>skandinavų</t>
  </si>
  <si>
    <t>keltų</t>
  </si>
  <si>
    <t>Europos plotas užima 1/_________ visos pasaulio sausumos teritorijos.</t>
  </si>
  <si>
    <t>15-ąją</t>
  </si>
  <si>
    <t>10-ąją</t>
  </si>
  <si>
    <t>penkioliktąją</t>
  </si>
  <si>
    <t>Iš senovės graikų kalbos žodis 'εὐρύς' reiškia __________.</t>
  </si>
  <si>
    <t>siauras, mažas</t>
  </si>
  <si>
    <t>erdvus, platus</t>
  </si>
  <si>
    <t>trumpas, siauras</t>
  </si>
  <si>
    <t>Mitologinėje istorijoje Europa yra mitinė finikiečių princesė, kurią pagrobė __________.</t>
  </si>
  <si>
    <t>Hefajestas</t>
  </si>
  <si>
    <t>Apolonas</t>
  </si>
  <si>
    <t>Ankstyvaisiais viduramžiais Europą apibrėžė __________ kultūra.</t>
  </si>
  <si>
    <t>lotyniška-krikščioniška</t>
  </si>
  <si>
    <t>islamiška</t>
  </si>
  <si>
    <t>renesansinė</t>
  </si>
  <si>
    <t>Apie 1773 m. Peteris Simonas Palasas patikslino pietryčių Europos ribą, einančią per __________.</t>
  </si>
  <si>
    <t>Kumos–Manyčiaus įdubą</t>
  </si>
  <si>
    <t>Apeninų kalnus</t>
  </si>
  <si>
    <t>Pirėnų pusiasalį</t>
  </si>
  <si>
    <t>Pagal lygiagretes, didžiausias Europos plotis siekia apie __________ kilometrų.</t>
  </si>
  <si>
    <t>3500</t>
  </si>
  <si>
    <t>Europos kalnų teritorija užima apie __________ % visos žemyno teritorijos.</t>
  </si>
  <si>
    <t>Didžiąją Šiaurės Europos dalį, įskaitant Skandinaviją ir Suomiją, dengia __________ (spygliuočių miškų zona).</t>
  </si>
  <si>
    <t>stepė</t>
  </si>
  <si>
    <t>Europos vidutinis gyventojų tankis siekia apie __________ žmonių/km².</t>
  </si>
  <si>
    <t>2001 m. Europoje buvo __________ miestai, kuriuose gyveno daugiau kaip 1 mln. žmonių.</t>
  </si>
  <si>
    <t>36</t>
  </si>
  <si>
    <t>2015 m. vidutinė gyvenimo trukmė Lietuvoje siekė apie __________ metų.</t>
  </si>
  <si>
    <t>73,6</t>
  </si>
  <si>
    <t>2018 m. didžiausias gyventojų prieaugis Europoje fiksuotas Liuksemburge siekė apie __________ %.</t>
  </si>
  <si>
    <t>1,9</t>
  </si>
  <si>
    <t>1,9 %</t>
  </si>
  <si>
    <t>0,5 %</t>
  </si>
  <si>
    <t>0,9 %</t>
  </si>
  <si>
    <t>Pagal vienos apklausos duomenis, nereligingiausių gyventojų dalis Estijoje siekia apie __________ %.</t>
  </si>
  <si>
    <t>84</t>
  </si>
  <si>
    <t>Europoje gyvena maždaug __________ vietinių tautų.</t>
  </si>
  <si>
    <t>Etniškai sudėtingiausias regionas Europoje yra __________.</t>
  </si>
  <si>
    <t>Šiaurės Kaukazas</t>
  </si>
  <si>
    <t>Balkanų regionas</t>
  </si>
  <si>
    <t>Britų salos</t>
  </si>
  <si>
    <t>Europos kalbų įvairovėje ypač unikaliai išsiskiria __________ kalba, kuri yra izoliuota.</t>
  </si>
  <si>
    <t>baskų</t>
  </si>
  <si>
    <t>olandų</t>
  </si>
  <si>
    <t>esperanto</t>
  </si>
  <si>
    <t>Nuo XX a. vidurio Europoje plinta senųjų religijų rekonstrukcija, dar vadinama __________.</t>
  </si>
  <si>
    <t>neopagonybė</t>
  </si>
  <si>
    <t>neopagonybe</t>
  </si>
  <si>
    <t>XX a. tradicija</t>
  </si>
  <si>
    <t>senoviniu garbinimu</t>
  </si>
  <si>
    <t>Dauguma upių Europoje teka į __________ vandenyną.</t>
  </si>
  <si>
    <t>Ramujį</t>
  </si>
  <si>
    <t>Europoje yra apie __________ tvenkinių.</t>
  </si>
  <si>
    <t>3800</t>
  </si>
  <si>
    <t>Pietų Europoje dominuoja __________ klimatas.</t>
  </si>
  <si>
    <t>Viduržemio jūros subtropinis</t>
  </si>
  <si>
    <t>viduržemio jūros subtropinis</t>
  </si>
  <si>
    <t>tropinis</t>
  </si>
  <si>
    <t>arktinis</t>
  </si>
  <si>
    <t>Europa kartu su Azija sudaro __________.</t>
  </si>
  <si>
    <t>Eurazijos žemyną</t>
  </si>
  <si>
    <t>Azijos žemyną</t>
  </si>
  <si>
    <t>Afrikos žemyną</t>
  </si>
  <si>
    <t>Rytuose Europą nuo Azijos tradiciškai skiria __________ kalnai.</t>
  </si>
  <si>
    <t>Andų</t>
  </si>
  <si>
    <t>Karpatų</t>
  </si>
  <si>
    <t>Senovės Graikijoje žodis 'Europa' pirmą kartą paminėtas himne, skirtame __________.</t>
  </si>
  <si>
    <t>Hera</t>
  </si>
  <si>
    <t>Poseidonui</t>
  </si>
  <si>
    <t>Žydų 'Jubiliejų knygoje' Europa apibūdinama kaip besidriekianti nuo Heraklio stulpų iki __________.</t>
  </si>
  <si>
    <t>Neries upės</t>
  </si>
  <si>
    <t>Europos kultūrinė samprata pirmą kartą pradėta vartoti __________ a., Karolingų renesanso laikais.</t>
  </si>
  <si>
    <t>X</t>
  </si>
  <si>
    <t>XI</t>
  </si>
  <si>
    <t>Europos teritorijos sritys, kurių aukštis viršija 1000 metrų, sudaro apie __________ procentų visos žemės ploto.</t>
  </si>
  <si>
    <t>6 %</t>
  </si>
  <si>
    <t>6 procentus</t>
  </si>
  <si>
    <t>3 %</t>
  </si>
  <si>
    <t>Kalnų reljefas Europoje užima apie __________ procentą jos teritorijos.</t>
  </si>
  <si>
    <t>Didžiausias atstumas nuo jūros Europos viduryje siekia apie __________ kilometrų.</t>
  </si>
  <si>
    <t>1000</t>
  </si>
  <si>
    <t>Pietryčių Europoje didžiausiam uždaram Kaspijos jūros baseinui priklauso ilgiausia upė – __________.</t>
  </si>
  <si>
    <t>Volga</t>
  </si>
  <si>
    <t>Dniepras</t>
  </si>
  <si>
    <t>Skandinavijos kalnų kraštovaizdį lemia masyvai plokščiomis viršūnėmis, vadinamos __________.</t>
  </si>
  <si>
    <t>fieldais</t>
  </si>
  <si>
    <t>fjellais</t>
  </si>
  <si>
    <t>vulkanos</t>
  </si>
  <si>
    <t>Vidurio ir Rytų Europos lygumose metiniai kritulių kiekiai svyruoja nuo __________ iki 700 mm.</t>
  </si>
  <si>
    <t>500 mm</t>
  </si>
  <si>
    <t>600 mm</t>
  </si>
  <si>
    <t>800 mm</t>
  </si>
  <si>
    <t>2001 m. Europoje daugiau nei 1 mln. gyventojų turėjo __________ miestų.</t>
  </si>
  <si>
    <t>2003 m. vidutinis Europos gyventojų amžius siekė apie __________ metų.</t>
  </si>
  <si>
    <t>37,7</t>
  </si>
  <si>
    <t>Ilgiausia gyvenimo vidutinė trukmė 2015 m. Europoje buvo fiksuota Šveicarijoje ir siekė apie __________ metų.</t>
  </si>
  <si>
    <t>83,4</t>
  </si>
  <si>
    <t>78,5</t>
  </si>
  <si>
    <t>Iberijos pusiasalis</t>
  </si>
  <si>
    <t>Balkanai</t>
  </si>
  <si>
    <t>Tradicinėje Europoje apie __________ procentų gyventojų nurodo esą krikščionys.</t>
  </si>
  <si>
    <t>75 procentai</t>
  </si>
  <si>
    <t>Europoje budistų bendruomenė siekia apie __________ milijonų žmonių.</t>
  </si>
  <si>
    <t>Po Holokausto Europoje judėjų bendruomenė sudaro apie __________ procentą gyventojų.</t>
  </si>
  <si>
    <t>2 %</t>
  </si>
  <si>
    <t>0.5 %</t>
  </si>
  <si>
    <t>apie 1 procentą</t>
  </si>
  <si>
    <t>Gamtinės zonos Europoje tęsiasi nuo arktinių dykumų iki __________ Viduržemio jūros miškų ir krūmynų.</t>
  </si>
  <si>
    <t>tropinių</t>
  </si>
  <si>
    <t>kontinentinių</t>
  </si>
  <si>
    <t>Europa užima ________ visos pasaulio sausumos teritorijos.</t>
  </si>
  <si>
    <t>1/12-ąją</t>
  </si>
  <si>
    <t>1/16-ąją</t>
  </si>
  <si>
    <t>vieną penkioliktąją</t>
  </si>
  <si>
    <t>Europoje gyvena apie ________ žmonių.</t>
  </si>
  <si>
    <t>747 mln.</t>
  </si>
  <si>
    <t>Žodis „Europa“ kilęs iš graikų mitologijos, kur reiškia mitinę ________ princesę.</t>
  </si>
  <si>
    <t>finikiečių</t>
  </si>
  <si>
    <t>persų</t>
  </si>
  <si>
    <t>etruskų</t>
  </si>
  <si>
    <t>Senovės Graikijoje geografiškai žodis „Europa“ pirmąsyk pavartotas ________ – taip vadinta vakarinė Egėjo jūros pakrantė.</t>
  </si>
  <si>
    <t>homeriniame himne Delo Apolonui</t>
  </si>
  <si>
    <t>senoviniame himne Delo Apolonui</t>
  </si>
  <si>
    <t>romėnų epikose</t>
  </si>
  <si>
    <t>Platono raštuose</t>
  </si>
  <si>
    <t>Europos ir Azijos riba buvo vedama remiantis antikine tradicija per Viduržemio, Egėjo jūras, Bosforo ir Dardanelų sąsiaurius, Juodąją jūrą bei ________.</t>
  </si>
  <si>
    <t>Doną</t>
  </si>
  <si>
    <t>Uralo kalnus</t>
  </si>
  <si>
    <t>Viliją</t>
  </si>
  <si>
    <t>Europos šiaurinis žemyninės dalies taškas yra ________.</t>
  </si>
  <si>
    <t>Nordkinas</t>
  </si>
  <si>
    <t>Nordkapas</t>
  </si>
  <si>
    <t>Morsvinas</t>
  </si>
  <si>
    <t>Didžiausias plotis pagal dienovidinius Europoje yra apie ________ kilometrų.</t>
  </si>
  <si>
    <t>Europos vidutinis aukštis yra apie ________ metrų.</t>
  </si>
  <si>
    <t>Aukščiausia Europos vieta, jei į Europą įtraukiamas Kaukazas, yra ________ kalnas.</t>
  </si>
  <si>
    <t>Elbruso</t>
  </si>
  <si>
    <t>Kaukazo kalnas</t>
  </si>
  <si>
    <t>Elbruso viršūnė</t>
  </si>
  <si>
    <t>Žemiausia Europos vieta yra ________ pakrantėje.</t>
  </si>
  <si>
    <t>Kaspijos jūros</t>
  </si>
  <si>
    <t>Baltijos jūros</t>
  </si>
  <si>
    <t>Begalybės jūros</t>
  </si>
  <si>
    <t>Didžiausias metinis kritulių kiekis užfiksuotas ________, o mažiausias – Almerijoje (Ispanija).</t>
  </si>
  <si>
    <t>Monte Veritàje</t>
  </si>
  <si>
    <t>Gotlande</t>
  </si>
  <si>
    <t>Crkvicėje, Juodkalnijoje</t>
  </si>
  <si>
    <t>Arkties salose, Islandijoje, Skandinavijos kalnuose ir Alpėse yra ________.</t>
  </si>
  <si>
    <t>ledynų</t>
  </si>
  <si>
    <t>kalnai ir dykumos</t>
  </si>
  <si>
    <t>Icebergs</t>
  </si>
  <si>
    <t>ledyniniai regionai</t>
  </si>
  <si>
    <t>Vidaus vandenys: beveik visa Vakarų, Pietų, Vidurio ir Šiaurės Europa yra ________ vandenyno baseine.</t>
  </si>
  <si>
    <t>Arkties</t>
  </si>
  <si>
    <t>Tankiausiai gyvenamos yra mikrovalstybės, o iš didesnių valstybių – ________.</t>
  </si>
  <si>
    <t>Nyderlandai</t>
  </si>
  <si>
    <t>Norvergija</t>
  </si>
  <si>
    <t>Belgija</t>
  </si>
  <si>
    <t>Rečiausiai apgyvendintos šalys yra ________, Norvegija, Suomija, Švedija.</t>
  </si>
  <si>
    <t>Islandija</t>
  </si>
  <si>
    <t>Norvegija</t>
  </si>
  <si>
    <t>Lietuva</t>
  </si>
  <si>
    <t>Daugelio Europos valstybių natūralus gyventojų prieaugis yra labai žemas, o didžiausias prieaugis buvo ________.</t>
  </si>
  <si>
    <t>Liuksemburge</t>
  </si>
  <si>
    <t>Belgijoje</t>
  </si>
  <si>
    <t>Etniškai sudėtingiausias Europos regionas yra ________.</t>
  </si>
  <si>
    <t>Rytų Kaukazas</t>
  </si>
  <si>
    <t>Apeninų pusiasalis</t>
  </si>
  <si>
    <t>Tradiciškai krikščionybė buvo viešpataujanti religija beveik visoje Europoje, dabar ~________ % europiečių nurodo esą krikščionys.</t>
  </si>
  <si>
    <t>Islamas tradiciškai labiausiai paplitęs Osmanų imperijos paveiktuose ________.</t>
  </si>
  <si>
    <t>Balkanuose</t>
  </si>
  <si>
    <t>vidurio Europoje</t>
  </si>
  <si>
    <t>Šiaurės Europoje</t>
  </si>
  <si>
    <t>Nuo XX a. vidurio plinta senųjų religijų rekonstrukcija, daugiausia ________.</t>
  </si>
  <si>
    <t>Islandijoje, Švedijoje, Latvijoje, Lietuvoje, Suomijoje</t>
  </si>
  <si>
    <t>Islandijoje</t>
  </si>
  <si>
    <t>Švedijoje</t>
  </si>
  <si>
    <t>Europos plotas yra apie __________ milijonų kvadratinių kilometrų.</t>
  </si>
  <si>
    <t>10,1</t>
  </si>
  <si>
    <t>9,5</t>
  </si>
  <si>
    <t>680</t>
  </si>
  <si>
    <t>810</t>
  </si>
  <si>
    <t>Žodis „Europa“ kilęs iš graikų mitologijos, kur reiškia mitinę finikiečių princesę, kurią pagrobė tauru pasivertęs __________.</t>
  </si>
  <si>
    <t>Hadas</t>
  </si>
  <si>
    <t>Senovės Graikijoje geografiškai žodis „Europa“ pirmąsyk pavartotas homeriniame himne Delo Apolonui – taip vadinta vakarinė __________ jūros pakrantė.</t>
  </si>
  <si>
    <t>Egėjo</t>
  </si>
  <si>
    <t>Jonijos</t>
  </si>
  <si>
    <t>Adrijos</t>
  </si>
  <si>
    <t>Europos ir Azijos riba buvo vedama remiantis antikine tradicija per Viduržemio, Egėjo jūras, Bosforo ir Dardanelų sąsiaurius, Juodąją jūrą bei __________ upę.</t>
  </si>
  <si>
    <t>Dnepro</t>
  </si>
  <si>
    <t>Europos šiaurinis žemyninės dalies taškas yra __________.</t>
  </si>
  <si>
    <t>Didžiausias Europos salų plotas yra apie __________ tūkstančių kvadratinių kilometrų.</t>
  </si>
  <si>
    <t>730</t>
  </si>
  <si>
    <t>Europos vidutinis aukštis yra apie __________ metrų.</t>
  </si>
  <si>
    <t>Aukščiausia Europos viršukalnė, jei į Europą įtraukiamas Kaukazas, yra __________ kalnas.</t>
  </si>
  <si>
    <t>Žemiausia Europos vieta yra Kaspijos jūros pakrantėje, esanti __________ metrų žemiau jūros lygio.</t>
  </si>
  <si>
    <t>Ust Cilmoje (Komija) užregistruota žemiausia Europos temperatūra, kuri siekia __________ °C.</t>
  </si>
  <si>
    <t>-70</t>
  </si>
  <si>
    <t>-50</t>
  </si>
  <si>
    <t>-45</t>
  </si>
  <si>
    <t>Didžiausias metinis kritulių kiekis Europoje, daugiau kaip __________ mm, užfiksuotas Crkvicėje (Juodkalnija).</t>
  </si>
  <si>
    <t>-5300</t>
  </si>
  <si>
    <t>Europos miestuose gyvena apie __________ % visų gyventojų.</t>
  </si>
  <si>
    <t>88</t>
  </si>
  <si>
    <t>Gyventojų tankiausiai apgyvendintos valstybės yra Monakas ir Vatikanas, o iš didesnių valstybių – __________.</t>
  </si>
  <si>
    <t>Vokietija</t>
  </si>
  <si>
    <t>Italija</t>
  </si>
  <si>
    <t>Didžioji dauguma Europos gyventojų yra __________.</t>
  </si>
  <si>
    <t>indoeuropiečiai</t>
  </si>
  <si>
    <t>ugrofinai</t>
  </si>
  <si>
    <t>kaukaziečiai</t>
  </si>
  <si>
    <t>Priešingai nei kituose žemynuose, daugelyje Europos valstybių vartojamos skirtingos kalbos, būdinga viena vyraujanti kalba. Dauguma kalbų priklauso __________ kalbų šeimai.</t>
  </si>
  <si>
    <t>slavų</t>
  </si>
  <si>
    <t>baltų</t>
  </si>
  <si>
    <t>Tradiciškai viešpataujanti religija beveik visoje Europoje yra __________.</t>
  </si>
  <si>
    <t>judaizmas</t>
  </si>
  <si>
    <t>2010 m. ~6 % Europos gyventojų buvo musulmonai. Islamas labiausiai paplitęs Osmanų imperijos paveiktuose __________.</t>
  </si>
  <si>
    <t>Viduržemio jūros regione</t>
  </si>
  <si>
    <t>Skandinavijoje</t>
  </si>
  <si>
    <t>Kadaise buvusi gausi judėjų (žydų) bendruomenė per Holokaustą praktiškai išnaikinta Europoje. Dabar daugiausia judėjų (~1 %) gyvena __________.</t>
  </si>
  <si>
    <t>Vokietijoje</t>
  </si>
  <si>
    <t>Nuo XVI a. Europoje ėmė plisti ireliginės bei ateistinės idėjos. Patys nereligingiausi žmonės gyvena __________.</t>
  </si>
  <si>
    <t>Estijoje</t>
  </si>
  <si>
    <t>Suomijoje</t>
  </si>
  <si>
    <t>Latvijoje</t>
  </si>
  <si>
    <t>Europos plotas yra __________ kvadratinių kilometrų.</t>
  </si>
  <si>
    <t>5 milijonų</t>
  </si>
  <si>
    <t>15 milijonų</t>
  </si>
  <si>
    <t>apie 747 milijonų gyventojų</t>
  </si>
  <si>
    <t>600 milijonų</t>
  </si>
  <si>
    <t>Europa kultūrine prasme pirmąsyk pradėta vartoti __________ amžiuje.</t>
  </si>
  <si>
    <t>VII</t>
  </si>
  <si>
    <t>VIII</t>
  </si>
  <si>
    <t>Europos geografinis centras yra nustatytas prie __________ ežero ir Bernotų piliakalnio.</t>
  </si>
  <si>
    <t>Galvės ežero</t>
  </si>
  <si>
    <t>Vilniaus</t>
  </si>
  <si>
    <t>Didžiausias Europos salų plotas yra apie __________ kvadratinių kilometrų.</t>
  </si>
  <si>
    <t>730 tūkst.</t>
  </si>
  <si>
    <t>500 tūkst.</t>
  </si>
  <si>
    <t>1 milijonas</t>
  </si>
  <si>
    <t>Ust Cilmoje užregistruota žemiausia Europos temperatūra buvo __________ °C.</t>
  </si>
  <si>
    <t>-30</t>
  </si>
  <si>
    <t>Didžiausias metinis kritulių kiekis užfiksuotas Crkvicėje (Juodkalnija), siekiantis daugiau kaip __________ mm.</t>
  </si>
  <si>
    <t>Arkties salose, Islandijoje, Skandinavijos kalnuose ir Alpėse yra ledynų, kurių bendras plotas yra daugiau kaip __________ kvadratinių kilometrų.</t>
  </si>
  <si>
    <t>116 tūkst.</t>
  </si>
  <si>
    <t>150 tūkst.</t>
  </si>
  <si>
    <t>200 tūkst.</t>
  </si>
  <si>
    <t>Europos gyventojų vidutinis tankumas yra __________ žm./km².</t>
  </si>
  <si>
    <t>Tankiausiai gyvenamos yra mikrovalstybės, iš didesnių valstybių – Nyderlandai su __________ žm./km².</t>
  </si>
  <si>
    <t>415</t>
  </si>
  <si>
    <t>Miestuose gyvena apie __________ % Europos gyventojų.</t>
  </si>
  <si>
    <t>Europoje yra apie __________ vietinių tautų.</t>
  </si>
  <si>
    <t>Vakarų ir Vidurio Europą apgyvendinę germanai, tokie kaip vokiečiai, švedai, anglai ir __________.</t>
  </si>
  <si>
    <t>danai</t>
  </si>
  <si>
    <t>norvegai</t>
  </si>
  <si>
    <t>fryzai</t>
  </si>
  <si>
    <t>Pietvakarių Europoje vyrauja romanai, tokie kaip prancūzai, ispanai, italai ir __________.</t>
  </si>
  <si>
    <t>portugalai</t>
  </si>
  <si>
    <t>katalonai</t>
  </si>
  <si>
    <t>valonai</t>
  </si>
  <si>
    <t xml:space="preserve">indoeuropiečių </t>
  </si>
  <si>
    <t>uralų</t>
  </si>
  <si>
    <t>tiurkų</t>
  </si>
  <si>
    <t>Katalikybė vyrauja Italijoje, Maltoje, Lenkijoje ir kitose šalyse, o stačiatikybė – Rusijoje, Graikijoje ir __________.</t>
  </si>
  <si>
    <t>Rumunijoje</t>
  </si>
  <si>
    <t>Bulgarijoje</t>
  </si>
  <si>
    <t>Moldavijoje</t>
  </si>
  <si>
    <t>Islamas tradiciškai labiausiai paplitęs Osmanų imperijos paveiktuose Balkanuose, pvz., Kosove, Albanijoje ir __________.</t>
  </si>
  <si>
    <t>Bosnijoje ir Hercegovinoje</t>
  </si>
  <si>
    <t>Vengrijoje</t>
  </si>
  <si>
    <t>Serbijoje</t>
  </si>
  <si>
    <t>Nuo XX a. vidurio plinta senųjų religijų rekonstrukcija, vadinamoji „neopagonybė“, daugiausia __________, Švedijoje, Latvijoje, Lietuvoje, Suomijoje.</t>
  </si>
  <si>
    <t>Danijoje</t>
  </si>
  <si>
    <t>Europos plotas sudaro apie __________ kvadratinių kilometrų.</t>
  </si>
  <si>
    <t xml:space="preserve">10,1 milijono </t>
  </si>
  <si>
    <t>7 milijonai</t>
  </si>
  <si>
    <t>Europoje gyvena maždaug __________ žmonių, tai yra trečiasis pagal gyventojų skaičių žemynas pasaulio mastu.</t>
  </si>
  <si>
    <t>600 milijonų žmonių</t>
  </si>
  <si>
    <t>1 milijardas žmonių</t>
  </si>
  <si>
    <t>kiek daugiau nei 747 milijonai</t>
  </si>
  <si>
    <t>Pavadinimas „Europa“ kilęs iš graikų mitologijos, kuriame Europa buvo finikiečių princesė, kurią pagrobė __________, paverstas tauriu.</t>
  </si>
  <si>
    <t>Hermesas</t>
  </si>
  <si>
    <t>Poseidonas</t>
  </si>
  <si>
    <t>Senovėje žodis „Europa“ pirmą kartą buvo naudojamas homeriniame himne Delo Apolonui, o jis reiškė vakarinę __________ pakrantę.</t>
  </si>
  <si>
    <t>Egėjo jūros</t>
  </si>
  <si>
    <t>Atlanto vandenyno</t>
  </si>
  <si>
    <t>Viduržemio jūros pakrantę</t>
  </si>
  <si>
    <t>Herodotas minėjo, kad pasaulis buvo padalytas į tris dalis – Europą, Aziją ir __________.</t>
  </si>
  <si>
    <t>Libiją (Afriką)</t>
  </si>
  <si>
    <t>Antarktidą</t>
  </si>
  <si>
    <t>Pagal tam tikrus mokslininkų tyrimus, Europos geografinis centras randasi __________, šalia Girijos ežero.</t>
  </si>
  <si>
    <t>Lietuvoje</t>
  </si>
  <si>
    <t>Šiaurėje Europos krantus skalauja Arkties vandenynas, vakaruose – __________ vandenynas, o pietryčiuose – Juodoji ir Kaspijos jūros.</t>
  </si>
  <si>
    <t>Rytuose Europą nuo Azijos skiria: Uralo kalnai, Uralo upė, Kaspijos jūra, Kaukazo kalnai arba Kumos–Manyčiaus įduba, Juodoji jūra, Bosforo sąsiauris ir kitos. Šiaurinis žemyninės Europos taškas yra __________.</t>
  </si>
  <si>
    <t>Šiauriniame kyšulyje</t>
  </si>
  <si>
    <t>Šiaurės ragas</t>
  </si>
  <si>
    <t>Europos vidutinis paviršiaus aukštis yra apie __________ metrų virš jūros lygio.</t>
  </si>
  <si>
    <t>Jei į Europą įtraukiamas Kaukazas, aukščiausias Europos taškas yra Elbruso kalnas, esantis __________ metrų virš jūros lygio.</t>
  </si>
  <si>
    <t>Žemiausia Europos vieta yra Kaspijos jūros pakrantėje, ji yra __________ metrų žemiau jūros lygio.</t>
  </si>
  <si>
    <t>Europoje vyrauja vidutinių platumų klimatas, tačiau Pietų Europoje yra subtropinė Viduržemio jūros klimato zona, kurios vidutinė liepos temperatūra siekia __________ °C.</t>
  </si>
  <si>
    <t>+29</t>
  </si>
  <si>
    <t>Didžiausias metinis kritulių kiekis Europoje užfiksuotas __________, Juodkalnijoje.</t>
  </si>
  <si>
    <t>Plytuve</t>
  </si>
  <si>
    <t>Sarajeve</t>
  </si>
  <si>
    <t>Europos gyventojų vidutinis tankumas yra apie __________ žmonių kvadratiniame kilometre.</t>
  </si>
  <si>
    <t>Miestuose gyvena apie __________ % visų Europos gyventojų.</t>
  </si>
  <si>
    <t>Europoje slavų tautos apima rusus, lenkus, ukrainiečius, čekus, slovakus, bulgarus, serbus ir kitas. Jie dominuoja __________ Europoje.</t>
  </si>
  <si>
    <t>Vidurio ir Rytų</t>
  </si>
  <si>
    <t>Pietų Rytų</t>
  </si>
  <si>
    <t>Vakarų</t>
  </si>
  <si>
    <t>Pietvakarių Europoje pagrindinė religija yra __________, kataliku vyraujant Italijoje, Ispanijoje ir Portugalijoje.</t>
  </si>
  <si>
    <t>katalikybė</t>
  </si>
  <si>
    <t>Stačiatikybė</t>
  </si>
  <si>
    <t>protestantizmas</t>
  </si>
  <si>
    <t>katalikų tikėjimas</t>
  </si>
  <si>
    <t>Bendras Europos salų plotas yra apie __________ kvadratinių kilometrų.</t>
  </si>
  <si>
    <t>730 tūkstančių</t>
  </si>
  <si>
    <t>Tradiciškai musulmonai labiausiai paplitę __________, Moldovoje ir Turkijoje, bet per pastarąjį dešimtmetį daugėja ir Vakarų Europoje dėl imigracijos.</t>
  </si>
  <si>
    <t>Albanijoje</t>
  </si>
  <si>
    <t>Kosove</t>
  </si>
  <si>
    <t>Senosios religijos, tokios kaip indoeuropiečių ir tiurkų, daugelyje vietų praktiškai išnyko, nors smarkiai susilpnėję liko, pvz., __________ tradicinės tikybos forma, Rusijos ééjiniuose regionuose.</t>
  </si>
  <si>
    <t>marių</t>
  </si>
  <si>
    <t>samių</t>
  </si>
  <si>
    <t>mordvių</t>
  </si>
  <si>
    <t>approximately 300</t>
  </si>
  <si>
    <t>750</t>
  </si>
  <si>
    <t>Žodis „Europa“ buvo pirmą kartą pavartotas homeriniame himne __________, reikšdamas vakarinę Egėjo jūros pakrantę.</t>
  </si>
  <si>
    <t>Olimpo Dzeusui</t>
  </si>
  <si>
    <t>Hermiui</t>
  </si>
  <si>
    <t>Europos geografinis centras nustatytas tarp 25 ir 26 km į šiaurės rytus nuo __________, priklausomai nuo ribų sampratos.</t>
  </si>
  <si>
    <t>Rygos</t>
  </si>
  <si>
    <t>Talino</t>
  </si>
  <si>
    <t>Rytinė Europos riba, remiantis senovine tradicija, buvo vedama per Viduržemio, Egėjo jūras, Bosforo ir Dardanelų sąsiaurius bei __________ upę.</t>
  </si>
  <si>
    <t>Neva</t>
  </si>
  <si>
    <t>Didžiausias Europos salų plotas sudaro maždaug __________ tūkstančių kvadratinių kilometrų.</t>
  </si>
  <si>
    <t>Aukščiausias Europos taškas, jei įskaitomas Kaukazas, yra __________ kalnas, siekiantis 5642 metrus.</t>
  </si>
  <si>
    <t>Šiaurinėje Europos dalyje vyrauja __________ klimatas, o Pietų Europoje – Viduržemio subtropinis.</t>
  </si>
  <si>
    <t>subarktinis</t>
  </si>
  <si>
    <t>Žemiausia vieta Europoje yra Kaspijos jūros pakrantėje, esanti __________ metrų žemiau jūros lygio.</t>
  </si>
  <si>
    <t>Pagal etninę sudėtį didžioji dauguma Europos gyventojų priklauso __________ kalbų šeimai.</t>
  </si>
  <si>
    <t>ugrofinų</t>
  </si>
  <si>
    <t>kaukaziečių</t>
  </si>
  <si>
    <t>Europoje labiausiai paplitusi religija yra __________, kuriai priklauso apie 75 % gyventojų.</t>
  </si>
  <si>
    <t>Islam</t>
  </si>
  <si>
    <t>Christianity</t>
  </si>
  <si>
    <t>Judaism</t>
  </si>
  <si>
    <t>Didžiausias miestas Europoje pagal gyventojų skaičių yra __________, kuriame gyvena daugiau nei 10 milijonų žmonių.</t>
  </si>
  <si>
    <t>Londonas</t>
  </si>
  <si>
    <t>Maskva</t>
  </si>
  <si>
    <t>Europos krantų linija yra labai vingiuota, su daugybe salų, įlankų ir užutėkių; didžiausios salos yra Naujoji žemė, Islandija ir __________.</t>
  </si>
  <si>
    <t>Britų salynas</t>
  </si>
  <si>
    <t>Svalbardas</t>
  </si>
  <si>
    <t>Prano Juozapo žemė</t>
  </si>
  <si>
    <t>Europos šiaurės dalis smarkiai paveikta apledėjimų, todėl čia dominuoja __________ reljefas, susidaręs po ledynmečio.</t>
  </si>
  <si>
    <t>moreninis</t>
  </si>
  <si>
    <t>kalnuotas</t>
  </si>
  <si>
    <t>lygumų</t>
  </si>
  <si>
    <t>Nemaža dalis Europos miestų išaugo ant upių žiočių; pavyzdžiui, Londonas yra ant __________ upės.</t>
  </si>
  <si>
    <t>Temos</t>
  </si>
  <si>
    <t>Islamą praktikuojančių gyventojų procentas yra didžiausias Kosove, siekiantis __________ %.</t>
  </si>
  <si>
    <t>Didžiausias metinis kritulių kiekis užfiksuotas Crkvicėje (Juodkalnijoje), siekiantis daugiau kaip __________ mm.</t>
  </si>
  <si>
    <t>Gyventojų tankumas Vakarų Europoje pasiekia netgi virš __________ žmonių kvadratiniame kilometre, pvz., Beniliuke.</t>
  </si>
  <si>
    <t>Kalvos Europoje užima tik maždaug __________ % visos teritorijos.</t>
  </si>
  <si>
    <t>Neopagonybės idėjos atgimsta XX amžiaus viduryje, o jos plitimas aktyviausias __________ šalyse, tokiose kaip Islandija, Latvija ir Lietuva.</t>
  </si>
  <si>
    <t>Šiaurės</t>
  </si>
  <si>
    <t>Rytų</t>
  </si>
  <si>
    <t>Imigracija didžiausia į Prancūziją, Jungtinę Karalystę ir Vokietiją, o didžiausias emigracijos srautas matomas iš __________ valstybių.</t>
  </si>
  <si>
    <t>Vidurio ir Rytų Europos</t>
  </si>
  <si>
    <t>Pietų Europos</t>
  </si>
  <si>
    <t>Azijos</t>
  </si>
  <si>
    <t>8,7</t>
  </si>
  <si>
    <t>12,3</t>
  </si>
  <si>
    <t>Žodis „Europa“ kilęs iš graikų mitologijos, kur jis reiškia mitinę finikiečių princesę, kurią pagrobė __________.</t>
  </si>
  <si>
    <t>tauru pasivertęs Dzeusas</t>
  </si>
  <si>
    <t>karvę pasivertęs Dzeusas</t>
  </si>
  <si>
    <t>erelį pasivertęs Dzeusas</t>
  </si>
  <si>
    <t>Senovės Graikijoje geografiškai žodis „Europa“ pirmąsyk pavartotas __________.</t>
  </si>
  <si>
    <t>Athēnų himne</t>
  </si>
  <si>
    <t>Platono dialoguose</t>
  </si>
  <si>
    <t>Tauragnų</t>
  </si>
  <si>
    <t>Rubiko</t>
  </si>
  <si>
    <t>Didžiausias Europos salų plotas yra apie __________ tūkst. km².</t>
  </si>
  <si>
    <t>815</t>
  </si>
  <si>
    <t>650</t>
  </si>
  <si>
    <t>Mont Blano</t>
  </si>
  <si>
    <t>Makalu</t>
  </si>
  <si>
    <t>-60°C</t>
  </si>
  <si>
    <t>-70°C</t>
  </si>
  <si>
    <t>-55°C</t>
  </si>
  <si>
    <t>Didžiausias metinis kritulių kiekis Europoje užfiksuotas Crkvicėje, siekiantis daugiau kaip __________ mm.</t>
  </si>
  <si>
    <t>Ilgiausia Europos upė yra __________ su Kama, Oka.</t>
  </si>
  <si>
    <t>Dunojaus</t>
  </si>
  <si>
    <t>Reino</t>
  </si>
  <si>
    <t>Didžioji dalis Europos miestų su daugiau kaip 1 mln. gyventojų yra Rusijoje, Ukrainoje ir Vokietijoje, iš viso tokių miestų yra __________.</t>
  </si>
  <si>
    <t>Daugelio Europos valstybių vidutinė gyvenimo trukmė yra ilgesnė nei __________ metai.</t>
  </si>
  <si>
    <t>Etniškai sudėtingiausias Europos regionas yra __________.</t>
  </si>
  <si>
    <t>Pirėnų pusiasalis</t>
  </si>
  <si>
    <t>Kalbos, priklausančios indoeuropiečių kalbų šeimai, vyrauja Europoje, o baskų kalba yra __________.</t>
  </si>
  <si>
    <t>izoliuota</t>
  </si>
  <si>
    <t>išskirtinė</t>
  </si>
  <si>
    <t>nepriklausoma</t>
  </si>
  <si>
    <t>Katalikybė tradiciškai vyrauja Italijoje, Maltoje ir Lenkijoje, kur katalikų dalis siekia apie __________ %.</t>
  </si>
  <si>
    <t>95-99</t>
  </si>
  <si>
    <t>98%</t>
  </si>
  <si>
    <t>95-99 %</t>
  </si>
  <si>
    <t>90%</t>
  </si>
  <si>
    <t>Islamą tradiciškai labiausiai paplitęs Osmanų imperijos paveiktuose __________.</t>
  </si>
  <si>
    <t>Pirėnų pusiasalyje</t>
  </si>
  <si>
    <t>Benelux šalyse</t>
  </si>
  <si>
    <t>Estijoje, Švedijoje ir Danijoje nereligingų žmonių dalis siekia apie __________ %.</t>
  </si>
  <si>
    <t>80-84</t>
  </si>
  <si>
    <t>80-84%</t>
  </si>
  <si>
    <t>Didžiausias gyventojų prieaugis 2018 m. buvo __________.</t>
  </si>
  <si>
    <t>Lenkijoje</t>
  </si>
  <si>
    <t>z</t>
  </si>
  <si>
    <t>Lighting.txt</t>
  </si>
  <si>
    <t>Lighting includes the use of both artificial light sources like lamps and light fixtures, as well as natural illumination by capturing __________.</t>
  </si>
  <si>
    <t>daylight</t>
  </si>
  <si>
    <t>fluorescent light</t>
  </si>
  <si>
    <t>moonlight</t>
  </si>
  <si>
    <t>Proper lighting can enhance task performance, improve the appearance of an area, and positively affect __________.</t>
  </si>
  <si>
    <t>occupants</t>
  </si>
  <si>
    <t>the building's value</t>
  </si>
  <si>
    <t>the amount of maintenance needed</t>
  </si>
  <si>
    <t>With the discovery of __________, early humans used fire-based sources such as campfires and torches to illuminate their surroundings.</t>
  </si>
  <si>
    <t>fire</t>
  </si>
  <si>
    <t>the wheel</t>
  </si>
  <si>
    <t>Prehistoric oil lamps were crafted from naturally occurring materials such as rocks, shells, horns, and __________.</t>
  </si>
  <si>
    <t>stones</t>
  </si>
  <si>
    <t>clay</t>
  </si>
  <si>
    <t>A major reduction in the cost of lighting occurred with the discovery of __________, which could be distilled from petroleum by Dr. Abraham Gesner.</t>
  </si>
  <si>
    <t>kerosene, distilled from petroleum</t>
  </si>
  <si>
    <t>solar power</t>
  </si>
  <si>
    <t>John D. Rockefeller's network of kerosene distilleries later evolved into __________.</t>
  </si>
  <si>
    <t>Standard Oil</t>
  </si>
  <si>
    <t>General Electric</t>
  </si>
  <si>
    <t>ExxonMobil</t>
  </si>
  <si>
    <t>Gas lighting became economical for powering street lights in major cities starting in the __________.</t>
  </si>
  <si>
    <t>early 1800s</t>
  </si>
  <si>
    <t>late 1800s</t>
  </si>
  <si>
    <t>1900s</t>
  </si>
  <si>
    <t>The introduction of electric lighting in the form of arc lights in the __________ led to a significant drop in lighting costs.</t>
  </si>
  <si>
    <t>1880s</t>
  </si>
  <si>
    <t>1890s</t>
  </si>
  <si>
    <t>1870s</t>
  </si>
  <si>
    <t>The luminous efficacy of a light fixture is measured in lumens per __________.</t>
  </si>
  <si>
    <t>watt</t>
  </si>
  <si>
    <t>meters</t>
  </si>
  <si>
    <t>watts</t>
  </si>
  <si>
    <t>kilowatts</t>
  </si>
  <si>
    <t>An incandescent bulb typically has a color temperature of around 2800 to __________ Kelvin.</t>
  </si>
  <si>
    <t>3000 Kelvin</t>
  </si>
  <si>
    <t>__________ lighting is mainly functional and is used for tasks such as reading or inspecting materials.</t>
  </si>
  <si>
    <t>Task lighting</t>
  </si>
  <si>
    <t>Ambient lighting</t>
  </si>
  <si>
    <t>Safety lighting</t>
  </si>
  <si>
    <t>__________ lighting is primarily decorative and is intended to highlight objects like pictures, plants, or other design elements.</t>
  </si>
  <si>
    <t>Accent lighting</t>
  </si>
  <si>
    <t>General lighting</t>
  </si>
  <si>
    <t>Emergency lighting</t>
  </si>
  <si>
    <t>In downlighting, fixtures on or recessed in the ceiling cast light __________.</t>
  </si>
  <si>
    <t>downward</t>
  </si>
  <si>
    <t>upward</t>
  </si>
  <si>
    <t>sideways</t>
  </si>
  <si>
    <t>downward direction</t>
  </si>
  <si>
    <t>Track lighting, which was easier to install than recessed lighting, was invented by __________.</t>
  </si>
  <si>
    <t>Lightolier</t>
  </si>
  <si>
    <t>Edison</t>
  </si>
  <si>
    <t>Tesla</t>
  </si>
  <si>
    <t>In the United States, recessed lighting is commonly referred to as __________.</t>
  </si>
  <si>
    <t>can lights</t>
  </si>
  <si>
    <t>pot lights</t>
  </si>
  <si>
    <t>high hats</t>
  </si>
  <si>
    <t>A __________ is an uplight intended for ambient lighting and is often seen as a floor lamp.</t>
  </si>
  <si>
    <t>torchiere</t>
  </si>
  <si>
    <t>Chandelier</t>
  </si>
  <si>
    <t>Sconce</t>
  </si>
  <si>
    <t>In vehicles, __________ are the white or selective yellow lights located at the front to illuminate the upcoming road.</t>
  </si>
  <si>
    <t>headlamps</t>
  </si>
  <si>
    <t>tail lights</t>
  </si>
  <si>
    <t>fog lights</t>
  </si>
  <si>
    <t>The visible light output of a lamp is typically measured in __________.</t>
  </si>
  <si>
    <t>lumens</t>
  </si>
  <si>
    <t>candelas</t>
  </si>
  <si>
    <t>luminous flux</t>
  </si>
  <si>
    <t>The SI unit for illuminance, representing the luminous power per unit area, is the __________.</t>
  </si>
  <si>
    <t>lux</t>
  </si>
  <si>
    <t>candela</t>
  </si>
  <si>
    <t>foot-candle</t>
  </si>
  <si>
    <t>In defining the color properties of a light source, the __________ indicates its ability to render object colors naturally.</t>
  </si>
  <si>
    <t>color rendering index (CRI)</t>
  </si>
  <si>
    <t>color rendering index</t>
  </si>
  <si>
    <t>CRI</t>
  </si>
  <si>
    <t>saturation level</t>
  </si>
  <si>
    <t>Lighting or illumination is the deliberate use of __________ to achieve a practical or aesthetic effect.</t>
  </si>
  <si>
    <t>light</t>
  </si>
  <si>
    <t>dusk</t>
  </si>
  <si>
    <t>the sun</t>
  </si>
  <si>
    <t>__________ (using windows, skylights, or light shelves) is sometimes used as the main source of light during daytime in buildings.</t>
  </si>
  <si>
    <t>Daylighting</t>
  </si>
  <si>
    <t>Natural illumination</t>
  </si>
  <si>
    <t>Sunlight utilization</t>
  </si>
  <si>
    <t>Proper lighting can enhance task performance, improve the appearance of an area, or have positive __________ effects on occupants.</t>
  </si>
  <si>
    <t>psychological</t>
  </si>
  <si>
    <t>emotional</t>
  </si>
  <si>
    <t>visual</t>
  </si>
  <si>
    <t>Indoor lighting is usually accomplished using __________, which are essential components in interior design.</t>
  </si>
  <si>
    <t>light fixtures</t>
  </si>
  <si>
    <t>light bulbs</t>
  </si>
  <si>
    <t>candles</t>
  </si>
  <si>
    <t>Prehistoric people used primitive __________ lamps made from naturally occurring materials such as rocks, shells, horns, and stones.</t>
  </si>
  <si>
    <t>The earliest form of artificial lighting used by prehistoric people included campfires and __________.</t>
  </si>
  <si>
    <t>torches</t>
  </si>
  <si>
    <t>sparklers</t>
  </si>
  <si>
    <t>lamps</t>
  </si>
  <si>
    <t>In 1849, Dr. Abraham Gesner devised a method to distill __________ from petroleum.</t>
  </si>
  <si>
    <t>paraffin</t>
  </si>
  <si>
    <t>Gas lighting became economical enough to power street lights in major cities starting in the early __________.</t>
  </si>
  <si>
    <t>1800s</t>
  </si>
  <si>
    <t>19th century</t>
  </si>
  <si>
    <t>1600s</t>
  </si>
  <si>
    <t>The 1880s saw the introduction of electric lighting, beginning with __________ lights for large space and street illumination.</t>
  </si>
  <si>
    <t>arc lights</t>
  </si>
  <si>
    <t>electric lamps</t>
  </si>
  <si>
    <t>neon lights</t>
  </si>
  <si>
    <t>The luminous efficacy of a lighting fixture is measured in lumens per __________.</t>
  </si>
  <si>
    <t>joule</t>
  </si>
  <si>
    <t>volt</t>
  </si>
  <si>
    <t>The color temperature of a white light source is measured in __________.</t>
  </si>
  <si>
    <t>Kelvin</t>
  </si>
  <si>
    <t>degree</t>
  </si>
  <si>
    <t>Celsius</t>
  </si>
  <si>
    <t>Daylight generally has a color temperature of around __________ Kelvin.</t>
  </si>
  <si>
    <t>6400</t>
  </si>
  <si>
    <t>5200</t>
  </si>
  <si>
    <t>Certain task lighting applications, such as reading poor‐quality reproductions, may require illumination levels up to __________ lux.</t>
  </si>
  <si>
    <t>1500 lux</t>
  </si>
  <si>
    <t>General lighting is sometimes also referred to as __________ light.</t>
  </si>
  <si>
    <t>ambient</t>
  </si>
  <si>
    <t>decorative</t>
  </si>
  <si>
    <t>task</t>
  </si>
  <si>
    <t>Downlighting is typically achieved by mounting fixtures on or recessing them in the __________.</t>
  </si>
  <si>
    <t>ceiling</t>
  </si>
  <si>
    <t>floor</t>
  </si>
  <si>
    <t>wall</t>
  </si>
  <si>
    <t>Track lighting, which allows individual fixtures to be easily aimed, was invented by __________.</t>
  </si>
  <si>
    <t>Thomas Edison</t>
  </si>
  <si>
    <t>George Westinghouse</t>
  </si>
  <si>
    <t>A wall-mounted fixture that shines upward is known as a __________.</t>
  </si>
  <si>
    <t>sconce</t>
  </si>
  <si>
    <t>pendant</t>
  </si>
  <si>
    <t>chandelier</t>
  </si>
  <si>
    <t>The luminous flux of a lamp, quantifying its visible light output, is measured in __________.</t>
  </si>
  <si>
    <t>The basic SI unit of luminous intensity in photometry is the __________.</t>
  </si>
  <si>
    <t>lumen</t>
  </si>
  <si>
    <t>A personal circadian light meter that measures light exposure and activity levels is called the __________.</t>
  </si>
  <si>
    <t>Daysimeter</t>
  </si>
  <si>
    <t>Light meter</t>
  </si>
  <si>
    <t>Circadian counter</t>
  </si>
  <si>
    <t>Lighting or illumination is the deliberate use of light to achieve a __________ effect.</t>
  </si>
  <si>
    <t>practical or aesthetic</t>
  </si>
  <si>
    <t>artistic effect</t>
  </si>
  <si>
    <t>aesthetic or practical</t>
  </si>
  <si>
    <t>functional effect</t>
  </si>
  <si>
    <t>The practice of capturing natural light through windows, skylights, or light shelves to illuminate a building is known as __________.</t>
  </si>
  <si>
    <t>daylighting</t>
  </si>
  <si>
    <t>solar shading</t>
  </si>
  <si>
    <t>the technique called daylighting</t>
  </si>
  <si>
    <t>light harvesting</t>
  </si>
  <si>
    <t>With the discovery of fire, the earliest form of artificial lighting used were __________.</t>
  </si>
  <si>
    <t>campfires or torches</t>
  </si>
  <si>
    <t>torches or campfires</t>
  </si>
  <si>
    <t>oil lanterns</t>
  </si>
  <si>
    <t>Hundreds of prehistoric oil lamps made from naturally occurring materials have been found in the __________ caves.</t>
  </si>
  <si>
    <t>Lascaux</t>
  </si>
  <si>
    <t>Altamira</t>
  </si>
  <si>
    <t>Chauvet</t>
  </si>
  <si>
    <t>Dr. Abraham Gesner is credited with devising a method to distill __________ from petroleum, greatly reducing lighting costs.</t>
  </si>
  <si>
    <t>kerosene distilled from petroleum</t>
  </si>
  <si>
    <t>The gas mantle significantly boosted the luminosity of utility lighting and of __________.</t>
  </si>
  <si>
    <t>kerosene lanterns</t>
  </si>
  <si>
    <t>electric lights</t>
  </si>
  <si>
    <t>In the 1880s, electric lighting was introduced using __________ lights for large spaces and street illumination.</t>
  </si>
  <si>
    <t>arc lighting</t>
  </si>
  <si>
    <t>incandescent lights</t>
  </si>
  <si>
    <t>fluorescent lights</t>
  </si>
  <si>
    <t>Fixtures that cast light downward from the ceiling are an example of __________ lighting.</t>
  </si>
  <si>
    <t>downlighting</t>
  </si>
  <si>
    <t>uplighting</t>
  </si>
  <si>
    <t>side lighting</t>
  </si>
  <si>
    <t>Ceiling fixtures mounted flush into the ceiling structure are known as __________ lighting.</t>
  </si>
  <si>
    <t>recessed lighting</t>
  </si>
  <si>
    <t>downlight</t>
  </si>
  <si>
    <t>built-in lighting</t>
  </si>
  <si>
    <t>A wall-mounted lighting fixture that often shines upward is called a __________.</t>
  </si>
  <si>
    <t>pendant light</t>
  </si>
  <si>
    <t>The standard unit for measuring the luminous flux or visible light output is the __________.</t>
  </si>
  <si>
    <t>lumen measurement</t>
  </si>
  <si>
    <t>To gauge the intensity of light falling on a surface, the SI unit __________ is used.</t>
  </si>
  <si>
    <t>An incandescent bulb typically has a color temperature of around 2800 to 3000 __________.</t>
  </si>
  <si>
    <t>Kelvin scale</t>
  </si>
  <si>
    <t>degrees Celsius</t>
  </si>
  <si>
    <t>Lighting designed for activities such as reading or inspection is referred to as __________ lighting.</t>
  </si>
  <si>
    <t>feature lighting</t>
  </si>
  <si>
    <t>task lighting</t>
  </si>
  <si>
    <t>ambient lighting</t>
  </si>
  <si>
    <t>Systems that automatically adjust lighting levels based on occupancy and ambient light are known as lighting __________ systems.</t>
  </si>
  <si>
    <t>control</t>
  </si>
  <si>
    <t>conservation</t>
  </si>
  <si>
    <t>sustainability</t>
  </si>
  <si>
    <t>The device created to measure the intensity, spectrum, timing, and duration of light entering the eye is called the __________.</t>
  </si>
  <si>
    <t>spectrometer</t>
  </si>
  <si>
    <t>lux meter</t>
  </si>
  <si>
    <t>LED lamps use only about 10% of the power compared to a standard __________ light bulb.</t>
  </si>
  <si>
    <t>incandescent</t>
  </si>
  <si>
    <t>fluorescent</t>
  </si>
  <si>
    <t>halogen</t>
  </si>
  <si>
    <t>Excessive or misdirected artificial light that causes environmental and energy issues is known as __________.</t>
  </si>
  <si>
    <t>light pollution</t>
  </si>
  <si>
    <t>visual clutter</t>
  </si>
  <si>
    <t>light wastage</t>
  </si>
  <si>
    <t>A study by Robert Ulrich found that surgical patients with window views of a __________ experienced shorter postoperative hospital stays.</t>
  </si>
  <si>
    <t>natural scene</t>
  </si>
  <si>
    <t>urban setting</t>
  </si>
  <si>
    <t>industrial area</t>
  </si>
  <si>
    <t>The International Commission on __________ is a major authority in defining standards for color and lighting.</t>
  </si>
  <si>
    <t>Illumination</t>
  </si>
  <si>
    <t>Illumination experts</t>
  </si>
  <si>
    <t>Light Association</t>
  </si>
  <si>
    <t>Architectural lighting design integrates aesthetic elements with practical factors, including the required level of __________.</t>
  </si>
  <si>
    <t>illumination</t>
  </si>
  <si>
    <t>lighting</t>
  </si>
  <si>
    <t>For more critical lighting designs, architects use computer modeling software such as __________ to simulate and optimize light distribution.</t>
  </si>
  <si>
    <t>Radiance</t>
  </si>
  <si>
    <t>Photoshop</t>
  </si>
  <si>
    <t>Microsoft Word</t>
  </si>
  <si>
    <t>In live theatre, adjustments in lighting intensity during a performance are commonly achieved using __________.</t>
  </si>
  <si>
    <t>dimmers</t>
  </si>
  <si>
    <t>switches</t>
  </si>
  <si>
    <t>controllers</t>
  </si>
  <si>
    <t>A __________ is an auxiliary device used to start and regulate the power flow to discharge light sources such as fluorescent lamps.</t>
  </si>
  <si>
    <t>ballast</t>
  </si>
  <si>
    <t>fuse</t>
  </si>
  <si>
    <t>circuit breaker</t>
  </si>
  <si>
    <t>While the total light output is measured in lumens, the illumination incident on a surface is quantified in __________.</t>
  </si>
  <si>
    <t xml:space="preserve">lux </t>
  </si>
  <si>
    <t>foot-candles</t>
  </si>
  <si>
    <t>The SI unit of luminous intensity, from which other photometric units are derived, is the __________.</t>
  </si>
  <si>
    <t>ampere</t>
  </si>
  <si>
    <t>According to the Energy Saving Trust, LED lamps use only about __________ percent of the power of a standard incandescent bulb.</t>
  </si>
  <si>
    <t>The light emission of LEDs is often controlled using the principles of __________ optics.</t>
  </si>
  <si>
    <t>nonimaging</t>
  </si>
  <si>
    <t>imaging</t>
  </si>
  <si>
    <t>laser</t>
  </si>
  <si>
    <t>Excessively scattered artificial light that causes environmental and safety issues is referred to as __________ pollution.</t>
  </si>
  <si>
    <t>luminance</t>
  </si>
  <si>
    <t>lamp</t>
  </si>
  <si>
    <t>Lighting control systems frequently incorporate occupancy sensors that automatically turn off lights when no __________ is detected.</t>
  </si>
  <si>
    <t>motion</t>
  </si>
  <si>
    <t>sound</t>
  </si>
  <si>
    <t>Daylight harvesting systems reduce energy consumption by adjusting artificial lighting based on the available __________.</t>
  </si>
  <si>
    <t>artificial light</t>
  </si>
  <si>
    <t>Prehistoric oil lamps were typically filled with animal or vegetable __________ that served as fuel.</t>
  </si>
  <si>
    <t>fats</t>
  </si>
  <si>
    <t>meat</t>
  </si>
  <si>
    <t>Excessively high lighting levels can lead to adverse health effects such as increased __________.</t>
  </si>
  <si>
    <t>blood pressure</t>
  </si>
  <si>
    <t>heart disease</t>
  </si>
  <si>
    <t>diabetes</t>
  </si>
  <si>
    <t>Recessed lighting is often known as 'pot lights' in Canada and as '__________' in the United States.</t>
  </si>
  <si>
    <t>A __________ is a wall-mounted lighting fixture that typically directs light upward and sometimes downward as well.</t>
  </si>
  <si>
    <t>scone</t>
  </si>
  <si>
    <t>floor lamp</t>
  </si>
  <si>
    <t>In automotive lighting, white rear-facing reversing lamps indicate that the vehicle's transmission has been placed in __________ gear.</t>
  </si>
  <si>
    <t>reverse</t>
  </si>
  <si>
    <t>drive</t>
  </si>
  <si>
    <t>park</t>
  </si>
  <si>
    <t>A 60-watt incandescent lamp typically produces around __________ lumens.</t>
  </si>
  <si>
    <t>Halogen lamps are incandescent bulbs that incorporate gases such as __________ to improve their efficacy.</t>
  </si>
  <si>
    <t>iodine</t>
  </si>
  <si>
    <t>iodine gas</t>
  </si>
  <si>
    <t>Luminance, which describes the brightness of a surface, is measured in candela per square __________.</t>
  </si>
  <si>
    <t>metre</t>
  </si>
  <si>
    <t>inch</t>
  </si>
  <si>
    <t>foot</t>
  </si>
  <si>
    <t>The International Commission on Illumination, which sets key standards on color and lighting, is abbreviated as __________.</t>
  </si>
  <si>
    <t>CIE</t>
  </si>
  <si>
    <t>ISO</t>
  </si>
  <si>
    <t>ICE</t>
  </si>
  <si>
    <t>Daylighting, which uses windows, skylights, or light shelves, primarily serves to reduce the reliance on __________ lighting.</t>
  </si>
  <si>
    <t>artificial</t>
  </si>
  <si>
    <t>The presence of ample natural light helps regulate the human __________ rhythm by aligning our daily cycles.</t>
  </si>
  <si>
    <t>circadian</t>
  </si>
  <si>
    <t>sleep</t>
  </si>
  <si>
    <t>daily</t>
  </si>
  <si>
    <t>Chandeliers, one of the earliest decorative lighting forms, are a type of __________ used in interior design.</t>
  </si>
  <si>
    <t>light fixture</t>
  </si>
  <si>
    <t>light decoration</t>
  </si>
  <si>
    <t>hanging light</t>
  </si>
  <si>
    <t>The commercial shift away from expensive whale-oil lamps began when kerosene was produced from __________.</t>
  </si>
  <si>
    <t>crude oil</t>
  </si>
  <si>
    <t>The American petroleum boom in the 1850s led to a decline in the use of __________ lighting sources in favor of kerosene lamps.</t>
  </si>
  <si>
    <t>whale-oil</t>
  </si>
  <si>
    <t>The advent of electric lighting during the 1880s popularized arc lights for outdoor use as well as __________ bulbs for indoor illumination.</t>
  </si>
  <si>
    <t>LED</t>
  </si>
  <si>
    <t>Adding __________ to a lighting fixture can decrease efficiency but improves visual comfort by reducing glare.</t>
  </si>
  <si>
    <t>shading</t>
  </si>
  <si>
    <t>panels</t>
  </si>
  <si>
    <t>diffusion</t>
  </si>
  <si>
    <t>Uplighting, an indirect lighting method that minimizes glare, depends heavily on the surface's __________ to distribute light evenly.</t>
  </si>
  <si>
    <t>reflectance</t>
  </si>
  <si>
    <t>transparency</t>
  </si>
  <si>
    <t>texture</t>
  </si>
  <si>
    <t>The illuminated ceiling, popular in the 1960s and 1970s, is an example of __________ lighting.</t>
  </si>
  <si>
    <t>general</t>
  </si>
  <si>
    <t>accent</t>
  </si>
  <si>
    <t>Neon lighting, frequently seen in artistic installations and signage, is typically used as __________ lighting.</t>
  </si>
  <si>
    <t>Floodlights used to brighten outdoor sports fields commonly employ either metal halide or high-pressure __________ lamps.</t>
  </si>
  <si>
    <t>sodium</t>
  </si>
  <si>
    <t>tungsten</t>
  </si>
  <si>
    <t>neon</t>
  </si>
  <si>
    <t>Architectural lighting design merges aesthetics with efficiency and often uses simulation software like __________ for complex modeling.</t>
  </si>
  <si>
    <t>AutoCAD</t>
  </si>
  <si>
    <t>Photometric studies in lighting design are frequently referenced against standards provided by organizations such as the __________.</t>
  </si>
  <si>
    <t>IESNA</t>
  </si>
  <si>
    <t>Illuminating Engineering Society of North America</t>
  </si>
  <si>
    <t>CIBSE</t>
  </si>
  <si>
    <t>Stage lighting for theater and performance art employs dimmers, colored filters, and reflectors to create __________ effects.</t>
  </si>
  <si>
    <t>dramatic</t>
  </si>
  <si>
    <t>romantic</t>
  </si>
  <si>
    <t>Photometric measurements adjust for the human eye’s response by using the __________ function.</t>
  </si>
  <si>
    <t>luminosity</t>
  </si>
  <si>
    <t>brightness</t>
  </si>
  <si>
    <t>sensitivity</t>
  </si>
  <si>
    <t>The SI unit for illuminance, which measures the luminous flux per unit area, is the __________.</t>
  </si>
  <si>
    <t>To complement the color rendering index in retail applications, lighting evaluations often also consider the __________ Area Index.</t>
  </si>
  <si>
    <t>Gamut</t>
  </si>
  <si>
    <t>Color</t>
  </si>
  <si>
    <t>Area</t>
  </si>
  <si>
    <t>gamut</t>
  </si>
  <si>
    <t>The Daysimeter is a personal device designed to measure the quantity and quality of light entering the __________, thereby affecting circadian rhythms.</t>
  </si>
  <si>
    <t>eye</t>
  </si>
  <si>
    <t>brain</t>
  </si>
  <si>
    <t>skin</t>
  </si>
  <si>
    <t>Lighting control systems use various methods – including time schedules, occupancy sensors, and __________ control – to adjust light levels based on available daylight.</t>
  </si>
  <si>
    <t>photocell</t>
  </si>
  <si>
    <t>photometric</t>
  </si>
  <si>
    <t>contrast</t>
  </si>
  <si>
    <t>manual</t>
  </si>
  <si>
    <t>Excessive or misdirected artificial light that disrupts ecosystems and human well-being is known as __________.</t>
  </si>
  <si>
    <t>light pullution</t>
  </si>
  <si>
    <t>light fog</t>
  </si>
  <si>
    <t>light scatter</t>
  </si>
  <si>
    <t>Proper lighting can enhance task performance, improve the appearance of an area, and produce positive __________ effects on occupants.</t>
  </si>
  <si>
    <t>physical</t>
  </si>
  <si>
    <t>social</t>
  </si>
  <si>
    <t>Daylighting employs natural sunlight through windows, skylights, or light shelves to significantly reduce __________ consumption.</t>
  </si>
  <si>
    <t>Prehistoric oil lamps were filled with grease and featured a fiber __________ to draw the flame.</t>
  </si>
  <si>
    <t>wick</t>
  </si>
  <si>
    <t>string</t>
  </si>
  <si>
    <t>cloth</t>
  </si>
  <si>
    <t>Dr. Abraham Gesner’s 1849 method for distilling kerosene from petroleum helped phase out expensive __________ oil lamps.</t>
  </si>
  <si>
    <t>whale</t>
  </si>
  <si>
    <t>mineral</t>
  </si>
  <si>
    <t>vegetable</t>
  </si>
  <si>
    <t>John D. Rockefeller’s network of kerosene distilleries eventually evolved into __________ Oil.</t>
  </si>
  <si>
    <t>Standard</t>
  </si>
  <si>
    <t>Generic</t>
  </si>
  <si>
    <t>United</t>
  </si>
  <si>
    <t>The advent of electric lighting contributed to the disappearance of segmented __________ patterns.</t>
  </si>
  <si>
    <t>dream</t>
  </si>
  <si>
    <t>work</t>
  </si>
  <si>
    <t>Indoor lighting fixtures are a key component of __________ design.</t>
  </si>
  <si>
    <t>interior</t>
  </si>
  <si>
    <t>external</t>
  </si>
  <si>
    <t>landscape</t>
  </si>
  <si>
    <t>A modified form of track lighting, in which lights are hung from or clipped to bare metal cables under tension, is known as __________ lighting.</t>
  </si>
  <si>
    <t>cable</t>
  </si>
  <si>
    <t>tube</t>
  </si>
  <si>
    <t>A floor lamp that directs light upward to create a gentle ambient glow is referred to as a __________.</t>
  </si>
  <si>
    <t>candelabra</t>
  </si>
  <si>
    <t>lantern</t>
  </si>
  <si>
    <t>Track lighting systems frequently use a master transformer that supplies fixtures with either 12 or __________ volts.</t>
  </si>
  <si>
    <t>A ballast is an auxiliary device used to start and control the power flow to __________ light sources such as fluorescent lamps.</t>
  </si>
  <si>
    <t>discharge</t>
  </si>
  <si>
    <t>The CGS unit of luminance, defined as one candela per square centimeter, is known as the __________.</t>
  </si>
  <si>
    <t>stilb</t>
  </si>
  <si>
    <t>For retail displays, the gamut area index (GAI) indicates the relative __________ or saturation of object colors.</t>
  </si>
  <si>
    <t>vividness</t>
  </si>
  <si>
    <t>dullness</t>
  </si>
  <si>
    <t>Lighting is classified into general, accent, and task types primarily based on the __________ of the light produced.</t>
  </si>
  <si>
    <t>intensity</t>
  </si>
  <si>
    <t>source</t>
  </si>
  <si>
    <t>Lighting installed from the side tends to produce more __________ near eye level, which can affect visual comfort.</t>
  </si>
  <si>
    <t>glare</t>
  </si>
  <si>
    <t>In automotive design, rear-facing reversing lamps are typically __________ to warn others when the vehicle is moving backward.</t>
  </si>
  <si>
    <t>white</t>
  </si>
  <si>
    <t>A personal device that measures an individual’s light exposure and circadian stimulation over extended periods is known as a __________.</t>
  </si>
  <si>
    <t>Luxmeter</t>
  </si>
  <si>
    <t>Lightmeter</t>
  </si>
  <si>
    <t>Lighting control systems often integrate time schedules, occupancy sensors, and __________ cell controls to optimize energy usage.</t>
  </si>
  <si>
    <t>infrared</t>
  </si>
  <si>
    <t>Solid-state lighting has expanded rapidly due to the increasing efficiency of __________, which convert electrical energy directly into light.</t>
  </si>
  <si>
    <t>LEDs</t>
  </si>
  <si>
    <t>power plants</t>
  </si>
  <si>
    <t>light emitting diode</t>
  </si>
  <si>
    <t>The International Commission on Illumination, a leading authority on lighting standards and color metrics, is abbreviated as the __________.</t>
  </si>
  <si>
    <t>NEMA</t>
  </si>
  <si>
    <t>The deliberate use of light to achieve practical or aesthetic effects is known as __________.</t>
  </si>
  <si>
    <t>lighting or illumination</t>
  </si>
  <si>
    <t>brightening</t>
  </si>
  <si>
    <t>Daylighting, which uses windows, skylights, or light shelves, can save energy by replacing the need for __________ during daytime in buildings.</t>
  </si>
  <si>
    <t>artificial lighting</t>
  </si>
  <si>
    <t>LED lights</t>
  </si>
  <si>
    <t>natural light</t>
  </si>
  <si>
    <t>The discovery of fire led to the earliest form of artificial lighting, which were __________.</t>
  </si>
  <si>
    <t>campfires</t>
  </si>
  <si>
    <t>Dr. Abraham Gesner devised a method to distill kerosene from petroleum in __________.</t>
  </si>
  <si>
    <t>1849</t>
  </si>
  <si>
    <t>1859</t>
  </si>
  <si>
    <t>1869</t>
  </si>
  <si>
    <t>John D. Rockefeller was responsible for the commercial success of kerosene through his company, which later became __________.</t>
  </si>
  <si>
    <t>Texaco</t>
  </si>
  <si>
    <t>Gas lighting became economical enough to power street lights in major cities starting in __________.</t>
  </si>
  <si>
    <t>the early 1800s</t>
  </si>
  <si>
    <t>the early 1900s</t>
  </si>
  <si>
    <t>the late 1700s</t>
  </si>
  <si>
    <t>The next major drop in lighting costs came about with the introduction of __________ in the 1880s.</t>
  </si>
  <si>
    <t>electric lighting</t>
  </si>
  <si>
    <t>kerosene lamps</t>
  </si>
  <si>
    <t>gas lights</t>
  </si>
  <si>
    <t>The luminous efficacy of a lighting fixture measures the amount of usable light per used energy, often expressed in __________.</t>
  </si>
  <si>
    <t>lumen per watt</t>
  </si>
  <si>
    <t>candela per watt</t>
  </si>
  <si>
    <t>watt per lumen</t>
  </si>
  <si>
    <t>Accent lighting is mainly __________, intended to highlight specific elements of interior design or landscaping.</t>
  </si>
  <si>
    <t>functional</t>
  </si>
  <si>
    <t>utilitarian</t>
  </si>
  <si>
    <t>Recessed lighting fixtures are mounted into the ceiling structure so as to appear __________ with it.</t>
  </si>
  <si>
    <t>flush</t>
  </si>
  <si>
    <t>protruding</t>
  </si>
  <si>
    <t>retractable</t>
  </si>
  <si>
    <t>Track lighting regained popularity recently due to low-voltage systems that are less bulky and more __________.</t>
  </si>
  <si>
    <t>ornamental</t>
  </si>
  <si>
    <t>intricate</t>
  </si>
  <si>
    <t>compact</t>
  </si>
  <si>
    <t>A sconce is a wall-mounted lighting fixture that typically shines __________.</t>
  </si>
  <si>
    <t>up and sometimes down</t>
  </si>
  <si>
    <t>upwards</t>
  </si>
  <si>
    <t>Street lights using LED and photovoltaic luminaires provide an energy-efficient alternative to traditional __________.</t>
  </si>
  <si>
    <t>street light fixtures</t>
  </si>
  <si>
    <t>lamposts</t>
  </si>
  <si>
    <t>halogen lights</t>
  </si>
  <si>
    <t>Vehicle headlamps are designed to illuminate the upcoming road and make the vehicle more visible, traditionally using __________.</t>
  </si>
  <si>
    <t>white or selective yellow lights</t>
  </si>
  <si>
    <t>blue LED lights</t>
  </si>
  <si>
    <t>halogen bulbs</t>
  </si>
  <si>
    <t>Lamps are now rated and marketed primarily based on their __________ output instead of power consumption.</t>
  </si>
  <si>
    <t>wattage</t>
  </si>
  <si>
    <t>Photometric studies simulate lighting designs before construction using specialized software like __________.</t>
  </si>
  <si>
    <t>Dialux</t>
  </si>
  <si>
    <t>LightSwitch</t>
  </si>
  <si>
    <t>To measure light entering the eye affecting the human body's clock, a device called the __________ has been developed.</t>
  </si>
  <si>
    <t>Lux Meter</t>
  </si>
  <si>
    <t>Photometer</t>
  </si>
  <si>
    <t>Load shedding helps reduce energy consumption by controlling the power requested by individuals to the __________.</t>
  </si>
  <si>
    <t>main power supply</t>
  </si>
  <si>
    <t>building</t>
  </si>
  <si>
    <t>switch</t>
  </si>
  <si>
    <t>According to the American Medical Association, high blue content white LEDs in street lighting may increase health risks compared to __________.</t>
  </si>
  <si>
    <t>low blue content light sources</t>
  </si>
  <si>
    <t>high-intensity lights</t>
  </si>
  <si>
    <t>red spectrum lights</t>
  </si>
  <si>
    <t>The International Commission on Illumination is also known by its French acronym, __________.</t>
  </si>
  <si>
    <t>IEC</t>
  </si>
  <si>
    <t>IES</t>
  </si>
  <si>
    <t>Lighting or illumination is the deliberate use of light to achieve a practical or aesthetic effect, and includes both artificial light sources and natural illumination by capturing __________.</t>
  </si>
  <si>
    <t>starlight</t>
  </si>
  <si>
    <t>Daylighting, which uses windows, skylights, or light shelves, can save energy in buildings by using natural light during the daytime instead of relying on __________.</t>
  </si>
  <si>
    <t>natural sources</t>
  </si>
  <si>
    <t>efficient lighting</t>
  </si>
  <si>
    <t>Proper lighting can enhance task performance, improve the appearance of an area, and have positive __________ effects on occupants.</t>
  </si>
  <si>
    <t>With the discovery of fire, early forms of artificial lighting included campfires or torches; prehistoric people also used primitive oil lamps made from materials such as rocks, shells, and __________.</t>
  </si>
  <si>
    <t>horns</t>
  </si>
  <si>
    <t>bones</t>
  </si>
  <si>
    <t>A major reduction in the cost of lighting occurred with the discovery of whale oil, but it was eventually replaced by kerosene, which could be distilled from __________.</t>
  </si>
  <si>
    <t>The gas mantle boosted the luminosity of utility lighting and kerosene lanterns, while electric lighting became more widespread in the 1880s with the introduction of __________ for large space and street lighting.</t>
  </si>
  <si>
    <t>spot lights</t>
  </si>
  <si>
    <t>fluorescent lamps</t>
  </si>
  <si>
    <t>LED lighting has greatly improved energy efficiency compared to halogen downlights, reducing energy consumption by approximately __________ percent.</t>
  </si>
  <si>
    <t>Uplighting is less common than downlighting and often relies on reflecting light off the ceiling, but its effectiveness depends heavily on the __________ value of the surface.</t>
  </si>
  <si>
    <t>mirror</t>
  </si>
  <si>
    <t>Accent lighting is mainly decorative and is intended to highlight specific elements like pictures, plants, or other aspects of __________ design.</t>
  </si>
  <si>
    <t>exterior</t>
  </si>
  <si>
    <t>General lighting, sometimes referred to as ambient light, is intended for overall illumination of an area and indoors might include a basic lamp on a table or a fixture on the __________.</t>
  </si>
  <si>
    <t>Track lighting regained popularity with low-voltage systems that are less bulky and more ornamental, powered by a master transformer feeding all fixtures with __________ volts.</t>
  </si>
  <si>
    <t>12 or 24</t>
  </si>
  <si>
    <t>110</t>
  </si>
  <si>
    <t>220</t>
  </si>
  <si>
    <t>Vehicle headlamps are designed to illuminate the road ahead and make the vehicle more visible, with many manufacturers turning to __________ as an energy-efficient alternative.</t>
  </si>
  <si>
    <t>LED headlights</t>
  </si>
  <si>
    <t>raditional headlamps</t>
  </si>
  <si>
    <t>gas lamps</t>
  </si>
  <si>
    <t>Lamps are rated and marketed primarily in terms of their power consumption expressed in watts, but visible light output is measured in __________.</t>
  </si>
  <si>
    <t>Photometric studies simulate lighting designs before construction and are often referenced against practices recommended by organizations such as __________ or CIBSE.</t>
  </si>
  <si>
    <t>LED manufacturers</t>
  </si>
  <si>
    <t>Color properties of light sources are defined by correlated color temperature (CCT) and color rendering index (CRI), but newer metrics like __________ are becoming important for evaluating vividness.</t>
  </si>
  <si>
    <t>gamut area index (GAI)</t>
  </si>
  <si>
    <t>CRI index</t>
  </si>
  <si>
    <t>gamut area index</t>
  </si>
  <si>
    <t>GAI</t>
  </si>
  <si>
    <t>The Daysimeter is a personal circadian light meter that measures light exposure affecting the human body's clock, recording data at regular intervals for up to __________ days.</t>
  </si>
  <si>
    <t>Daylight harvesting systems help reduce energy consumption but may cause frequent switching of lights during unstable weather, which can be mitigated by using __________ photoelectric controls.</t>
  </si>
  <si>
    <t>differential switching or dead-band</t>
  </si>
  <si>
    <t>electronic</t>
  </si>
  <si>
    <t>Studies have shown that proper daylighting in hospital rooms can lead to shorter postoperative hospital stays and reduced need for potent analgesics for patients exposed to __________.</t>
  </si>
  <si>
    <t>direct sunlight</t>
  </si>
  <si>
    <t>The American Medical Association warned about the health impacts of high blue content white LEDs in street lighting, suggesting alternatives like PC amber LEDs or low __________ LEDs.</t>
  </si>
  <si>
    <t>CCT</t>
  </si>
  <si>
    <t>reduced glare</t>
  </si>
  <si>
    <t>heat</t>
  </si>
  <si>
    <t>Light pollution involves excessive or intrusive artificial light, causing problems such as wasted energy, ecological disruptions, and increased risks of certain __________.</t>
  </si>
  <si>
    <t>cancers</t>
  </si>
  <si>
    <t>infections</t>
  </si>
  <si>
    <t>asthma</t>
  </si>
  <si>
    <t>photometric studies</t>
  </si>
  <si>
    <t>Daylighting, which uses windows, skylights, or light shelves, can save energy by replacing the need for __________.</t>
  </si>
  <si>
    <t>interior lighting</t>
  </si>
  <si>
    <t>overhead lights</t>
  </si>
  <si>
    <t>Proper lighting can enhance task performance and improve the appearance of an area, while also having __________ on occupants.</t>
  </si>
  <si>
    <t>positive psychological effects</t>
  </si>
  <si>
    <t>improved physical well-being effects</t>
  </si>
  <si>
    <t>beneficial psychological impacts</t>
  </si>
  <si>
    <t>negative social effects</t>
  </si>
  <si>
    <t>The earliest form of artificial lighting used by prehistoric people included primitive oil lamps made from materials such as __________.</t>
  </si>
  <si>
    <t>rocks, shells, horns, and stones</t>
  </si>
  <si>
    <t>bones and wood</t>
  </si>
  <si>
    <t>leaves and clay</t>
  </si>
  <si>
    <t>A major reduction in the cost of lighting occurred with the discovery of __________, which was later replaced by kerosene.</t>
  </si>
  <si>
    <t>whale oil</t>
  </si>
  <si>
    <t>petroleum oil</t>
  </si>
  <si>
    <t>The gas mantle boosted the luminosity of utility lighting and was particularly effective in __________.</t>
  </si>
  <si>
    <t>gas lanterns</t>
  </si>
  <si>
    <t>oil lamps</t>
  </si>
  <si>
    <t>Electric lighting became more widespread in the 1880s with the introduction of __________ for large spaces and street lighting.</t>
  </si>
  <si>
    <t>candle lights</t>
  </si>
  <si>
    <t>carbon arc lamps</t>
  </si>
  <si>
    <t>The luminous efficacy of a lighting fixture refers to the amount of usable light emanating from the fixture per unit of __________.</t>
  </si>
  <si>
    <t>used energy</t>
  </si>
  <si>
    <t>Color temperature is measured in Kelvin, with daylight typically being around __________ Kelvin.</t>
  </si>
  <si>
    <t>Task lighting is mainly functional and often requires light levels up to __________ lux for reading poor-quality reproductions.</t>
  </si>
  <si>
    <t>Uplighting is a method that bounces indirect light off the ceiling and back down, minimizing glare on __________.</t>
  </si>
  <si>
    <t>computer displays</t>
  </si>
  <si>
    <t>windows</t>
  </si>
  <si>
    <t>dark glossy surfaces</t>
  </si>
  <si>
    <t>Track lighting was popular because it was easier to install than recessed lighting and allows individual fixtures to be __________ at a wall.</t>
  </si>
  <si>
    <t>easily aimed</t>
  </si>
  <si>
    <t>digitally aimed</t>
  </si>
  <si>
    <t>fixed</t>
  </si>
  <si>
    <t>In vehicles, white or selective yellow lights placed in the front are called __________, designed to illuminate the road ahead.</t>
  </si>
  <si>
    <t>signal lights</t>
  </si>
  <si>
    <t>brake lights</t>
  </si>
  <si>
    <t>Photometric studies simulate lighting designs before projects are built and are often referenced against practices recommended by organizations like __________ or CIBSE.</t>
  </si>
  <si>
    <t>ANSI</t>
  </si>
  <si>
    <t>The color rendering index (CRI) indicates the ability of a light source to make objects appear __________.</t>
  </si>
  <si>
    <t>bright</t>
  </si>
  <si>
    <t>To measure light entering the eye and affecting the human body's circadian rhythm, a device called the __________ has been developed.</t>
  </si>
  <si>
    <t>Colorimeter</t>
  </si>
  <si>
    <t>Load shedding helps reduce power requested by individuals to the main supply and can be done on an individual level, building level, or even __________.</t>
  </si>
  <si>
    <t>regional level</t>
  </si>
  <si>
    <t>household level</t>
  </si>
  <si>
    <t>personal level</t>
  </si>
  <si>
    <t>Daylight harvesting systems reduce energy consumption but can cause frequent switching of lights during unstable weather conditions or changing __________.</t>
  </si>
  <si>
    <t>daylight levels</t>
  </si>
  <si>
    <t>weather conditions</t>
  </si>
  <si>
    <t>reflective surfaces</t>
  </si>
  <si>
    <t>Light pollution is described as artificial light that is excessive or intrudes where it is not wanted, causing ecological issues for flora and fauna, including __________ hatchlings.</t>
  </si>
  <si>
    <t>sea turtle</t>
  </si>
  <si>
    <t>sea mammal</t>
  </si>
  <si>
    <t>bird</t>
  </si>
  <si>
    <t>The International Commission on Illumination, known as __________, is an international authority on color and lighting standards.</t>
  </si>
  <si>
    <t>FIA</t>
  </si>
  <si>
    <t>Daylighting uses windows, skylights, or light shelves to provide natural illumination during the __________, significantly reducing artificial lighting needs.</t>
  </si>
  <si>
    <t>daytime</t>
  </si>
  <si>
    <t>nighttime</t>
  </si>
  <si>
    <t>Primitive oil lamps used by prehistoric people were often made from naturally occurring materials like rocks, shells, and __________.</t>
  </si>
  <si>
    <t>metals</t>
  </si>
  <si>
    <t>fiber</t>
  </si>
  <si>
    <t>A major breakthrough in reducing lighting costs occurred with the discovery of __________, which was cheap, easy to produce, and didn't spoil.</t>
  </si>
  <si>
    <t>John D. Rockefeller played a key role in popularizing __________ through his company Standard Oil, eventually driving whale oil out of the market.</t>
  </si>
  <si>
    <t>olive oil</t>
  </si>
  <si>
    <t>coconut oil</t>
  </si>
  <si>
    <t>Gas lighting became economical enough for street lighting in major cities starting in the early __________.</t>
  </si>
  <si>
    <t>1700s</t>
  </si>
  <si>
    <t>Electric lighting in the form of arc lights emerged in the __________, providing efficient solutions for large spaces and streets.</t>
  </si>
  <si>
    <t>1680s</t>
  </si>
  <si>
    <t>1780s</t>
  </si>
  <si>
    <t>Task lighting is concentrated and functional, typically used for activities such as reading or detailed inspections, often requiring up to __________ lux.</t>
  </si>
  <si>
    <t>Accent lighting is primarily __________, highlighting features like artwork or interior design elements without serving as the main source of illumination.</t>
  </si>
  <si>
    <t>Track lighting allows individual fixtures to be easily adjusted and aimed, making it flexible for both general and __________ lighting.</t>
  </si>
  <si>
    <t>bedside</t>
  </si>
  <si>
    <t>overhead</t>
  </si>
  <si>
    <t>Floodlights are commonly used to illuminate outdoor playing fields or work zones and are typically __________ or high-pressure sodium lights.</t>
  </si>
  <si>
    <t>metal halide</t>
  </si>
  <si>
    <t>carbon arc</t>
  </si>
  <si>
    <t>Photometric studies simulate lighting designs using specialized software, often referencing recommendations from organizations like __________ or CIBSE.</t>
  </si>
  <si>
    <t xml:space="preserve">The Illuminating Engineering Society of North America </t>
  </si>
  <si>
    <t>BCA</t>
  </si>
  <si>
    <t>The SI unit for measuring luminance is __________.</t>
  </si>
  <si>
    <t>candela per square metre (cd/m²)</t>
  </si>
  <si>
    <t>cd/m^2</t>
  </si>
  <si>
    <t>candela per square metre</t>
  </si>
  <si>
    <t>footcandle</t>
  </si>
  <si>
    <t>Daylighting can reduce energy consumption in buildings while positively impacting human health, especially improving performance in __________ settings.</t>
  </si>
  <si>
    <t>educational</t>
  </si>
  <si>
    <t>school</t>
  </si>
  <si>
    <t>Light emitting diodes (LEDs) have gained popularity due to their energy efficiency; they use only about __________ of the power consumed by incandescent bulbs.</t>
  </si>
  <si>
    <t>half</t>
  </si>
  <si>
    <t>Excess artificial light causing environmental harm and unnecessary energy costs is referred to as __________.</t>
  </si>
  <si>
    <t>pollution</t>
  </si>
  <si>
    <t>In architectural lighting design, photometric studies are crucial for determining the optimal placement and type of __________ needed to meet specific lighting requirements.</t>
  </si>
  <si>
    <t>fixtures</t>
  </si>
  <si>
    <t>lighting fixtures</t>
  </si>
  <si>
    <t>tables</t>
  </si>
  <si>
    <t>The Daysimeter measures an individual's exposure to short-wavelength light, influencing their __________ rhythm.</t>
  </si>
  <si>
    <t>eating</t>
  </si>
  <si>
    <t>To balance aesthetics and functionality, architects must specify appropriate __________ for different areas within a building to avoid over-illumination and wasted energy.</t>
  </si>
  <si>
    <t>illumination levels</t>
  </si>
  <si>
    <t>color schemes</t>
  </si>
  <si>
    <t>window sizes</t>
  </si>
  <si>
    <t>Studies show that patients in hospital rooms with access to natural light had shorter postoperative stays compared to those exposed to __________ environments.</t>
  </si>
  <si>
    <t>artificially lit</t>
  </si>
  <si>
    <t>electrically lit</t>
  </si>
  <si>
    <t>naturally</t>
  </si>
  <si>
    <t>The deliberate use of light to achieve practical or aesthetic effects is referred to as __________.</t>
  </si>
  <si>
    <t>Prehistoric lamps were often made from naturally occurring materials like rocks, shells, and horns, and typically used __________ as fuel.</t>
  </si>
  <si>
    <t>animal or vegetable fats</t>
  </si>
  <si>
    <t>animal and vegetable fats</t>
  </si>
  <si>
    <t>A major cost reduction in lighting came about with the discovery of whale oil, which was later replaced by kerosene devised by __________ in 1849.</t>
  </si>
  <si>
    <t>Dr. Abraham Gesner</t>
  </si>
  <si>
    <t>Sir Humphry Davy</t>
  </si>
  <si>
    <t>Daylighting refers to using features such as windows, skylights, or light shelves to utilize natural light during __________ to reduce energy consumption.</t>
  </si>
  <si>
    <t>Luminous efficacy, measured in lumen per watt, refers to the ratio of usable light emanating from a fixture to the amount of __________ used.</t>
  </si>
  <si>
    <t>Color temperature for white light sources is expressed in Kelvin; incandescent bulbs typically have a color temperature around __________ Kelvin.</t>
  </si>
  <si>
    <t>2800 to 3000</t>
  </si>
  <si>
    <t>4000-4500</t>
  </si>
  <si>
    <t>Task lighting is highly concentrated and functional, often providing light levels up to 1500 lux for tasks like __________.</t>
  </si>
  <si>
    <t>reading poor-quality reproductions</t>
  </si>
  <si>
    <t>reading high-quality prints</t>
  </si>
  <si>
    <t>writing</t>
  </si>
  <si>
    <t>Track lighting became popular due to being easier to install than recessed lighting and allows individual fixtures to be decorative and easily __________.</t>
  </si>
  <si>
    <t>aimed at a wall</t>
  </si>
  <si>
    <t>permanently fixed</t>
  </si>
  <si>
    <t>removed</t>
  </si>
  <si>
    <t>Floodlights commonly used for illuminating outdoor playing fields at night are often __________ lights.</t>
  </si>
  <si>
    <t>metal halide and high pressure sodium</t>
  </si>
  <si>
    <t>high pressure sodium</t>
  </si>
  <si>
    <t xml:space="preserve">metal halide </t>
  </si>
  <si>
    <t>Vehicles typically include white or selective yellow front lights called __________ to illuminate the road ahead and increase visibility.</t>
  </si>
  <si>
    <t>spotlights</t>
  </si>
  <si>
    <t>Photometric studies simulate lighting designs and help determine factors like the contrast ratio between light and __________ areas.</t>
  </si>
  <si>
    <t>dark</t>
  </si>
  <si>
    <t>naturally lit</t>
  </si>
  <si>
    <t>Glare resulting from indoor lighting can be controlled using methods such as the Unified Glare Rating (UGR) or the __________ Probability.</t>
  </si>
  <si>
    <t>Visual Comfort</t>
  </si>
  <si>
    <t>Sunglare Index</t>
  </si>
  <si>
    <t>Anti-Glare Rating</t>
  </si>
  <si>
    <t>To measure and analyze light entering the human eye, especially affecting circadian rhythms, a device called a __________ has been developed.</t>
  </si>
  <si>
    <t>Light Meter</t>
  </si>
  <si>
    <t>Visionary</t>
  </si>
  <si>
    <t>Energy-efficient lighting solutions, like using daylighting strategies, help minimize reliance on artificial lighting and reduce overall __________ consumption.</t>
  </si>
  <si>
    <t>Occupancy sensors that react to changes in heat patterns caused by movement rely on __________ technology.</t>
  </si>
  <si>
    <t>passive infrared</t>
  </si>
  <si>
    <t>microwave technology</t>
  </si>
  <si>
    <t>visual sensors</t>
  </si>
  <si>
    <t>Light pollution involves artificial light being excessive or intrusive, leading to wasted energy, increased costs, and harmful effects on both ecosystems and __________ health.</t>
  </si>
  <si>
    <t>human</t>
  </si>
  <si>
    <t>animal</t>
  </si>
  <si>
    <t>plant</t>
  </si>
  <si>
    <t>The International Commission on Illumination, known as the CIE, defines standards including various CIE color spaces and the __________ index.</t>
  </si>
  <si>
    <t>color rendering</t>
  </si>
  <si>
    <t>illuminance index</t>
  </si>
  <si>
    <t>hue saturation</t>
  </si>
  <si>
    <t>In military strategy, fighting with the Sun or another light source behind you gives your enemy disturbing visual glare and partially conceals movements through __________.</t>
  </si>
  <si>
    <t>backlight</t>
  </si>
  <si>
    <t>frontlight</t>
  </si>
  <si>
    <t>sunlight</t>
  </si>
  <si>
    <t>Accent lighting is primarily decorative and used to highlight specific elements like pictures, plants, or landscape features, often using techniques like __________ to emphasize texture.</t>
  </si>
  <si>
    <t>wall-washing</t>
  </si>
  <si>
    <t>cove lighting</t>
  </si>
  <si>
    <t>An important advancement in lighting control systems includes the use of time schedules, occupancy control, and photocell control, collectively referred to as __________ harvesting.</t>
  </si>
  <si>
    <t>automatic dimming</t>
  </si>
  <si>
    <t>illumination control</t>
  </si>
  <si>
    <t>Using windows, skylights, or light shelves as the main source of light during daytime in buildings is referred to as __________.</t>
  </si>
  <si>
    <t>natural lighting</t>
  </si>
  <si>
    <t>environmental lighting</t>
  </si>
  <si>
    <t>Dr. Abraham Gesner devised a method where kerosene could be distilled from petroleum in the year __________.</t>
  </si>
  <si>
    <t>1850</t>
  </si>
  <si>
    <t>1839</t>
  </si>
  <si>
    <t>The introduction of electric lighting brought about significant energy savings with the development of arc lights for large spaces and streets in the __________.</t>
  </si>
  <si>
    <t>A major reduction in the cost of lighting was achieved by replacing whale oil with __________, which was more efficient and less expensive.</t>
  </si>
  <si>
    <t>lamp oil</t>
  </si>
  <si>
    <t>animal fat</t>
  </si>
  <si>
    <t>Task lighting is mainly functional and is typically used for concentrated activities such as reading or __________.</t>
  </si>
  <si>
    <t>inspection of materials</t>
  </si>
  <si>
    <t>watching TV</t>
  </si>
  <si>
    <t>Accent lighting is primarily __________, often highlighting interior design elements like pictures, plants, or other features.</t>
  </si>
  <si>
    <t>aesthetic</t>
  </si>
  <si>
    <t>Light fixtures are measured in terms of luminous efficacy, which refers to the amount of usable light per unit of __________ consumed.</t>
  </si>
  <si>
    <t>calories</t>
  </si>
  <si>
    <t>The color temperature of a light source is measured in __________, based on a theoretical black body emitter's temperature.</t>
  </si>
  <si>
    <t>Fahrenheit</t>
  </si>
  <si>
    <t>Track lighting, originally invented by __________, became popular due to its ease of installation and adjustability.</t>
  </si>
  <si>
    <t>Westinghouse</t>
  </si>
  <si>
    <t>Recessed lighting fixtures that appear flush with the ceiling are commonly referred to as 'pot lights' in Canada and '__' in the US.</t>
  </si>
  <si>
    <t>can fixtures</t>
  </si>
  <si>
    <t>A wall-mounted fixture that shines both upward and sometimes downward is called a __________.</t>
  </si>
  <si>
    <t>Photometric studies allow designers to calculate lighting needs and often include determining the contrast ratio between __________ areas.</t>
  </si>
  <si>
    <t>light and dark</t>
  </si>
  <si>
    <t>dim areas</t>
  </si>
  <si>
    <t>shadowed regions</t>
  </si>
  <si>
    <t>Daylight harvesting systems help reduce energy consumption but can cause frequent switching of lights due to changes in __________ levels.</t>
  </si>
  <si>
    <t>solar levels</t>
  </si>
  <si>
    <t>ambient illumination</t>
  </si>
  <si>
    <t>Passive infrared sensors detect motion by reacting to changes in __________, such as the heat emitted by a person moving within the sensor's range.</t>
  </si>
  <si>
    <t>cold</t>
  </si>
  <si>
    <t>A Daysimeter is a device designed to measure light exposure and its effect on the human body’s __________ rhythm.</t>
  </si>
  <si>
    <t>sleeping</t>
  </si>
  <si>
    <t>biological</t>
  </si>
  <si>
    <t>According to a study conducted in the 1970s and 1980s, patients exposed to natural light took fewer __________ during their postoperative recovery.</t>
  </si>
  <si>
    <t>analgesics</t>
  </si>
  <si>
    <t>analegesics</t>
  </si>
  <si>
    <t>tablets</t>
  </si>
  <si>
    <t>pills</t>
  </si>
  <si>
    <t>The International Commission on Illumination (CIE) publishes widely-used standard metrics such as various CIE color spaces and the __________.</t>
  </si>
  <si>
    <t>rendering index</t>
  </si>
  <si>
    <t>color accuracy index</t>
  </si>
  <si>
    <t>LED lamps use only 10% of the power compared to standard incandescent bulbs, but they were flagged for potential health concerns related to their high __________ content.</t>
  </si>
  <si>
    <t>blue light</t>
  </si>
  <si>
    <t>UV light</t>
  </si>
  <si>
    <t>infrared radiation</t>
  </si>
  <si>
    <t>Occupancy sensors are used in lighting control systems to automatically turn off lights when no __________ is detected in the area.</t>
  </si>
  <si>
    <t>Patagonija.txt</t>
  </si>
  <si>
    <t>Patagonija apima pietines teritorijas Argentinos ir __________.</t>
  </si>
  <si>
    <t>Čilės</t>
  </si>
  <si>
    <t>Paragvajaus</t>
  </si>
  <si>
    <t>Bolivijos</t>
  </si>
  <si>
    <t>Regionas driekiasi į pietus nuo 39° __________.</t>
  </si>
  <si>
    <t>pietų platumos</t>
  </si>
  <si>
    <t>Rytų ilgumos</t>
  </si>
  <si>
    <t>šiaurės platumos</t>
  </si>
  <si>
    <t>Šiaurinę Patagonijos ribą Argentinos pusėje paprastai vedame per __________.</t>
  </si>
  <si>
    <t>Kolorado upę</t>
  </si>
  <si>
    <t>La Platos upę</t>
  </si>
  <si>
    <t>Negros upę</t>
  </si>
  <si>
    <t>Čilės Patagonijai priklauso regionai, pavyzdžiui, Los Lagoso, Aiseno, Magelano ir __________.</t>
  </si>
  <si>
    <t>Čilės Antarktidos</t>
  </si>
  <si>
    <t>Antarktidos</t>
  </si>
  <si>
    <t>Magelano</t>
  </si>
  <si>
    <t>Plačiausias Patagonijos apibrėžimas apima apie __________ plotą.</t>
  </si>
  <si>
    <t>1,043 mln. km²</t>
  </si>
  <si>
    <t>1,043 milijonus kvadratinių kilometrų</t>
  </si>
  <si>
    <t>900 tūkst. km²</t>
  </si>
  <si>
    <t>673 tūkst. km²</t>
  </si>
  <si>
    <t>Didžiąją Patagonijos dalį sudaro __________, padengtas storu mezozojinių, paleogeninių ir neogeninių smiltainių sluoksniu.</t>
  </si>
  <si>
    <t>Kristalinis pamatas</t>
  </si>
  <si>
    <t>Vulkaninės uolienos</t>
  </si>
  <si>
    <t>Kalkiniai pamatai</t>
  </si>
  <si>
    <t>Plioceno-pleistoceno apledėjimai suformavo būdingą __________.</t>
  </si>
  <si>
    <t>alpinį kraštovaizdį</t>
  </si>
  <si>
    <t>dykumą</t>
  </si>
  <si>
    <t>būdingą alpinį kraštovaizdį su smailiomis viršūnėmis</t>
  </si>
  <si>
    <t>Didžiausias Patagonijos Andų aukštis – 4058 m, priklausantis __________.</t>
  </si>
  <si>
    <t>San Valentino kalnui</t>
  </si>
  <si>
    <t>Ojos del Salado</t>
  </si>
  <si>
    <t>Ficrojaus kalnui</t>
  </si>
  <si>
    <t>Viena iš giliausių vandenų telkinių Patagonijoje yra Vjedmos ežeras, kurio gylis siekia apie __________.</t>
  </si>
  <si>
    <t>900 m</t>
  </si>
  <si>
    <t>500 m</t>
  </si>
  <si>
    <t>200 m</t>
  </si>
  <si>
    <t>Argentinos Patagonijos upės teka nuo Andų kalnų link __________.</t>
  </si>
  <si>
    <t>Ramujo vandenyno</t>
  </si>
  <si>
    <t>Arkties vandenyno</t>
  </si>
  <si>
    <t>Ugnies Žemės upės, tokios kaip Grandė, Lasifašachas ir __________, teka į Biglio sąsiaurio baseiną.</t>
  </si>
  <si>
    <t>Olivija</t>
  </si>
  <si>
    <t>Lasifašachas</t>
  </si>
  <si>
    <t>Grandė</t>
  </si>
  <si>
    <t>Dalis Patagonijos upių tampa vandeningesnės žiemą dėl intensyvių __________.</t>
  </si>
  <si>
    <t>kritulių</t>
  </si>
  <si>
    <t>sausrų</t>
  </si>
  <si>
    <t>uraganų</t>
  </si>
  <si>
    <t>Didžiausia ledynų santalka Pietų pusrutulyje yra __________.</t>
  </si>
  <si>
    <t>Pietų Patagonijos ledlaukis</t>
  </si>
  <si>
    <t>Grenlandijos ledlaužis</t>
  </si>
  <si>
    <t>Patagonijoje išskiriamos keturios pagrindinės augalijos provincijos: Montės, Patagonijos, Andų aukštikalnių ir __________ provincija.</t>
  </si>
  <si>
    <t>subantarktinė</t>
  </si>
  <si>
    <t>arkties</t>
  </si>
  <si>
    <t>pampų</t>
  </si>
  <si>
    <t>Montės gamtinėje provincijoje, kurioje augalija prisitaikusi prie sausros klimato sąlygų, viešpatauja __________.</t>
  </si>
  <si>
    <t>larėjos</t>
  </si>
  <si>
    <t>kaktusai</t>
  </si>
  <si>
    <t>spygliuočių medžiai</t>
  </si>
  <si>
    <t>Tarp stambesniųjų Patagonijos žinduolių, be pumos ir guanako, įeina ir __________.</t>
  </si>
  <si>
    <t>patagoninė mara</t>
  </si>
  <si>
    <t>Žofrua katė</t>
  </si>
  <si>
    <t>nykštukinis šarvuotis</t>
  </si>
  <si>
    <t>Vienas iš unikalių Patagonijos paukščių yra neskraidantis mažasis __________.</t>
  </si>
  <si>
    <t>nandas</t>
  </si>
  <si>
    <t>kondoras</t>
  </si>
  <si>
    <t>pingvinas</t>
  </si>
  <si>
    <t>Pasak tradicinės etimologijos, isp. žodis 'pata' reiškia __________.</t>
  </si>
  <si>
    <t>pėda</t>
  </si>
  <si>
    <t>ranką</t>
  </si>
  <si>
    <t>galvą</t>
  </si>
  <si>
    <t>Ramiojo vandenyno pakrantėje Patagonijoje gausu __________, į kuriuos dažnai tiesiai leidžiasi kalnų ledynai.</t>
  </si>
  <si>
    <t>fjordų</t>
  </si>
  <si>
    <t>fiordų</t>
  </si>
  <si>
    <t>uostų</t>
  </si>
  <si>
    <t>lagūnų</t>
  </si>
  <si>
    <t>Pirmąją išsamų Patagoniją aprašiusios ekspediciją 1520 m. vadovavo __________.</t>
  </si>
  <si>
    <t>Fernandas Magelanas</t>
  </si>
  <si>
    <t>Kristoperis Kolumbas</t>
  </si>
  <si>
    <t>Vasco da Gama</t>
  </si>
  <si>
    <t>Patagonija yra geografinis regionas Pietų Amerikos pietuose, apimantis _________ Argentinos ir Čilės teritorijas.</t>
  </si>
  <si>
    <t>pietines</t>
  </si>
  <si>
    <t>šiaurines</t>
  </si>
  <si>
    <t>rytines</t>
  </si>
  <si>
    <t>Šiaurinė Patagonijos riba Argentinoje paprastai vedama Kolorado _________.</t>
  </si>
  <si>
    <t>upe</t>
  </si>
  <si>
    <t>kalnu</t>
  </si>
  <si>
    <t>ežeru</t>
  </si>
  <si>
    <t>Didžiąją Patagonijos dalį sudaro _________ pamatas, padengtas storu mezozojinių, paleogeninių ir neogeninių smiltainių sluoksniu.</t>
  </si>
  <si>
    <t>kristalinis</t>
  </si>
  <si>
    <t>ugnikalnio</t>
  </si>
  <si>
    <t>smėlėtas</t>
  </si>
  <si>
    <t>Plioceno-pleistoceno metu vykę apledėjimai suformavo būdingą _________ kraštovaizdį su smailiomis viršūnėmis.</t>
  </si>
  <si>
    <t>alpinį</t>
  </si>
  <si>
    <t>ežerų</t>
  </si>
  <si>
    <t>Didžiausias aukštis Patagonijos Anduose siekia _________ metrų, pasiekiamas San Valentino kalne.</t>
  </si>
  <si>
    <t>4058</t>
  </si>
  <si>
    <t>Andų kalnai Patagonijoje riboja Atlanto ir _________ vandenynus.</t>
  </si>
  <si>
    <t>Ugnies</t>
  </si>
  <si>
    <t>Argentinoje Patagonijai priskiriamos provincijos, tokios kaip _________, Rio Negro, Čubuto, Santa Kruso ir Ugnies Žemės.</t>
  </si>
  <si>
    <t>Neukeno</t>
  </si>
  <si>
    <t>San Luizo</t>
  </si>
  <si>
    <t>Salta</t>
  </si>
  <si>
    <t>Pagrindinės rytų Patagonijos upės teka nuo Andų kalnų link _________ vandenyno.</t>
  </si>
  <si>
    <t>Tarp didžiausių ežerų Patagonijoje yra Vjedmos ežeras, kurio gylis siekia apie _________ metrų.</t>
  </si>
  <si>
    <t>1885 m. aukso karštinę Ugnies Žemėje aptiko keliautojas _________.</t>
  </si>
  <si>
    <t>Žulijus Poperis</t>
  </si>
  <si>
    <t>Marco Polo</t>
  </si>
  <si>
    <t>Vasco de Gama</t>
  </si>
  <si>
    <t>Svarbiausia ūkio šaka Patagonijoje tradiciškai yra _________.</t>
  </si>
  <si>
    <t>gyvulininkystė</t>
  </si>
  <si>
    <t>agriculture</t>
  </si>
  <si>
    <t>žemdirbystė</t>
  </si>
  <si>
    <t>pramonė</t>
  </si>
  <si>
    <t>Patagonišką transporto arteriją Argentinos pusėje sudaro Ruta Nacional 3, jungiančių Buenos Airės ir _________.</t>
  </si>
  <si>
    <t>Ušuaja</t>
  </si>
  <si>
    <t>San Pablo</t>
  </si>
  <si>
    <t>Lima</t>
  </si>
  <si>
    <t>Pirmasis nuodugniau aprašęs Patagonijos pakrantes buvo _________, su Ispanijos laivais plaukęs jūrininkas.</t>
  </si>
  <si>
    <t>Simonas de Alkasaba i Sotomajoras</t>
  </si>
  <si>
    <t>Čarlzas Darvinas</t>
  </si>
  <si>
    <t>Krašto pavadinimas 'Patagonia' tradiciškai siejamas su isp. pata, reiškiančia _________.</t>
  </si>
  <si>
    <t>koja</t>
  </si>
  <si>
    <t>ranka</t>
  </si>
  <si>
    <t>Patagonija driekiasi į pietus nuo 39° _________ platumos.</t>
  </si>
  <si>
    <t>Pietų Patagonijos ledlaukį sudaro didžiausia ledynų santalka Pietų pusrutulyje, kurios plotas siekia apie _________ km².</t>
  </si>
  <si>
    <t>17 200</t>
  </si>
  <si>
    <t>30 000</t>
  </si>
  <si>
    <t>Geležinkeliai Patagonijos šiaurėje jungia Buenos Airių su _________.</t>
  </si>
  <si>
    <t>Neukena</t>
  </si>
  <si>
    <t>Neukeną</t>
  </si>
  <si>
    <t>Kolorado</t>
  </si>
  <si>
    <t>Santiago</t>
  </si>
  <si>
    <t>Šiaurės Patagonijoje aukščiausios temperatūros siekia +38 °C, o Ugnies Žemės salyne retai viršija _________ °C.</t>
  </si>
  <si>
    <t>+20 °C</t>
  </si>
  <si>
    <t>+20</t>
  </si>
  <si>
    <t>+25</t>
  </si>
  <si>
    <t>Didžiausias Čilės Patagonijos miestas yra _________.</t>
  </si>
  <si>
    <t>Punta Arenasas</t>
  </si>
  <si>
    <t>Kojhaikė</t>
  </si>
  <si>
    <t>Puerto Aisenas</t>
  </si>
  <si>
    <t>Punta Arenas</t>
  </si>
  <si>
    <t>XXI a. pradžioje užbaigtas kelias jungiantis Čilės ir Argentinos kelių sistemas vadinamas _________.</t>
  </si>
  <si>
    <t>Pietų plentas</t>
  </si>
  <si>
    <t>Ruta Nacional 3</t>
  </si>
  <si>
    <t>Mamuil Malalio</t>
  </si>
  <si>
    <t>Patagonija driekiasi į pietus nuo __________ platumos.</t>
  </si>
  <si>
    <t>39°</t>
  </si>
  <si>
    <t>Argentinoje šiaurinė Patagonijos riba paprastai vedama __________ upės (taip pat žinoma dėl jos ištakų Barankasu).</t>
  </si>
  <si>
    <t>La Platos</t>
  </si>
  <si>
    <t>Negros</t>
  </si>
  <si>
    <t>Čilės Patagonijai priklauso regionai: Los Lagoso, Aiseno, __________ ir Čilės Antarktidos regionai.</t>
  </si>
  <si>
    <t>Čubuto</t>
  </si>
  <si>
    <t>Plačiausia prasme, įtraukiant Ugnies Žemę, Patagonijos plotas siekia apie __________ mln. km².</t>
  </si>
  <si>
    <t>1,043</t>
  </si>
  <si>
    <t>Didžiąją dalį Patagonijos sudaro kristalinis pamatas, padengtas mezozojinių, paleogeninių ir __________ smiltainių sluoksniu.</t>
  </si>
  <si>
    <t>neogeninių</t>
  </si>
  <si>
    <t>smėlinių</t>
  </si>
  <si>
    <t>neolitinių</t>
  </si>
  <si>
    <t>Tarp Limajaus ir Sengero upių, į rytus nuo pagrindinių Andų, tęsiasi kalnagūbriai, vadinami __________.</t>
  </si>
  <si>
    <t>Patagonidais</t>
  </si>
  <si>
    <t>Bernardo gūbriais</t>
  </si>
  <si>
    <t>Ficrojais</t>
  </si>
  <si>
    <t>San Valentino kalnas, didžiausias Patagonijos aukštis, siekia __________ metrų.</t>
  </si>
  <si>
    <t>4251</t>
  </si>
  <si>
    <t>4508</t>
  </si>
  <si>
    <t>Patagonijos plokščiakalnio Neukeno baseinas yra sudarytas iš __________ periodo jūrinių nuogulų.</t>
  </si>
  <si>
    <t>Juros ir Kreidos</t>
  </si>
  <si>
    <t>Devoninio</t>
  </si>
  <si>
    <t>Karboniferinio</t>
  </si>
  <si>
    <t>Būdingas Patagonijos vidurinis metinis vėjo greitis siekia apie __________ km/h.</t>
  </si>
  <si>
    <t>15–20</t>
  </si>
  <si>
    <t>15-20</t>
  </si>
  <si>
    <t>4-5,5</t>
  </si>
  <si>
    <t>Pavasarį-vasarą patys stipriausi vėjai Patagonijoje gali pasiekti iki __________ km/h.</t>
  </si>
  <si>
    <t>110 km/h</t>
  </si>
  <si>
    <t>130 km/h</t>
  </si>
  <si>
    <t>up to 120 kilometers per hour</t>
  </si>
  <si>
    <t>Saulės radiacija šiaurėje, pavyzdžiui, Neukene, siekia apie __________ W/m².</t>
  </si>
  <si>
    <t>180</t>
  </si>
  <si>
    <t>Argentinoje Patagonijos upės teka nuo Andų kalnų link __________.</t>
  </si>
  <si>
    <t>Tarp didžiausių Patagonijos ežerų išsiskiria Vjedmos ežeras, kurio gylis siekia apie __________ metrų.</t>
  </si>
  <si>
    <t>500 meters</t>
  </si>
  <si>
    <t>700 meters</t>
  </si>
  <si>
    <t>about 900 meters</t>
  </si>
  <si>
    <t>Pijaus XI ledynas, didžiausias Pietų Amerikoje, užima plotą apie __________ km².</t>
  </si>
  <si>
    <t>1265</t>
  </si>
  <si>
    <t>1345</t>
  </si>
  <si>
    <t>17200</t>
  </si>
  <si>
    <t>Patagonijos gyvūnija priklauso neotropinės zoogeografinės srities __________.</t>
  </si>
  <si>
    <t>Patagonijos–Andų posričiui</t>
  </si>
  <si>
    <t>Andų sričiai</t>
  </si>
  <si>
    <t>Paragonijos sričiai</t>
  </si>
  <si>
    <t>Vienas iš stambesniųjų Patagonijos žinduolių yra __________.</t>
  </si>
  <si>
    <t>guanakas</t>
  </si>
  <si>
    <t>puma</t>
  </si>
  <si>
    <t>beždžionė</t>
  </si>
  <si>
    <t>Cueva de Manos, įrašytas į pasaulio paveldo sąrašą, yra žinomas dėl daugybės išlikusių __________ antspaudų.</t>
  </si>
  <si>
    <t>rankų</t>
  </si>
  <si>
    <t>piešinių</t>
  </si>
  <si>
    <t>pėdų</t>
  </si>
  <si>
    <t>Meno pėdsakai Cueva de Manos, palikti maždaug prieš __________ m. pr. m. e., liudija apie senovinius jo lankytojus.</t>
  </si>
  <si>
    <t>Magelano ekspedicijos raštininkas Antonijus Pigafeta vietinius gyventojus apibūdino terminu __________.</t>
  </si>
  <si>
    <t>patagonais</t>
  </si>
  <si>
    <t>čiliais</t>
  </si>
  <si>
    <t>mapais</t>
  </si>
  <si>
    <t>Pagal 1881 m. liepos 23 d. tarpvalstybinę sutartį, Patagonija buvo padalinta tarp Argentinos ir __________.</t>
  </si>
  <si>
    <t>Brazilijos</t>
  </si>
  <si>
    <t>Pagal plačiausią Patagonijos apibrėžimą, regiono plotas siekia apie __________ km².</t>
  </si>
  <si>
    <t>1,043 mln.</t>
  </si>
  <si>
    <t>1,000 mln.</t>
  </si>
  <si>
    <t>1043 tūkst.</t>
  </si>
  <si>
    <t>Šiaurinėje Patagonijoje, Čilės pusėje, riba vedama per __________ lūžį Araukanijos regione.</t>
  </si>
  <si>
    <t>Huinkulio</t>
  </si>
  <si>
    <t>Piedmonto</t>
  </si>
  <si>
    <t>Pietinę Patagonijos ribą kartais apima ir __________ iki pat Horno rago.</t>
  </si>
  <si>
    <t>Ugnies Žemės salyną</t>
  </si>
  <si>
    <t>Patagonijos salyną</t>
  </si>
  <si>
    <t>Magelano sąsiaurį</t>
  </si>
  <si>
    <t>Palezojaus laikotarpiu vakarinis Patagonijos pakraštys patyrė __________ procesus, dėl kurių susidarė Patagonidų geologinis masyvas.</t>
  </si>
  <si>
    <t>raukšlėjimosi</t>
  </si>
  <si>
    <t>ledėjimo</t>
  </si>
  <si>
    <t>erozijos</t>
  </si>
  <si>
    <t>Terciaro laikotarpiu vyko Andų orogenezė, lydima intensyvių __________ procesų.</t>
  </si>
  <si>
    <t>vulkaninių</t>
  </si>
  <si>
    <t>Plioceno-pleistoceno apledėjimai suformavo būdingą __________ kraštovaizdį su smailiomis viršūnėmis.</t>
  </si>
  <si>
    <t>Geologiškai Patagoniją galima padalinti į kalnuotą Andų sritį ir __________, sudarytą iš kristalinio pamato bei nuosėdinio sluoksnio.</t>
  </si>
  <si>
    <t>plokščiakalnį</t>
  </si>
  <si>
    <t>užandinę sritį</t>
  </si>
  <si>
    <t>paplūdimį</t>
  </si>
  <si>
    <t>doliną</t>
  </si>
  <si>
    <t>Čilės salynas ir Ugnies Žemės salos yra tos pačios kilmės kaip ir __________ dalis.</t>
  </si>
  <si>
    <t>žemyninė</t>
  </si>
  <si>
    <t>antarkties</t>
  </si>
  <si>
    <t>andų kalnų</t>
  </si>
  <si>
    <t>Patagonijos klimatas svyruoja nuo aukšto slėgio __________ srities šiaurėje iki žemo slėgio subantarktinės srities pietuose.</t>
  </si>
  <si>
    <t>subtropinės</t>
  </si>
  <si>
    <t>tropinės</t>
  </si>
  <si>
    <t>arktinės</t>
  </si>
  <si>
    <t>Saulės radiacija Patagonijoje keičiasi nuo ~180 W/m² šiaurėje iki ~100 W/m² __________.</t>
  </si>
  <si>
    <t>Ugnies Žemėje</t>
  </si>
  <si>
    <t>Neukene</t>
  </si>
  <si>
    <t>Andų kalnuose</t>
  </si>
  <si>
    <t>Ugnies žemėje</t>
  </si>
  <si>
    <t>Plokščiakalnio dirvožemiai Patagonijoje pasižymi formuodami __________ laukus, sudarytus iš vandens nugludintų akmenėlių.</t>
  </si>
  <si>
    <t>grava patagónica</t>
  </si>
  <si>
    <t>gravel fields</t>
  </si>
  <si>
    <t>mirkytus laukus</t>
  </si>
  <si>
    <t>Iš pagrindinių Patagonijos augalijos provincijų išskiriamos Montės, Patagonijos, Andų aukštikalnių ir __________ provincijos.</t>
  </si>
  <si>
    <t>Montė</t>
  </si>
  <si>
    <t>arktinė</t>
  </si>
  <si>
    <t>Montės gamtinėje provincijoje dominuoja krūminės augalijos rūšys, tarp kurių išsiskiria __________.</t>
  </si>
  <si>
    <t>štirtilios</t>
  </si>
  <si>
    <t>larėjų</t>
  </si>
  <si>
    <t>algarobai</t>
  </si>
  <si>
    <t>Patagonijos gyvūnijoje, be guanakų ir pumų, svarbi rūšis yra __________, atstovaujanti Pietų Amerikos pilkųjų žinduolių faunai.</t>
  </si>
  <si>
    <t>Pietų Amerikos pilkoji lapė</t>
  </si>
  <si>
    <t>Andean fox</t>
  </si>
  <si>
    <t>Atreto audinys</t>
  </si>
  <si>
    <t>Pampas elnias</t>
  </si>
  <si>
    <t>Vidutinis Patagonijos gyventojų tankis siekia apie __________ žmonių/km².</t>
  </si>
  <si>
    <t>Argentinoje Patagonijoje gyventojai susitelkia prie Atlanto vandenyno pakrantės ir __________ pašlaitų, kur įsikūrusios svarbios gyvenvietės.</t>
  </si>
  <si>
    <t>alpių kalnų</t>
  </si>
  <si>
    <t>pampeano lygumos</t>
  </si>
  <si>
    <t>Pagrindinė ūkio šaka didžiojoje Patagonijos dalyje yra __________, ypač auginama avims ir galvijams.</t>
  </si>
  <si>
    <t>žemės ūkis</t>
  </si>
  <si>
    <t>žuvininkystė</t>
  </si>
  <si>
    <t>Išgaunama nemažai naudingųjų iškasenų, pavyzdžiui, siurbiamos __________, naudojamos energetikos pramonėje.</t>
  </si>
  <si>
    <t>gamtinės dujos</t>
  </si>
  <si>
    <t>helio dujos</t>
  </si>
  <si>
    <t>vandes atsargos</t>
  </si>
  <si>
    <t>Per vaizdingas Andų pašlaites Argentinoje dažniausiai važiuojama keliais, o viena iš jų yra Ruta Nacional __________.</t>
  </si>
  <si>
    <t>Prieš ispanų atvykimą rytų Patagonijoje gyveno daugiausia __________ gentys, išsiskiriančios medžioklės ir rankų darbų tradicijomis.</t>
  </si>
  <si>
    <t>tehuelčių</t>
  </si>
  <si>
    <t>tehuelčai</t>
  </si>
  <si>
    <t>selknamai</t>
  </si>
  <si>
    <t>haušai</t>
  </si>
  <si>
    <t>Plačiausia prasme, įskaitant Ugnies Žemę, Patagonijos plotas siekia apie __________ km².</t>
  </si>
  <si>
    <t>1,043,000</t>
  </si>
  <si>
    <t>1,200,000</t>
  </si>
  <si>
    <t>Čilės Patagonijos riba šiaurėje dažnai vedama per __________, esančią Araukanijos regione.</t>
  </si>
  <si>
    <t>Huinkulio lūžį</t>
  </si>
  <si>
    <t>Kolorado upe</t>
  </si>
  <si>
    <t>Araukanijos regioną</t>
  </si>
  <si>
    <t>Senovinė teorija teigė, kad Patagonijos kristalinis pamatas priklausė Gondvanai, tačiau XXI a. pradžioje iškelta teorija teigia, kad Patagonija buvo __________.</t>
  </si>
  <si>
    <t>atskiras žemynas</t>
  </si>
  <si>
    <t>Pietų Amerikos dalis</t>
  </si>
  <si>
    <t>Afrikos žemynas</t>
  </si>
  <si>
    <t>Ugnies Žemės iškilanti andų dalis, kuri pasiekia iki 2488 m, vadinama __________.</t>
  </si>
  <si>
    <t>Ugnies Žemės Kordiljera</t>
  </si>
  <si>
    <t>Darvino kalnas</t>
  </si>
  <si>
    <t>Pietų Kordiljera</t>
  </si>
  <si>
    <t>Dėl intensyvios defliacijos ir korazijos Patagonijos kraštovaizdyje formuojasi depresiniai __________.</t>
  </si>
  <si>
    <t>eoliniai duburiai</t>
  </si>
  <si>
    <t>plokščios lygumos</t>
  </si>
  <si>
    <t>kalvoti peizažai</t>
  </si>
  <si>
    <t>Atlanto vandenyno pakrantėje Patagonijoje įsiterpia gilios apvalainos __________.</t>
  </si>
  <si>
    <t>įlankos</t>
  </si>
  <si>
    <t>upės</t>
  </si>
  <si>
    <t>kanjonai</t>
  </si>
  <si>
    <t>Andų kalnai, nešantys kritulius, lemia kontrastingą regiono klimatą, todėl rytų dalyje būdingi __________ orai.</t>
  </si>
  <si>
    <t>sauringi</t>
  </si>
  <si>
    <t>lietingi</t>
  </si>
  <si>
    <t>sausringi</t>
  </si>
  <si>
    <t>šalti</t>
  </si>
  <si>
    <t>Ugnies Žemėje aukščiausios temperatūros retai viršija __________ °C.</t>
  </si>
  <si>
    <t>Subantarktinės Patagonijos salos pasižymi vienu iš mažiausių __________ dienų skaičiumi pasaulyje.</t>
  </si>
  <si>
    <t>saulėtų</t>
  </si>
  <si>
    <t>debesuotų</t>
  </si>
  <si>
    <t>lietingų</t>
  </si>
  <si>
    <t>Pietų Patagonijos ledlaukį sudaro 48 pagrindiniai ir apie __________ smulkesnių ledynų.</t>
  </si>
  <si>
    <t>Upėse Patagonijoje retai sutinkama pietinė upinė ūdra, kurios mokslinis pavadinimas yra __________.</t>
  </si>
  <si>
    <t>Lontra provocax</t>
  </si>
  <si>
    <t>Lutra lutra</t>
  </si>
  <si>
    <t>Pteronura brasiliensis</t>
  </si>
  <si>
    <t>Vienas iš kalnuose gyvenančių retų Patagonijos žinduolių yra pietinis __________.</t>
  </si>
  <si>
    <t>pudu</t>
  </si>
  <si>
    <t>kapybara</t>
  </si>
  <si>
    <t>Pagal tyrimus, daugiau nei 57 % Patagonijos teritorijos gyventojų tankis yra mažesnis nei __________ žm./km².</t>
  </si>
  <si>
    <t>Argentinos Patagonijos gyventojai daugiausia susitelkia dviem juostomis: prie Atlanto vandenyno pakrantės ir __________ pašlaitėse.</t>
  </si>
  <si>
    <t>Pampų</t>
  </si>
  <si>
    <t>Patalos kalnų slėnio</t>
  </si>
  <si>
    <t>Nuo XIX a. pradžios į pietų Patagoniją atvyko naujakuriai iš Europos, tarp kurių reikšminga buvo ir __________ bendruomenė.</t>
  </si>
  <si>
    <t>šveicarų</t>
  </si>
  <si>
    <t>prancūzų</t>
  </si>
  <si>
    <t>anglų</t>
  </si>
  <si>
    <t>Iš XX a. vidurio svarbia ekonomikos šaka Patagonijoje tapo __________, pritraukianti turistus iš viso pasaulio.</t>
  </si>
  <si>
    <t>turizmas</t>
  </si>
  <si>
    <t>gavyba</t>
  </si>
  <si>
    <t>Argentinos Patagonijoje, ypač Komodoro Rivadavijos apylinkėse, atrasta didžiausi __________ telkiniai.</t>
  </si>
  <si>
    <t>naftos</t>
  </si>
  <si>
    <t>aukso</t>
  </si>
  <si>
    <t>dujų</t>
  </si>
  <si>
    <t>Patagonijos šiaurėje geležinkeliai jungia Buenos Airės su __________.</t>
  </si>
  <si>
    <t>Neukenu</t>
  </si>
  <si>
    <t>Rio Negro</t>
  </si>
  <si>
    <t>Tukumanu</t>
  </si>
  <si>
    <t>Pirmasis, kuris išsamiai aprašė Patagonijos pakrantes, buvo portugalų jūrininkas __________.</t>
  </si>
  <si>
    <t>Fernandas Magelano</t>
  </si>
  <si>
    <t>Vasko da Gama</t>
  </si>
  <si>
    <t>Krisoferis Kolumbas</t>
  </si>
  <si>
    <t>Vienas iš svarbiausių archeologinių radinių Patagonijoje yra Rankų urvas, esantis Pinturaso __________, datuojamas apie 8000 m. pr. m. e.</t>
  </si>
  <si>
    <t>kanjone</t>
  </si>
  <si>
    <t>urve</t>
  </si>
  <si>
    <t>slėnyje</t>
  </si>
  <si>
    <t>Patagonija pasižymi retu gyvenimu, atšiauriu klimatu ir dideliais __________, kalnų plotais, ežerų, salų ir fjordų gausa.</t>
  </si>
  <si>
    <t>pusdykumių</t>
  </si>
  <si>
    <t>miškų</t>
  </si>
  <si>
    <t>XXI a. pr. iškelta teorija teigia, kad Patagonija buvo atskiras žemynas ir prie Gondvanos prisijungė __________ periodu.</t>
  </si>
  <si>
    <t>Permo</t>
  </si>
  <si>
    <t>Devono</t>
  </si>
  <si>
    <t>Kainozojaus</t>
  </si>
  <si>
    <t>Tarp Limajaus ir Sengero upių, į rytus nuo Andų, tęsiasi 1200–1700 m aukščio kalnagūbriai, vadinami __________.</t>
  </si>
  <si>
    <t>Alpėmis</t>
  </si>
  <si>
    <t>Pirėnais</t>
  </si>
  <si>
    <t>Dėl stiprių vėjų, defliacijos ir korazijos Patagonijos dirvožemiai formuoja __________ eolinius duburius.</t>
  </si>
  <si>
    <t>depresinius</t>
  </si>
  <si>
    <t>giluminius</t>
  </si>
  <si>
    <t>depersinius</t>
  </si>
  <si>
    <t>seklius</t>
  </si>
  <si>
    <t>Atlanto vandenyno pakrantėje į sausumą įsiterpia gilios __________ įlankos.</t>
  </si>
  <si>
    <t>apvalainos</t>
  </si>
  <si>
    <t>siauros</t>
  </si>
  <si>
    <t>pailgos</t>
  </si>
  <si>
    <t>Saulės radiacija Patagonijoje mažėja nuo ~180 W/m² šiaurėje iki ~__________ W/m² Ugnies Žemėje.</t>
  </si>
  <si>
    <t>Andų kalnų nešamų kritulių barjeras lemia, kad Čilės Patagonijoje krituliai yra gausūs, o __________ Patagonijoje orai yra sausringi.</t>
  </si>
  <si>
    <t>Argentinos</t>
  </si>
  <si>
    <t>Dėl nedidelio kritulių kiekio daugeliui Patagonijos upių trūksta nuolatinės __________.</t>
  </si>
  <si>
    <t>tėkmės</t>
  </si>
  <si>
    <t>užtvankos</t>
  </si>
  <si>
    <t>žvejybos</t>
  </si>
  <si>
    <t>Pietų Patagonijos ledlaukį sudaro 48 pagrindiniai ir apie 100 __________ ledynų.</t>
  </si>
  <si>
    <t>smulkesnių</t>
  </si>
  <si>
    <t>aukštųjų</t>
  </si>
  <si>
    <t>giluminių</t>
  </si>
  <si>
    <t>Patagonijoje išskiriama __________ skirtingų kraštovaizdžio vienetų su savita gyvąja gamta.</t>
  </si>
  <si>
    <t>dvylika</t>
  </si>
  <si>
    <t>Montės gamtinėje provincijoje, kur metiniai kritulių kiekiai neviršija 200 mm, dominuoja __________ augalija.</t>
  </si>
  <si>
    <t>krūmų</t>
  </si>
  <si>
    <t>krūmynų</t>
  </si>
  <si>
    <t>pievų</t>
  </si>
  <si>
    <t>Argentinoje Komodoro Rivadavija, svarbus uostas, turi gyventojų skaičių apie __________ tūkst. (pagal 2019 m. duomenis).</t>
  </si>
  <si>
    <t>215,8</t>
  </si>
  <si>
    <t>Čilės Patagonijos gyvenvietė Puerto Aisenas turi gyventojų skaičių apie __________ tūkst.</t>
  </si>
  <si>
    <t>17,5</t>
  </si>
  <si>
    <t>Be žemdirbystės, svarbią Patagonijos ekonominę šaką sudaro naudingųjų __________ išgavimas.</t>
  </si>
  <si>
    <t>iškasenų</t>
  </si>
  <si>
    <t>Patagonijos kelių tinklas daugiausia sudarytas iš __________, kurie užtikrina jungtis tarp retai apgyvendintų teritorijų.</t>
  </si>
  <si>
    <t>žvyrkelių</t>
  </si>
  <si>
    <t>asfaltuotų kelių</t>
  </si>
  <si>
    <t>miško takelių</t>
  </si>
  <si>
    <t>Generolas Konradas Viljegasas vykdė žygius, kurie iki __________ m. leido Argentinos dominavimą Patagonijoje.</t>
  </si>
  <si>
    <t>1884</t>
  </si>
  <si>
    <t>Pijaus XI ledynas, didžiausias ledynas Patagonijoje, užima plotą apie __________ km².</t>
  </si>
  <si>
    <t>Patagonijos gyvūnijoje didžiąją dalį sudaro stambieji žinduoliai, pavyzdžiui, __________, puma ir patagoninė mara.</t>
  </si>
  <si>
    <t>lama</t>
  </si>
  <si>
    <t>antilopa</t>
  </si>
  <si>
    <t>Tarp svarbiausių Čilės Patagonijos saugomų teritorijų priklauso __________ nacionalinis parkas.</t>
  </si>
  <si>
    <t>Tores del Painės</t>
  </si>
  <si>
    <t>Yosemite</t>
  </si>
  <si>
    <t>Bernardo O’Higinso</t>
  </si>
  <si>
    <t>Iš Patagonijos vykdomi ekskursiniai kruizai, nukreipiantys į __________.</t>
  </si>
  <si>
    <t>Aziją</t>
  </si>
  <si>
    <t>Patagonija yra geografinis regionas, apimantis pietines Argentinos ir Čilės teritorijas, driekiantis į pietus nuo __________ platumos.</t>
  </si>
  <si>
    <t>39° pietų</t>
  </si>
  <si>
    <t>40° pietų</t>
  </si>
  <si>
    <t>38° pietų</t>
  </si>
  <si>
    <t>Argentinoje Patagonijai priskiriamos provincijos, tokios kaip Neukeno, Rio Negro, Čubuto, Santa Kruso ir __________.</t>
  </si>
  <si>
    <t>Ugnies Žemės</t>
  </si>
  <si>
    <t>Patagonijos</t>
  </si>
  <si>
    <t>Patagonijos Andų šiaurinė dalis tęsiasi nuo Aluminės ežero iki __________ platumos.</t>
  </si>
  <si>
    <t>39° p. pl.</t>
  </si>
  <si>
    <t>40° pietų platumos</t>
  </si>
  <si>
    <t>39° pietų platumos</t>
  </si>
  <si>
    <t>37° pietų platumos</t>
  </si>
  <si>
    <t>Patagonijos Anduose gausu aukštų kalnų masyvų, o didžiausias aukštis yra __________ kalnas, siekiantis 4058 metrus.</t>
  </si>
  <si>
    <t>San Valentino</t>
  </si>
  <si>
    <t>San Lorenzo</t>
  </si>
  <si>
    <t>Patagonijos plokščiakalnis žemėja link Atlanto vandenyno nuo maždaug 1500 metrų priekalnėse iki __________ metrų pajūryje.</t>
  </si>
  <si>
    <t>Patagonijoje vyraujantys dirvožemiai rytinėje dalyje yra sausi ir akmeningi, o būdingi dideli laukai su pavadinimu __________.</t>
  </si>
  <si>
    <t>stepe de Aguilar</t>
  </si>
  <si>
    <t>chaco durumpter</t>
  </si>
  <si>
    <t>Atlanto vandenyno pakrantėje Patagonijoje pasižymi vingiuotumu, o giliausias tektoninis duburys yra Valdeso pusiasalyje, esantis __________ žemiau jūros lygio.</t>
  </si>
  <si>
    <t>40 m</t>
  </si>
  <si>
    <t>30 m</t>
  </si>
  <si>
    <t>50 m</t>
  </si>
  <si>
    <t>Metinis kritulių kiekis rytų Patagonijoje daugelyje vietų neviršija __________ milimetrų.</t>
  </si>
  <si>
    <t>Patagonijos plokščiakalnyje telkša keletas nenuotakių tektoninių dubumų, pvz., __________ masyvas, kuriame susidaro svarbios lagūnos.</t>
  </si>
  <si>
    <t>Deseado</t>
  </si>
  <si>
    <t>La Rioja</t>
  </si>
  <si>
    <t>Atacama</t>
  </si>
  <si>
    <t>Didžiausias ledynas Pietų Amerikoje yra Pijaus XI, esantis __________ ledlaukyje.</t>
  </si>
  <si>
    <t>Pietų Patagonijos</t>
  </si>
  <si>
    <t>Antarkties</t>
  </si>
  <si>
    <t>Patagonijos augalija vakaruose pasižymi drėgnais miškais, o rytuose vyrauja __________ ir krūmų stepės.</t>
  </si>
  <si>
    <t>krūmų stepės</t>
  </si>
  <si>
    <t>drėgni miškai</t>
  </si>
  <si>
    <t>sausos pievos</t>
  </si>
  <si>
    <t>Gausiausias stambesnių gyvūnų rūšis Patagonijoje yra __________, kurie yra svarbūs gyvulininkystės objektai.</t>
  </si>
  <si>
    <t>guanakos</t>
  </si>
  <si>
    <t>lamai</t>
  </si>
  <si>
    <t>vikunijos</t>
  </si>
  <si>
    <t>Patagonijos gyventojų tankis yra labai mažas, siekiantis vidutiniškai apie __________ žmonių kvadratiniame kilometre.</t>
  </si>
  <si>
    <t>Didžiausias miestas Čilės Patagonijoje yra __________, esantis žemyninės dalies pietiniame pakraštyje.</t>
  </si>
  <si>
    <t>Puerto Monttas</t>
  </si>
  <si>
    <t>Valdivija</t>
  </si>
  <si>
    <t>Svarbiausia ekonominė veikla Patagonijoje yra __________, ypač avininkystė ir galvijininkystė.</t>
  </si>
  <si>
    <t>Pagrindiniai automobilių keliai per Patagoniją driekiasi iš šiaurės į pietus Atlanto vandenyno pakrante, o vienas iš jų yra kelias __________.</t>
  </si>
  <si>
    <t>Ruta Nacional 7</t>
  </si>
  <si>
    <t>Ruta Nacional 40</t>
  </si>
  <si>
    <t>Pirmasis europiečių tyrinėtojas, oficialiai aprašęs Patagonijos pakrantes, buvo portugalų jūrininkas __________.</t>
  </si>
  <si>
    <t>Džeimsas Kukas</t>
  </si>
  <si>
    <t>XIX amžiaus antroje pusėje argentiniečių generolas Konradas Viljegasas užėmė teritorijas iki __________ upės, pradėdamas Patagonijos kolonizaciją.</t>
  </si>
  <si>
    <t>Negro</t>
  </si>
  <si>
    <t>Mendozos</t>
  </si>
  <si>
    <t>Atuel</t>
  </si>
  <si>
    <t>Valų bendruomenė Čubuto provincijoje įkūrė savo koloniją __________, kuri tapo svarbiu etniniu centru.</t>
  </si>
  <si>
    <t>Y Wladfa</t>
  </si>
  <si>
    <t>Lechwater</t>
  </si>
  <si>
    <t>Brittany</t>
  </si>
  <si>
    <t>Paskutinis didelis konfliktas tarp Argentinos ir Čilės dėl sienos ribų kilo 1981–1984 metais dėl teritorijų apie __________ kanalą.</t>
  </si>
  <si>
    <t>Biglio</t>
  </si>
  <si>
    <t>Magelano sąsiaurio</t>
  </si>
  <si>
    <t>Flanders</t>
  </si>
  <si>
    <t>Patagonija yra geografinis regionas, esantis Pietų Amerikos pietuose, apimantis pietines __________ teritorijas.</t>
  </si>
  <si>
    <t>Argentinos ir Čilės</t>
  </si>
  <si>
    <t>Bolivijos ir Urugvajaus</t>
  </si>
  <si>
    <t>Peru ir Paragvajaus</t>
  </si>
  <si>
    <t>Patagonijos šiaurinė riba Argentinoje paprastai vedama __________ upe.</t>
  </si>
  <si>
    <t>Paranos</t>
  </si>
  <si>
    <t>Amazonės</t>
  </si>
  <si>
    <t>Pagal plačiausią apibrėžimą, Patagonijos plotas siekia __________ kvadratinių kilometrų.</t>
  </si>
  <si>
    <t>2,000,000</t>
  </si>
  <si>
    <t>Patagonijos didžiąją dalį sudaro kristalinis pamatas, padengtas storiu __________ sluoksniu.</t>
  </si>
  <si>
    <t>mezozojinių, paleogeninių ir neogeninių smiltainių, spalvotųjų molių ir mažavandenių patagoninių molasų</t>
  </si>
  <si>
    <t>volkaninio akmens sluoksniu</t>
  </si>
  <si>
    <t>kvarcinio smėlio sluoksniu</t>
  </si>
  <si>
    <t>Pietų Patagonijos Andams būdingi labai stačiašlaičiai kalnai, kurių aukštis siekia __________ metrų.</t>
  </si>
  <si>
    <t>2000–3400</t>
  </si>
  <si>
    <t>5000–6000</t>
  </si>
  <si>
    <t>1000–1500</t>
  </si>
  <si>
    <t>Rytinę Patagoniją sudaro __________, kurio paviršius žemėja link Atlanto vandenyno.</t>
  </si>
  <si>
    <t>Patagonijos plokščiakalnis</t>
  </si>
  <si>
    <t>Andų kalnynas</t>
  </si>
  <si>
    <t>Amazonės lyguma</t>
  </si>
  <si>
    <t>Ugnies Žemėje driekiasi žemesnė Patagonijos Andų tąsa, vadinama __________.</t>
  </si>
  <si>
    <t>Pampų kalnai</t>
  </si>
  <si>
    <t>Karpatų kalnai</t>
  </si>
  <si>
    <t>Didžiausias aukštis Patagonijos Anduose yra __________ kalnas, siekiantis 4058 metrų aukštį.</t>
  </si>
  <si>
    <t>Aconcagua</t>
  </si>
  <si>
    <t>Patagonijoje vyraujantys dirvožemiai yra sausi ir akmeningi, o dideliuose plotuose pasitaiko __________ laukai.</t>
  </si>
  <si>
    <t>ledyniniai laukai</t>
  </si>
  <si>
    <t>lavos laukai</t>
  </si>
  <si>
    <t>Atlanto vandenyno pakrantėje dažnai susidaro gilios apvalainos įlankos, tokios kaip __________ įlanka.</t>
  </si>
  <si>
    <t>San Matijaso</t>
  </si>
  <si>
    <t>Anegados</t>
  </si>
  <si>
    <t>Patagonijos klimatas yra labai kontrastingas dėl __________ kalnų, kurie nulemia skirtingą kritulių kiekį vakarinėje ir rytinėje dalyse.</t>
  </si>
  <si>
    <t>Himalajų</t>
  </si>
  <si>
    <t>Žemiausios temperatūros Patagonijos plokščiakalnyje siekia __________ laipsnių Celsijaus.</t>
  </si>
  <si>
    <t>-20</t>
  </si>
  <si>
    <t>Pagrindinės rytų Patagonijos upės, tekančios į Atlanto vandenyną, yra __________ ir Deseadas.</t>
  </si>
  <si>
    <t>Negras</t>
  </si>
  <si>
    <t>Koloradas</t>
  </si>
  <si>
    <t>Čubutas</t>
  </si>
  <si>
    <t>Patagonijos Anduose telkša daug gilių ežerų, iš kurių giliausias yra __________ ežeras, pasiekiantis ~900 metrų gylio.</t>
  </si>
  <si>
    <t>Vjedmos</t>
  </si>
  <si>
    <t>Titicakos</t>
  </si>
  <si>
    <t>Patagonijos gamtinėje provincijoje vyrauja __________ stepės su krūmais ir žolėmis.</t>
  </si>
  <si>
    <t>krūmų ir žolių</t>
  </si>
  <si>
    <t>Valdivijos miškuose auga vešlūs pomiškiai su lianomis ir epifitais, o pirmajame arde vyrauja __________ medis.</t>
  </si>
  <si>
    <t>blizgusis notofagas</t>
  </si>
  <si>
    <t>beržas</t>
  </si>
  <si>
    <t>ąžuolas</t>
  </si>
  <si>
    <t>Stambiausias Patagonijos žinduolis yra __________, kuris taip pat yra svarbi vietinė avininkystės rūšis.</t>
  </si>
  <si>
    <t>varnos</t>
  </si>
  <si>
    <t>lūšis</t>
  </si>
  <si>
    <t>Svarbiausias Patagonijos ekonomikos sektorius yra __________, ypatingai avininkystė.</t>
  </si>
  <si>
    <t>kasyba</t>
  </si>
  <si>
    <t>Pirmaisiais europiečiais, kurie nuodugniai aprašė Patagonijos pakrantes, buvo su Ispanijos laivais plaukęs portugalų jūrininkas __________.</t>
  </si>
  <si>
    <t>Columbus</t>
  </si>
  <si>
    <t>XIX amžiuje prasidėjo intensyvi Patagonijos kolonizacija, kai į kraštą atvyko naujakuriai iš Europos, įskaitant __________, kurie Čubuto provincijoje įkūrė koloniją Y Wladfa.</t>
  </si>
  <si>
    <t>valus</t>
  </si>
  <si>
    <t>britai</t>
  </si>
  <si>
    <t>prancūzai</t>
  </si>
  <si>
    <t>valai</t>
  </si>
  <si>
    <t>50° pietų</t>
  </si>
  <si>
    <t>45° pietų</t>
  </si>
  <si>
    <t>Andų kalnų</t>
  </si>
  <si>
    <t>Tierra del Fuego</t>
  </si>
  <si>
    <t>Buenos Airių</t>
  </si>
  <si>
    <t>Patagonijos Anduose vyrauja kalnagūbriai, iš kurių aukščiausias taškas yra __________ kalnas, siekiantis 4058 m aukštį.</t>
  </si>
  <si>
    <t>Monte Fitz Roy</t>
  </si>
  <si>
    <t>Patagonijos plokščiakalnyje didelius plotus užima išplautžemiai, kalciažemiai, sūrožemiai ir __________.</t>
  </si>
  <si>
    <t>gipsažemiai</t>
  </si>
  <si>
    <t>moliodžemiai</t>
  </si>
  <si>
    <t>pradžiažemiai</t>
  </si>
  <si>
    <t>gipsožemiai</t>
  </si>
  <si>
    <t>Atlanto vandenyno pakrantėje Patagonijoje yra gilių tektoninių įdubų, kuriose giliausias taškas Valdeso pusiasalyje yra __________ žemiau jūros lygio.</t>
  </si>
  <si>
    <t>20 m</t>
  </si>
  <si>
    <t>Patagonijoje stipriausi vėjai būna pavasarį, o vidutinis metinis vėjo greitis svyruoja nuo __________ km/h.</t>
  </si>
  <si>
    <t>5–10</t>
  </si>
  <si>
    <t>15 iki 20</t>
  </si>
  <si>
    <t>Pagrindinės rytų Patagonijos upės yra Koloradas, Negras, Čubutas, Deseadas ir __________.</t>
  </si>
  <si>
    <t>Santa Krusas</t>
  </si>
  <si>
    <t>Limay</t>
  </si>
  <si>
    <t>Santa Cruz</t>
  </si>
  <si>
    <t>Magdalena</t>
  </si>
  <si>
    <t>Patagonijos Anduose telkšo daug ežerų, tarp kurių giliausias visos Amerikos ežeras yra __________, pasiekiantis ~900 m gylio.</t>
  </si>
  <si>
    <t>Vjedmos ežeras</t>
  </si>
  <si>
    <t>Buenos Aires ežeras</t>
  </si>
  <si>
    <t>General Carrera</t>
  </si>
  <si>
    <t>Patagonijos ledynų santalka Pietų pusrutulyje, neskaitant Antarktidos, yra didžiausia ir sudaro apie __________ km² plotą.</t>
  </si>
  <si>
    <t>15,500</t>
  </si>
  <si>
    <t>Patagonijos gamtinėje provincijoje būdinga krūmų ir žolių stepė, kurioje viešpatauja kuokštinės žolės, tokios kaip __________ ir ašuotės.</t>
  </si>
  <si>
    <t>eraičinai</t>
  </si>
  <si>
    <t>smilgos</t>
  </si>
  <si>
    <t>vilkdalgiai</t>
  </si>
  <si>
    <t>Patagonijoje sutinkamas neskraidantis paukštis mažasis nandas, taip pat skraidantys paukščiai, tokie kaip suopinis erelis ir __________.</t>
  </si>
  <si>
    <t>andinis kondoras</t>
  </si>
  <si>
    <t>magelaninis juodasis genys</t>
  </si>
  <si>
    <t>jūros erelis</t>
  </si>
  <si>
    <t>Didžiausias Čilės Patagonijos miestas yra __________, esantis žemyninės dalies pietiniame pakraštyje.</t>
  </si>
  <si>
    <t>Antofagasta</t>
  </si>
  <si>
    <t>Svarbiausia ūkio šaka didžiojoje Patagonijos dalyje yra __________, kurioje gausiai auginamos avys, galvijai ir arkliai.</t>
  </si>
  <si>
    <t>medkirčių pramonė</t>
  </si>
  <si>
    <t>Komodoro Rivadavijos ir Neukeno apylinkėse yra didžiausi Argentinos naftos telkiniai, o Siera Grandėje kasama __________ rūda.</t>
  </si>
  <si>
    <t>geležies</t>
  </si>
  <si>
    <t>Patagonijos krašto pavadinimas kilęs nuo žodžio patagón – taip Fernando Magelano ekspedicija 1520 m. pavadino vietos gyventojus, kurie buvo __________ indėnai.</t>
  </si>
  <si>
    <t>inka</t>
  </si>
  <si>
    <t>tehuelčiai</t>
  </si>
  <si>
    <t>aimarų</t>
  </si>
  <si>
    <t>XIX a. antroje pusėje argentiniečiai ėmė nerimauti dėl mapučių užėmimo Patagonijoje ir generolas Chulijus Archentinas Roka pradėjo __________ plano įgyvendinimą.</t>
  </si>
  <si>
    <t>Dykumos užkariavimo</t>
  </si>
  <si>
    <t>ne</t>
  </si>
  <si>
    <t>Kolonijinės ekspansijos</t>
  </si>
  <si>
    <t>Patagonijos išvalymo</t>
  </si>
  <si>
    <t>Nuo XIX a. vidurio prasidėjo intensyvesnė Patagonijos kolonizacija, kurioje gausiausias naujokų būrys buvo valai, įkūrę savo koloniją __________ 1865 m.</t>
  </si>
  <si>
    <t>Patagonoa</t>
  </si>
  <si>
    <t>Terra Nova</t>
  </si>
  <si>
    <t>Patagonijoje išgaunama nemažai naudingųjų iškasenų, įskaitant mangano, volframo, fluorito, švino, barito, vario, aukso, vanadžio, cinko, urano ir __________ telkinius.</t>
  </si>
  <si>
    <t>gipso</t>
  </si>
  <si>
    <t>kaolino</t>
  </si>
  <si>
    <t>Lankomi nacionaliniai parkai, populiarūs žygiai po laukinę gamtą, plaukiojimas kalnų upėmis ir alpinizmas yra pagrindinės __________ veiklos formos Patagonijoje.</t>
  </si>
  <si>
    <t>turizmo</t>
  </si>
  <si>
    <t>ekspedicijų</t>
  </si>
  <si>
    <t>kraštovaizdžio tyrinėjimo</t>
  </si>
  <si>
    <t>Pirmasis europiečių tyrinėtojas, nuodugniai aprašęs Patagonijos pakrantes, buvo su Ispanijos laivais plaukęs portugalų jūrininkas __________.</t>
  </si>
  <si>
    <t>Cristobal Colon</t>
  </si>
  <si>
    <t>Patagonija yra geografinis regionas, esantis Pietų Amerikos pietuose ir apimantis pietines __________ teritorijas.</t>
  </si>
  <si>
    <t>Brazilijos ir Peru</t>
  </si>
  <si>
    <t>Paragvajaus ir Bolivijos</t>
  </si>
  <si>
    <t>Orinoko</t>
  </si>
  <si>
    <t>Pagal plačiausią apibrėžimą, įskaitant Ugnies Žemę, Patagonijos plotas siekia __________ kvadratinių kilometrų.</t>
  </si>
  <si>
    <t>2,500 mln.</t>
  </si>
  <si>
    <t>3,000 mln.</t>
  </si>
  <si>
    <t>Didžiąją Patagonijos dalį sudaro kristalinis pamatas, padengtas storu __________ sluoksniu.</t>
  </si>
  <si>
    <t>mezozojinių spalvotųjų molių</t>
  </si>
  <si>
    <t>molybdeno sluoksniu</t>
  </si>
  <si>
    <t>mezozojinių spalvotųjų molių sluoksniu</t>
  </si>
  <si>
    <t>klinties nuosėdos</t>
  </si>
  <si>
    <t>Paleozojaus laikotarpiu vakarinis Patagonijos pakraštys patyrė raukšlėjimosi procesus, dėl kurių susidarė __________ geologinis masyvas.</t>
  </si>
  <si>
    <t>Patagonidų</t>
  </si>
  <si>
    <t>Amazonijos</t>
  </si>
  <si>
    <t>Kordiljeros</t>
  </si>
  <si>
    <t>Terciaro laikotarpiu vyko Andų orogenezė, lydėta smarkių __________ procesų.</t>
  </si>
  <si>
    <t>vandens erozių</t>
  </si>
  <si>
    <t>žemės drebėjimų</t>
  </si>
  <si>
    <t>procesų vulkaniniai</t>
  </si>
  <si>
    <t>Pietų Patagonijos Andų aukščiausias taškas yra San Valentino kalnas, pasiekiantis __________ metrus aukštį.</t>
  </si>
  <si>
    <t>Rytinėje Patagonijoje driekiasi didelis __________, kurio paviršius mažėja artėjant prie Atlanto vandenyno.</t>
  </si>
  <si>
    <t>Andų slėnis</t>
  </si>
  <si>
    <t>Atakamos dykumos aukštuma</t>
  </si>
  <si>
    <t>Ramiojo vandenyno pakrantėje daug kur pasireiškia giliai įsiterpę __________, suformuoti Andų kalnų fiziniais procesais.</t>
  </si>
  <si>
    <t>fjordai</t>
  </si>
  <si>
    <t>kalnų slavai</t>
  </si>
  <si>
    <t>smėlio kopos</t>
  </si>
  <si>
    <t>Atlanto vandenyno krantai Patagonijoje pasižymi giliomis įlankomis, tokios įlankos yra __________.</t>
  </si>
  <si>
    <t>San Matijaso, Nuevo ir Anegados</t>
  </si>
  <si>
    <t>San Matijaso, San Chorchės, Nuevo, Grandės, Anegados</t>
  </si>
  <si>
    <t>San Matijaso, San Chorchės, Nuevo</t>
  </si>
  <si>
    <t>Fundy ir Biscay</t>
  </si>
  <si>
    <t>Patagonijos sausros priežastis rytuose yra __________, sustabdantys vakarietiškus oro srautus.</t>
  </si>
  <si>
    <t>Andų kalnai</t>
  </si>
  <si>
    <t>aukšti Karpatų kalnai</t>
  </si>
  <si>
    <t>patagonijos dykuma</t>
  </si>
  <si>
    <t>Stipriausi Patagonijos vėjai būna __________, kai subtropinis aukšto slėgio plotas pasislenka į pietus.</t>
  </si>
  <si>
    <t>pavasarį</t>
  </si>
  <si>
    <t>rudeniop</t>
  </si>
  <si>
    <t>vasarą</t>
  </si>
  <si>
    <t>Žemiausias taškas Patagonijoje yra Karbono lagūna, pasiekianti __________ metrų žemiau jūros lygio.</t>
  </si>
  <si>
    <t>105</t>
  </si>
  <si>
    <t>390</t>
  </si>
  <si>
    <t>Pagrindinės rytų Patagonijos upės, tekančios link Atlanto vandenyno, yra __________.</t>
  </si>
  <si>
    <t>Negras, Santa Krusa ir Deseadas</t>
  </si>
  <si>
    <t>Koloradas (su ištakomis Barankasu ir Grande), Negras (su ištakomis Limajumi ir Neukenu), Čubutas, Deseadas, Čikas, Santa Krusas, Koigas, Galjegosas</t>
  </si>
  <si>
    <t>Rin ir Dunojus</t>
  </si>
  <si>
    <t>Didžiausias ledynas Pietų Amerikoje, esantis Patagonijos Anduose, yra __________.</t>
  </si>
  <si>
    <t>Pijaus XI</t>
  </si>
  <si>
    <t>Pijaus XI ledynas</t>
  </si>
  <si>
    <t>Siaubo ledkalnis</t>
  </si>
  <si>
    <t>Pietų ašigalis</t>
  </si>
  <si>
    <t>Gyvūnijai būdingas neskraidintis paukštis, gyvenantis Patagonijoje, yra __________.</t>
  </si>
  <si>
    <t>mažasis nandas</t>
  </si>
  <si>
    <t>stepinė lapė</t>
  </si>
  <si>
    <t>pangolino</t>
  </si>
  <si>
    <t>Seniausias aptiktas Patagonijos žmogaus buvimo pėdsakas datuojamas __________ metais pr. m. e.</t>
  </si>
  <si>
    <t>12,5 tūkst.</t>
  </si>
  <si>
    <t>20,5 tūkst.</t>
  </si>
  <si>
    <t>15 tūkst.</t>
  </si>
  <si>
    <t xml:space="preserve">12,500 </t>
  </si>
  <si>
    <t>Pirmasis europiečių tyrinėtojas, kuris aprašė Patagonijos pakrantes, buvo portugalų jūrininkas __________.</t>
  </si>
  <si>
    <t>Kristupas Kolumbas</t>
  </si>
  <si>
    <t>XIX amžiuje svarbiausias ekonominis veiklos centras Patagonijoje buvo susijęs su __________ plėtra.</t>
  </si>
  <si>
    <t>galvijų ūkių</t>
  </si>
  <si>
    <t>želatinės gamyba</t>
  </si>
  <si>
    <t>druskos kasyba</t>
  </si>
  <si>
    <t>Vienas populiariausių turizmo centras Patagonijoje, žinomas savo nacionaliniais parkais, yra miestas __________.</t>
  </si>
  <si>
    <t>El Kalafatė</t>
  </si>
  <si>
    <t>Puerto Madryn</t>
  </si>
  <si>
    <t>Argentinoje Patagonijai priskiriamos Neukeno, Rio Negro, Čubuto, Santa Kruso, Ugnies Žemės provincijos, taip pat pats pietinis __________ provincijos pakraštys.</t>
  </si>
  <si>
    <t>Mendoza</t>
  </si>
  <si>
    <t>Cordoba</t>
  </si>
  <si>
    <t>Šiaurinė Patagonijos riba Čilėje vedama per __________ lūžį Araukanijos regione.</t>
  </si>
  <si>
    <t>Los Andes</t>
  </si>
  <si>
    <t>Patagonijos plotas siauriausia prasme, apimantis tik Argentinos dalį iki Magelano sąsiaurio, yra __________ kvadratinių kilometrų.</t>
  </si>
  <si>
    <t>~673 tūkst.</t>
  </si>
  <si>
    <t>673000</t>
  </si>
  <si>
    <t>700 tūkst.</t>
  </si>
  <si>
    <t>600 tūkst.</t>
  </si>
  <si>
    <t>Seniau manyta, kad Patagonijos kristalinis pamatas priklausė Gondvanos žemynui, tačiau XXI a. pradžioje iškelta teorija, kad Patagonija buvo __________ ir prisijungusi prie Gondvanos Permo periodu.</t>
  </si>
  <si>
    <t>savarankiškas kontinentas</t>
  </si>
  <si>
    <t>pusiau sala</t>
  </si>
  <si>
    <t>Patagonijos Anduose iškilęs kalnagūbris, kurio aukštis siekia 3776 m, vadinamas __________.</t>
  </si>
  <si>
    <t>Laninas</t>
  </si>
  <si>
    <t>Tronadoras</t>
  </si>
  <si>
    <t>San Valentino kalnas</t>
  </si>
  <si>
    <t>Vakarinėje Patagonijos dalyje driekiasi Andų kalnų grandinė, o šiaurės rytiniame pakraštyje esantis užgesusis vulkanas yra vadinamas __________.</t>
  </si>
  <si>
    <t>Domują</t>
  </si>
  <si>
    <t>Domuja vulkanas</t>
  </si>
  <si>
    <t>Kopahujės kūgis</t>
  </si>
  <si>
    <t>Domujo kūgis</t>
  </si>
  <si>
    <t>Visą rytų Patagoniją sudaro __________, kuriame vyrauja žemių augalų formacijų stepės su dideliu dirvožemių akmeningumu.</t>
  </si>
  <si>
    <t>Patagonijos plynaukštė</t>
  </si>
  <si>
    <t>Argentinos pamatas</t>
  </si>
  <si>
    <t>Pietų Patagonijos Andams būdingi labai stačiašlaičiai granitiniai masyvai, tarp kurių aukščiausias yra __________, pasiekiantis 4058 m aukštį.</t>
  </si>
  <si>
    <t>San Valentinas kalnas</t>
  </si>
  <si>
    <t>Tupungato ārvalstis</t>
  </si>
  <si>
    <t>Fitz Rojaus kalnas</t>
  </si>
  <si>
    <t>Ugnies Žemėje driekiasi mažiau aukšta Patagonijos Andų tąsa, vadinama __________, kurios aukščiausias taškas yra Darvino kalnas (2488 m).</t>
  </si>
  <si>
    <t>Alpių kalvagūbris</t>
  </si>
  <si>
    <t>Magelano kalvagūbriai</t>
  </si>
  <si>
    <t>Dėl stiprių vėjų, vykstančių visus metus, daugelyje Patagonijos vietų susidaro erozinės formas turintys __________.</t>
  </si>
  <si>
    <t>skardžiai</t>
  </si>
  <si>
    <t>skardžiai su erozijos formomis</t>
  </si>
  <si>
    <t>kalvagūbres</t>
  </si>
  <si>
    <t>eroded cliffs</t>
  </si>
  <si>
    <t>Atlanto vandenyno pakrantėje vyrauja statūs krantai su gausiomis įlankomis, o viena giliausių tektoninių įdubų pasaulyje yra __________ lagūna, esanti 105 m žemiau jūros lygio.</t>
  </si>
  <si>
    <t>Karbor no</t>
  </si>
  <si>
    <t>Karbono</t>
  </si>
  <si>
    <t>Torres del Paine lagūna</t>
  </si>
  <si>
    <t>Valdeso</t>
  </si>
  <si>
    <t>Metinis kritulių kiekis rytų Patagonijoje daugelyje vietų neviršija __________ mm, o drėgnesniuose miškuose – pasiekia iki 3000 mm.</t>
  </si>
  <si>
    <t>Patagonijos Anduose susitelkę du pagrindiniai ledlaukiai yra Šiaurės Patagonijos ir __________ ledlaukis.</t>
  </si>
  <si>
    <t>Antarktikos</t>
  </si>
  <si>
    <t>Afrikos</t>
  </si>
  <si>
    <t>Pagrindinės rytų Patagonijos upės, tekantys lygiagrečiai vakarų–rytų kryptimi, yra Koloradas, Negras, Čubutas, Deseadas ir __________.</t>
  </si>
  <si>
    <t>Čikas</t>
  </si>
  <si>
    <t>Koigas</t>
  </si>
  <si>
    <t>Patagonijoje sutinkamas retas paukštis, vadinamas __________, kuris neskraidantis ir gyvena tik šiame regione.</t>
  </si>
  <si>
    <t>Patagonijos pingvinas</t>
  </si>
  <si>
    <t>Andų kondoras</t>
  </si>
  <si>
    <t>Saugomoje teritorijoje Laguna Blankos nacionaliniame parke saugoma unikali ekosistema su endeminėmis __________ rūšimis.</t>
  </si>
  <si>
    <t>paukščių</t>
  </si>
  <si>
    <t>endeminėmis paukščių rūšimis</t>
  </si>
  <si>
    <t>kitomis floros rūšimis</t>
  </si>
  <si>
    <t>naminių gyvūnų rūšimis</t>
  </si>
  <si>
    <t>Didžiausias Čilės Patagonijos miestas, esantis žemyninės dalies pietiniame pakraštyje, yra __________, prasidėjęs kaip kolonistų fortas.</t>
  </si>
  <si>
    <t>Concepción</t>
  </si>
  <si>
    <t>XIX a. viduryje argentiniečių generalas Chulijus Archentinas Roka pradėjo __________ planą, siekdamas palaužti indėnų pasipriešinimą ir pajungti teritorijas Argentinai.</t>
  </si>
  <si>
    <t>Ambasadorių projektą</t>
  </si>
  <si>
    <t>Argentinos karo</t>
  </si>
  <si>
    <t>1865 m. valų kolonija Y Wladfa Čubuto provincijoje buvo įkurta siekiant sukurti __________ bendruomenę regione.</t>
  </si>
  <si>
    <t>valų kultūrinę</t>
  </si>
  <si>
    <t>welsh cultural</t>
  </si>
  <si>
    <t>chubutų religinę</t>
  </si>
  <si>
    <t>Šiaurinė Patagonijos riba Čilėje nurodoma per __________ lūžį Araukanijos regione.</t>
  </si>
  <si>
    <t>Valdės</t>
  </si>
  <si>
    <t>Pietinė Patagonijos riba dažnai vedama per __________ sąsiaurį, tačiau kai kuriais atvejais ji apima ir Ugnies Žemės salyną.</t>
  </si>
  <si>
    <t>Beagle'o kanalas</t>
  </si>
  <si>
    <t>Patagonijos įlanka</t>
  </si>
  <si>
    <t>Dėl skirtingų apibrėžimų Patagonijos plotas siekia ~673 tūkst. km² siauriausią prasmę, o plačiausią – __________ km².</t>
  </si>
  <si>
    <t>973 tūkst.</t>
  </si>
  <si>
    <t>800 tūkst.</t>
  </si>
  <si>
    <t>Amazonės plokščiakalnio</t>
  </si>
  <si>
    <t>Plioceno-pleistoceno metu vykę apledėjimai suformavo būdingą alpinį kraštovaizdį, o Atlanto vandenyno pakrantė vis keitėsi, todėl susidarė dabar jai būdinga __________ ir estuarijų gausa.</t>
  </si>
  <si>
    <t>upeliai</t>
  </si>
  <si>
    <t>pakrantės</t>
  </si>
  <si>
    <t>įlankų, užutėkių</t>
  </si>
  <si>
    <t>Kalnuotoji Neukeno baseino sektoriaus dalis tęsiasi tarp Limajaus ir Sengero upių, o jos aukščiausi kalnagūbriai pasiekia iki __________ metrų aukštį.</t>
  </si>
  <si>
    <t>1700</t>
  </si>
  <si>
    <t>1300</t>
  </si>
  <si>
    <t>Ugnies Žemėje driekiasi žemesnė Patagonijos Andų tąsa, vadinama Ugnies Žemės Kordiljera, kurios aukščiausias taškas yra Darvino kalnas, siekiantis __________ metrų aukštį.</t>
  </si>
  <si>
    <t>2488</t>
  </si>
  <si>
    <t>2800</t>
  </si>
  <si>
    <t>2100</t>
  </si>
  <si>
    <t>Rytų Patagonijos plokščiakalnyje didelius plotus užima dirvožemiai, tokie kaip išplautžemiai, kalciažemiai, sūrožemiai ir __________.</t>
  </si>
  <si>
    <t>smėlžemiai</t>
  </si>
  <si>
    <t>Ramiojo vandenyno pakrantėje labai vingiuota, įsiterpia fjordai, užutėkiai, o pakrantės sąranga sudaryta iš gausybės salų, pusiasalių ir __________ labirinto.</t>
  </si>
  <si>
    <t>tankių fjordų</t>
  </si>
  <si>
    <t>tankaus fjordų</t>
  </si>
  <si>
    <t>toskaniški vynuogynai</t>
  </si>
  <si>
    <t>pievų labirintas</t>
  </si>
  <si>
    <t>Stipriausi vėjai Patagonijoje dažniausiai pučia pavasarį, nes aukšto slėgio subtropinis klimatas pasislenka į pietus, o vidutinis metinis vėjo greitis siekia __________ km/h.</t>
  </si>
  <si>
    <t>15−20</t>
  </si>
  <si>
    <t>Rytų Patagonijoje daugelyje vietų metinis kritulių kiekis neviršija __________ mm, o drėgnesniuose Andų šlaituose jis gali siekti iki 5000 mm.</t>
  </si>
  <si>
    <t>Didžiausias visos Amerikos ežeras yra Vjedmos ežeras, pasižymintis gyliu iki __________ metrų.</t>
  </si>
  <si>
    <t>1100</t>
  </si>
  <si>
    <t>Gyvūnijos požiūriu Patagonijoje sutinkamas nedidelis neskraidantis paukštis, vadinamas __________.</t>
  </si>
  <si>
    <t>mažuoju nandu</t>
  </si>
  <si>
    <t>pingvinu</t>
  </si>
  <si>
    <t>albatrosu</t>
  </si>
  <si>
    <t>Saugomos teritorijos Patagonijoje apima nacionalinius parkus, pvz., Nahuel Huapi, Perito Moreno Argentinoje, taip pat Valdeso pusiasalį, kuris paskelbtas __________ objektu.</t>
  </si>
  <si>
    <t>pasaulio paveldo</t>
  </si>
  <si>
    <t>gamtybės rezervato</t>
  </si>
  <si>
    <t>saugomos zonos</t>
  </si>
  <si>
    <t>Ekonomikos požiūriu didžioji Patagonijos dalis remiasi __________, ypač avininkyste ir galvijininkyste.</t>
  </si>
  <si>
    <t>gyvulininkyste</t>
  </si>
  <si>
    <t>avių auginimu</t>
  </si>
  <si>
    <t>gyvulinkyste</t>
  </si>
  <si>
    <t>Transporto srityje Argentinos Patagonijoje pagrindiniai automobilių keliai kerta kraštą iš šiaurės į pietus, tarp jų yra Ruta Nacional 3, jungiantis Buenos Airės ir __________.</t>
  </si>
  <si>
    <t>La Kiaka</t>
  </si>
  <si>
    <t>Mergelių kyšulys</t>
  </si>
  <si>
    <t>Krašto pavadinimas „Patagonija“ kilęs nuo žodžio „patagón“, naudoto Magelano ekspedicijoje 1520 m., reiškiančio __________.</t>
  </si>
  <si>
    <t>didžiapėdžius</t>
  </si>
  <si>
    <t>didžiapėdis</t>
  </si>
  <si>
    <t>susirinkusis</t>
  </si>
  <si>
    <t>elnių medžiotojus</t>
  </si>
  <si>
    <t>XIX a. antroje pusėje argentiniečių generolas Chulijus Archentinas Roka ėmėsi plano, vadinamo Dykumos užkariavimu, siekiant užvaldyti indėnų teritorijas ir jas įtvirtinti __________ valdoje.</t>
  </si>
  <si>
    <t>Nuo XX amžiaus vidurio turizmas tapo viena pagrindinių ekonominės veiklos formų Patagonijoje, populiarūs žygiai po laukinę gamtą, plaukiojimas kalnų upėmis ir alpinizmas, taip pat kruizai į __________.</t>
  </si>
  <si>
    <t>Havajus</t>
  </si>
  <si>
    <t>Karibus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</si>
</sst>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</borders>
  <cellStyleXfs count="2">
    <xf numFmtId="0" fontId="0" fillId="0" borderId="80"/>
    <xf numFmtId="9" fontId="3" fillId="0" borderId="80"/>
  </cellStyleXfs>
  <cellXfs count="134">
    <xf numFmtId="0" fontId="0" fillId="0" borderId="0" xfId="0" applyBorder="1"/>
    <xf numFmtId="164" fontId="0" fillId="0" borderId="0" xfId="1" applyNumberFormat="1" applyFont="1" applyBorder="1"/>
    <xf numFmtId="164" fontId="4" fillId="0" borderId="0" xfId="1" applyNumberFormat="1" applyFont="1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8" xfId="0" applyBorder="1"/>
    <xf numFmtId="0" fontId="0" fillId="0" borderId="21" xfId="0" applyBorder="1"/>
    <xf numFmtId="0" fontId="0" fillId="0" borderId="16" xfId="0" applyBorder="1"/>
    <xf numFmtId="0" fontId="0" fillId="0" borderId="19" xfId="0" applyBorder="1"/>
    <xf numFmtId="0" fontId="0" fillId="0" borderId="22" xfId="0" applyBorder="1"/>
    <xf numFmtId="0" fontId="0" fillId="0" borderId="15" xfId="0" applyBorder="1"/>
    <xf numFmtId="0" fontId="0" fillId="0" borderId="20" xfId="0" applyBorder="1"/>
    <xf numFmtId="0" fontId="0" fillId="0" borderId="23" xfId="0" applyBorder="1"/>
    <xf numFmtId="0" fontId="0" fillId="0" borderId="17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13" xfId="0" applyBorder="1"/>
    <xf numFmtId="49" fontId="0" fillId="0" borderId="16" xfId="0" applyNumberFormat="1" applyBorder="1"/>
    <xf numFmtId="49" fontId="0" fillId="0" borderId="15" xfId="0" applyNumberFormat="1" applyBorder="1"/>
    <xf numFmtId="49" fontId="0" fillId="0" borderId="17" xfId="0" applyNumberFormat="1" applyBorder="1"/>
    <xf numFmtId="49" fontId="1" fillId="0" borderId="15" xfId="0" applyNumberFormat="1" applyFont="1" applyBorder="1"/>
    <xf numFmtId="49" fontId="0" fillId="0" borderId="24" xfId="0" applyNumberFormat="1" applyBorder="1"/>
    <xf numFmtId="0" fontId="0" fillId="0" borderId="30" xfId="0" applyBorder="1"/>
    <xf numFmtId="0" fontId="0" fillId="0" borderId="33" xfId="0" applyBorder="1"/>
    <xf numFmtId="0" fontId="0" fillId="0" borderId="28" xfId="0" applyBorder="1"/>
    <xf numFmtId="0" fontId="0" fillId="0" borderId="31" xfId="0" applyBorder="1"/>
    <xf numFmtId="0" fontId="0" fillId="0" borderId="34" xfId="0" applyBorder="1"/>
    <xf numFmtId="0" fontId="0" fillId="0" borderId="27" xfId="0" applyBorder="1"/>
    <xf numFmtId="0" fontId="0" fillId="0" borderId="32" xfId="0" applyBorder="1"/>
    <xf numFmtId="0" fontId="0" fillId="0" borderId="35" xfId="0" applyBorder="1"/>
    <xf numFmtId="0" fontId="0" fillId="0" borderId="29" xfId="0" applyBorder="1"/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42" xfId="0" applyBorder="1"/>
    <xf numFmtId="0" fontId="0" fillId="0" borderId="45" xfId="0" applyBorder="1"/>
    <xf numFmtId="0" fontId="0" fillId="0" borderId="40" xfId="0" applyBorder="1"/>
    <xf numFmtId="0" fontId="0" fillId="0" borderId="43" xfId="0" applyBorder="1"/>
    <xf numFmtId="0" fontId="0" fillId="0" borderId="46" xfId="0" applyBorder="1"/>
    <xf numFmtId="0" fontId="0" fillId="0" borderId="39" xfId="0" applyBorder="1"/>
    <xf numFmtId="0" fontId="0" fillId="0" borderId="44" xfId="0" applyBorder="1"/>
    <xf numFmtId="0" fontId="0" fillId="0" borderId="47" xfId="0" applyBorder="1"/>
    <xf numFmtId="0" fontId="0" fillId="0" borderId="41" xfId="0" applyBorder="1"/>
    <xf numFmtId="0" fontId="0" fillId="0" borderId="49" xfId="0" applyBorder="1"/>
    <xf numFmtId="0" fontId="0" fillId="0" borderId="48" xfId="0" applyBorder="1"/>
    <xf numFmtId="0" fontId="0" fillId="0" borderId="50" xfId="0" applyBorder="1"/>
    <xf numFmtId="49" fontId="0" fillId="0" borderId="28" xfId="0" applyNumberFormat="1" applyBorder="1"/>
    <xf numFmtId="49" fontId="0" fillId="0" borderId="27" xfId="0" applyNumberFormat="1" applyBorder="1"/>
    <xf numFmtId="49" fontId="0" fillId="0" borderId="29" xfId="0" applyNumberFormat="1" applyBorder="1"/>
    <xf numFmtId="49" fontId="0" fillId="0" borderId="40" xfId="0" applyNumberFormat="1" applyBorder="1"/>
    <xf numFmtId="49" fontId="0" fillId="0" borderId="39" xfId="0" applyNumberFormat="1" applyBorder="1"/>
    <xf numFmtId="49" fontId="0" fillId="0" borderId="41" xfId="0" applyNumberFormat="1" applyBorder="1"/>
    <xf numFmtId="0" fontId="0" fillId="0" borderId="54" xfId="0" applyBorder="1"/>
    <xf numFmtId="0" fontId="0" fillId="0" borderId="57" xfId="0" applyBorder="1"/>
    <xf numFmtId="0" fontId="0" fillId="0" borderId="52" xfId="0" applyBorder="1"/>
    <xf numFmtId="0" fontId="0" fillId="0" borderId="55" xfId="0" applyBorder="1"/>
    <xf numFmtId="0" fontId="0" fillId="0" borderId="58" xfId="0" applyBorder="1"/>
    <xf numFmtId="0" fontId="0" fillId="0" borderId="51" xfId="0" applyBorder="1"/>
    <xf numFmtId="0" fontId="0" fillId="0" borderId="56" xfId="0" applyBorder="1"/>
    <xf numFmtId="0" fontId="0" fillId="0" borderId="59" xfId="0" applyBorder="1"/>
    <xf numFmtId="0" fontId="0" fillId="0" borderId="53" xfId="0" applyBorder="1"/>
    <xf numFmtId="0" fontId="0" fillId="0" borderId="61" xfId="0" applyBorder="1"/>
    <xf numFmtId="0" fontId="0" fillId="0" borderId="60" xfId="0" applyBorder="1"/>
    <xf numFmtId="0" fontId="0" fillId="0" borderId="62" xfId="0" applyBorder="1"/>
    <xf numFmtId="49" fontId="0" fillId="0" borderId="52" xfId="0" applyNumberFormat="1" applyBorder="1"/>
    <xf numFmtId="49" fontId="0" fillId="0" borderId="51" xfId="0" applyNumberFormat="1" applyBorder="1"/>
    <xf numFmtId="49" fontId="0" fillId="0" borderId="53" xfId="0" applyNumberFormat="1" applyBorder="1"/>
    <xf numFmtId="49" fontId="0" fillId="0" borderId="60" xfId="0" applyNumberFormat="1" applyBorder="1"/>
    <xf numFmtId="49" fontId="0" fillId="0" borderId="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0" fontId="0" fillId="0" borderId="66" xfId="0" applyBorder="1"/>
    <xf numFmtId="0" fontId="0" fillId="0" borderId="69" xfId="0" applyBorder="1"/>
    <xf numFmtId="0" fontId="0" fillId="0" borderId="64" xfId="0" applyBorder="1"/>
    <xf numFmtId="0" fontId="0" fillId="0" borderId="67" xfId="0" applyBorder="1"/>
    <xf numFmtId="0" fontId="0" fillId="0" borderId="70" xfId="0" applyBorder="1"/>
    <xf numFmtId="0" fontId="0" fillId="0" borderId="63" xfId="0" applyBorder="1"/>
    <xf numFmtId="0" fontId="0" fillId="0" borderId="68" xfId="0" applyBorder="1"/>
    <xf numFmtId="0" fontId="0" fillId="0" borderId="71" xfId="0" applyBorder="1"/>
    <xf numFmtId="0" fontId="0" fillId="0" borderId="65" xfId="0" applyBorder="1"/>
    <xf numFmtId="0" fontId="0" fillId="0" borderId="73" xfId="0" applyBorder="1"/>
    <xf numFmtId="0" fontId="0" fillId="0" borderId="72" xfId="0" applyBorder="1"/>
    <xf numFmtId="0" fontId="0" fillId="0" borderId="74" xfId="0" applyBorder="1"/>
    <xf numFmtId="49" fontId="0" fillId="0" borderId="49" xfId="0" applyNumberFormat="1" applyBorder="1"/>
    <xf numFmtId="49" fontId="0" fillId="0" borderId="48" xfId="0" applyNumberFormat="1" applyBorder="1"/>
    <xf numFmtId="49" fontId="0" fillId="0" borderId="50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73" xfId="0" applyNumberFormat="1" applyBorder="1"/>
    <xf numFmtId="49" fontId="0" fillId="0" borderId="72" xfId="0" applyNumberFormat="1" applyBorder="1"/>
    <xf numFmtId="49" fontId="0" fillId="0" borderId="74" xfId="0" applyNumberFormat="1" applyBorder="1"/>
    <xf numFmtId="49" fontId="0" fillId="0" borderId="64" xfId="0" applyNumberFormat="1" applyBorder="1"/>
    <xf numFmtId="49" fontId="0" fillId="0" borderId="69" xfId="0" applyNumberFormat="1" applyBorder="1"/>
    <xf numFmtId="49" fontId="0" fillId="0" borderId="63" xfId="0" applyNumberFormat="1" applyBorder="1"/>
    <xf numFmtId="49" fontId="0" fillId="0" borderId="70" xfId="0" applyNumberFormat="1" applyBorder="1"/>
    <xf numFmtId="49" fontId="0" fillId="0" borderId="65" xfId="0" applyNumberFormat="1" applyBorder="1"/>
    <xf numFmtId="49" fontId="0" fillId="0" borderId="71" xfId="0" applyNumberFormat="1" applyBorder="1"/>
    <xf numFmtId="10" fontId="0" fillId="0" borderId="0" xfId="0" applyNumberFormat="1" applyBorder="1"/>
    <xf numFmtId="0" fontId="0" fillId="0" borderId="79" xfId="0" applyBorder="1"/>
    <xf numFmtId="0" fontId="0" fillId="0" borderId="80" xfId="0"/>
    <xf numFmtId="0" fontId="4" fillId="0" borderId="79" xfId="0" applyFont="1" applyBorder="1" applyAlignment="1">
      <alignment vertical="center"/>
    </xf>
    <xf numFmtId="0" fontId="0" fillId="0" borderId="64" xfId="0" applyBorder="1" applyAlignment="1">
      <alignment vertical="top" wrapText="1"/>
    </xf>
    <xf numFmtId="0" fontId="0" fillId="0" borderId="75" xfId="0" applyBorder="1"/>
    <xf numFmtId="0" fontId="0" fillId="0" borderId="76" xfId="0" applyBorder="1"/>
    <xf numFmtId="0" fontId="0" fillId="0" borderId="66" xfId="0" applyBorder="1" applyAlignment="1">
      <alignment vertical="top" wrapText="1"/>
    </xf>
    <xf numFmtId="0" fontId="0" fillId="0" borderId="77" xfId="0" applyBorder="1"/>
    <xf numFmtId="0" fontId="0" fillId="0" borderId="78" xfId="0" applyBorder="1"/>
    <xf numFmtId="0" fontId="2" fillId="0" borderId="64" xfId="0" applyFont="1" applyBorder="1" applyAlignment="1">
      <alignment vertical="top" wrapText="1"/>
    </xf>
    <xf numFmtId="0" fontId="0" fillId="0" borderId="72" xfId="0" applyBorder="1" applyAlignment="1">
      <alignment vertical="top" wrapText="1"/>
    </xf>
    <xf numFmtId="0" fontId="0" fillId="0" borderId="14" xfId="0" applyBorder="1"/>
    <xf numFmtId="0" fontId="2" fillId="0" borderId="72" xfId="0" applyFont="1" applyBorder="1" applyAlignment="1">
      <alignment vertical="top" wrapText="1"/>
    </xf>
    <xf numFmtId="0" fontId="5" fillId="0" borderId="72" xfId="0" applyFont="1" applyBorder="1" applyAlignment="1">
      <alignment vertical="top" wrapText="1"/>
    </xf>
    <xf numFmtId="49" fontId="0" fillId="0" borderId="64" xfId="0" applyNumberFormat="1" applyBorder="1" applyAlignment="1">
      <alignment vertical="top" wrapText="1"/>
    </xf>
    <xf numFmtId="49" fontId="0" fillId="0" borderId="66" xfId="0" applyNumberFormat="1" applyBorder="1" applyAlignment="1">
      <alignment vertical="top" wrapText="1"/>
    </xf>
    <xf numFmtId="49" fontId="0" fillId="0" borderId="72" xfId="0" applyNumberFormat="1" applyBorder="1" applyAlignment="1">
      <alignment vertical="top" wrapText="1"/>
    </xf>
    <xf numFmtId="9" fontId="0" fillId="0" borderId="64" xfId="0" applyNumberFormat="1" applyBorder="1" applyAlignment="1">
      <alignment vertical="top" wrapText="1"/>
    </xf>
  </cellXfs>
  <cellStyles count="2">
    <cellStyle name="Įprastas" xfId="0" builtinId="0"/>
    <cellStyle name="Procentai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apas1"/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apas2"/>
  <dimension ref="A1:CX165"/>
  <sheetViews>
    <sheetView tabSelected="1" zoomScale="115" zoomScaleNormal="115" workbookViewId="0">
      <pane xSplit="1" ySplit="4" topLeftCell="B75" activePane="bottomRight" state="frozen"/>
      <selection pane="topRight" activeCell="B1" sqref="B1"/>
      <selection pane="bottomLeft" activeCell="A10" sqref="A10"/>
      <selection pane="bottomRight" activeCell="C93" sqref="C93"/>
    </sheetView>
  </sheetViews>
  <sheetFormatPr defaultRowHeight="15"/>
  <cols>
    <col min="1" max="1" width="43" bestFit="1" customWidth="1"/>
    <col min="2" max="4" width="32.85546875" bestFit="1" customWidth="1"/>
    <col min="5" max="9" width="35.5703125" bestFit="1" customWidth="1"/>
    <col min="10" max="13" width="38.28515625" bestFit="1" customWidth="1"/>
    <col min="14" max="16" width="32.85546875" bestFit="1" customWidth="1"/>
    <col min="17" max="22" width="35.5703125" bestFit="1" customWidth="1"/>
    <col min="23" max="25" width="38.28515625" bestFit="1" customWidth="1"/>
    <col min="26" max="34" width="35.5703125" bestFit="1" customWidth="1"/>
    <col min="35" max="43" width="38.28515625" bestFit="1" customWidth="1"/>
    <col min="44" max="46" width="35.5703125" bestFit="1" customWidth="1"/>
    <col min="47" max="49" width="38.28515625" bestFit="1" customWidth="1"/>
    <col min="50" max="52" width="32.85546875" bestFit="1" customWidth="1"/>
    <col min="53" max="58" width="35.5703125" bestFit="1" customWidth="1"/>
    <col min="59" max="61" width="38.28515625" bestFit="1" customWidth="1"/>
    <col min="62" max="64" width="32.85546875" bestFit="1" customWidth="1"/>
    <col min="65" max="70" width="35.5703125" bestFit="1" customWidth="1"/>
    <col min="71" max="73" width="38.28515625" bestFit="1" customWidth="1"/>
    <col min="74" max="76" width="32.85546875" bestFit="1" customWidth="1"/>
    <col min="77" max="82" width="35.5703125" bestFit="1" customWidth="1"/>
    <col min="83" max="85" width="38.28515625" bestFit="1" customWidth="1"/>
    <col min="86" max="88" width="32.85546875" bestFit="1" customWidth="1"/>
    <col min="89" max="94" width="35.5703125" bestFit="1" customWidth="1"/>
    <col min="95" max="97" width="38.28515625" bestFit="1" customWidth="1"/>
    <col min="98" max="102" width="6" bestFit="1" customWidth="1"/>
  </cols>
  <sheetData>
    <row r="1" spans="1:53">
      <c r="A1" t="s">
        <v>5</v>
      </c>
      <c r="B1">
        <v>0.05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</row>
    <row r="2" spans="1:53">
      <c r="A2" t="s">
        <v>15</v>
      </c>
      <c r="B2">
        <f>_xlfn.NORM.S.INV(1-B1/2)</f>
        <v>1.9599639845400536</v>
      </c>
      <c r="AN2" s="115">
        <f ca="1">AR83/AS83</f>
        <v>1.8598593290527647</v>
      </c>
      <c r="AO2" s="115">
        <f ca="1">AR74/AS74</f>
        <v>1.859859329052765</v>
      </c>
      <c r="AP2" s="115">
        <f ca="1">AR73/AS73</f>
        <v>1.2831692180897845</v>
      </c>
      <c r="AQ2" s="115">
        <f ca="1">AR75/AS75</f>
        <v>1.6365137463454003</v>
      </c>
      <c r="AR2" s="115">
        <f ca="1">AT74/AU74</f>
        <v>2.0263948497854076</v>
      </c>
      <c r="AS2" s="115">
        <f ca="1">AT73/AU73</f>
        <v>1.2663908452809434</v>
      </c>
      <c r="AT2" s="115">
        <f ca="1">AT75/AU75</f>
        <v>1.7229397132476165</v>
      </c>
      <c r="AU2" s="115">
        <f ca="1">AV74/AW74</f>
        <v>1.8418006691361388</v>
      </c>
      <c r="AV2" s="115">
        <f ca="1">AV73/AW73</f>
        <v>1.2850931557788392</v>
      </c>
      <c r="AW2" s="115">
        <f ca="1">AV75/AW75</f>
        <v>1.6269341210763235</v>
      </c>
    </row>
    <row r="3" spans="1:53">
      <c r="A3" t="s">
        <v>16</v>
      </c>
      <c r="B3" t="s">
        <v>17</v>
      </c>
      <c r="C3" t="s">
        <v>17</v>
      </c>
      <c r="D3" t="s">
        <v>18</v>
      </c>
      <c r="E3" t="s">
        <v>18</v>
      </c>
      <c r="F3" t="s">
        <v>19</v>
      </c>
      <c r="G3" t="s">
        <v>19</v>
      </c>
      <c r="H3" t="s">
        <v>20</v>
      </c>
      <c r="I3" t="s">
        <v>20</v>
      </c>
      <c r="J3" t="s">
        <v>21</v>
      </c>
      <c r="K3" t="s">
        <v>21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21</v>
      </c>
      <c r="AK3" t="s">
        <v>21</v>
      </c>
      <c r="AL3" t="s">
        <v>21</v>
      </c>
      <c r="AM3" t="s">
        <v>21</v>
      </c>
      <c r="AN3" t="s">
        <v>21</v>
      </c>
      <c r="AO3" t="s">
        <v>21</v>
      </c>
      <c r="AP3" t="s">
        <v>21</v>
      </c>
      <c r="AQ3" t="s">
        <v>21</v>
      </c>
      <c r="AR3" t="s">
        <v>22</v>
      </c>
      <c r="AS3" t="s">
        <v>22</v>
      </c>
      <c r="AT3" t="s">
        <v>23</v>
      </c>
      <c r="AU3" t="s">
        <v>23</v>
      </c>
      <c r="AV3" t="s">
        <v>24</v>
      </c>
      <c r="AW3" t="s">
        <v>24</v>
      </c>
      <c r="AX3" t="s">
        <v>25</v>
      </c>
      <c r="AY3" t="s">
        <v>26</v>
      </c>
      <c r="AZ3" t="s">
        <v>19</v>
      </c>
      <c r="BA3" t="s">
        <v>21</v>
      </c>
    </row>
    <row r="4" spans="1:53">
      <c r="A4" t="s">
        <v>27</v>
      </c>
      <c r="B4" t="s">
        <v>28</v>
      </c>
      <c r="C4" t="s">
        <v>29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29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30</v>
      </c>
      <c r="AK4" t="s">
        <v>31</v>
      </c>
      <c r="AL4" t="s">
        <v>32</v>
      </c>
      <c r="AM4" t="s">
        <v>33</v>
      </c>
      <c r="AN4" t="s">
        <v>34</v>
      </c>
      <c r="AO4" t="s">
        <v>35</v>
      </c>
      <c r="AP4" t="s">
        <v>36</v>
      </c>
      <c r="AQ4" t="s">
        <v>37</v>
      </c>
      <c r="AR4" t="s">
        <v>38</v>
      </c>
      <c r="AS4" t="s">
        <v>39</v>
      </c>
      <c r="AT4" t="s">
        <v>38</v>
      </c>
      <c r="AU4" t="s">
        <v>39</v>
      </c>
      <c r="AV4" t="s">
        <v>38</v>
      </c>
      <c r="AW4" t="s">
        <v>39</v>
      </c>
      <c r="AX4" t="s">
        <v>40</v>
      </c>
      <c r="AY4" t="s">
        <v>40</v>
      </c>
      <c r="AZ4" t="s">
        <v>40</v>
      </c>
      <c r="BA4" t="s">
        <v>40</v>
      </c>
    </row>
    <row r="5" spans="1:53">
      <c r="A5" t="s">
        <v>41</v>
      </c>
      <c r="B5">
        <f t="shared" ref="B5:AG5" ca="1" si="0">SUMIFS(126:126,$121:$121,B$3,$125:$125,B$4&amp;"*")</f>
        <v>0</v>
      </c>
      <c r="C5">
        <f t="shared" ca="1" si="0"/>
        <v>0</v>
      </c>
      <c r="D5">
        <f t="shared" ca="1" si="0"/>
        <v>239</v>
      </c>
      <c r="E5">
        <f t="shared" ca="1" si="0"/>
        <v>232</v>
      </c>
      <c r="F5">
        <f t="shared" ca="1" si="0"/>
        <v>229</v>
      </c>
      <c r="G5">
        <f t="shared" ca="1" si="0"/>
        <v>213</v>
      </c>
      <c r="H5">
        <f t="shared" ca="1" si="0"/>
        <v>228</v>
      </c>
      <c r="I5">
        <f t="shared" ca="1" si="0"/>
        <v>223</v>
      </c>
      <c r="J5">
        <f t="shared" ca="1" si="0"/>
        <v>229</v>
      </c>
      <c r="K5">
        <f t="shared" ca="1" si="0"/>
        <v>200</v>
      </c>
      <c r="L5">
        <f t="shared" ca="1" si="0"/>
        <v>60</v>
      </c>
      <c r="M5">
        <f t="shared" ca="1" si="0"/>
        <v>59</v>
      </c>
      <c r="N5">
        <f t="shared" ca="1" si="0"/>
        <v>60</v>
      </c>
      <c r="O5">
        <f t="shared" ca="1" si="0"/>
        <v>60</v>
      </c>
      <c r="P5">
        <f t="shared" ca="1" si="0"/>
        <v>58</v>
      </c>
      <c r="Q5">
        <f t="shared" ca="1" si="0"/>
        <v>59</v>
      </c>
      <c r="R5">
        <f t="shared" ca="1" si="0"/>
        <v>59</v>
      </c>
      <c r="S5">
        <f t="shared" ca="1" si="0"/>
        <v>56</v>
      </c>
      <c r="T5">
        <f t="shared" ca="1" si="0"/>
        <v>55</v>
      </c>
      <c r="U5">
        <f t="shared" ca="1" si="0"/>
        <v>59</v>
      </c>
      <c r="V5">
        <f t="shared" ca="1" si="0"/>
        <v>57</v>
      </c>
      <c r="W5">
        <f t="shared" ca="1" si="0"/>
        <v>58</v>
      </c>
      <c r="X5">
        <f t="shared" ca="1" si="0"/>
        <v>52</v>
      </c>
      <c r="Y5">
        <f t="shared" ca="1" si="0"/>
        <v>58</v>
      </c>
      <c r="Z5">
        <f t="shared" ca="1" si="0"/>
        <v>51</v>
      </c>
      <c r="AA5">
        <f t="shared" ca="1" si="0"/>
        <v>52</v>
      </c>
      <c r="AB5">
        <f t="shared" ca="1" si="0"/>
        <v>58</v>
      </c>
      <c r="AC5">
        <f t="shared" ca="1" si="0"/>
        <v>58</v>
      </c>
      <c r="AD5">
        <f t="shared" ca="1" si="0"/>
        <v>56</v>
      </c>
      <c r="AE5">
        <f t="shared" ca="1" si="0"/>
        <v>56</v>
      </c>
      <c r="AF5">
        <f t="shared" ca="1" si="0"/>
        <v>56</v>
      </c>
      <c r="AG5">
        <f t="shared" ca="1" si="0"/>
        <v>59</v>
      </c>
      <c r="AH5">
        <f t="shared" ref="AH5:BA5" ca="1" si="1">SUMIFS(126:126,$121:$121,AH$3,$125:$125,AH$4&amp;"*")</f>
        <v>58</v>
      </c>
      <c r="AI5">
        <f t="shared" ca="1" si="1"/>
        <v>50</v>
      </c>
      <c r="AJ5">
        <f t="shared" ca="1" si="1"/>
        <v>58</v>
      </c>
      <c r="AK5">
        <f t="shared" ca="1" si="1"/>
        <v>55</v>
      </c>
      <c r="AL5">
        <f t="shared" ca="1" si="1"/>
        <v>58</v>
      </c>
      <c r="AM5">
        <f t="shared" ca="1" si="1"/>
        <v>58</v>
      </c>
      <c r="AN5">
        <f t="shared" ca="1" si="1"/>
        <v>52</v>
      </c>
      <c r="AO5">
        <f t="shared" ca="1" si="1"/>
        <v>53</v>
      </c>
      <c r="AP5">
        <f t="shared" ca="1" si="1"/>
        <v>50</v>
      </c>
      <c r="AQ5">
        <f t="shared" ca="1" si="1"/>
        <v>45</v>
      </c>
      <c r="AR5">
        <f t="shared" ca="1" si="1"/>
        <v>868</v>
      </c>
      <c r="AS5">
        <f t="shared" ca="1" si="1"/>
        <v>925</v>
      </c>
      <c r="AT5">
        <f t="shared" ca="1" si="1"/>
        <v>455</v>
      </c>
      <c r="AU5">
        <f t="shared" ca="1" si="1"/>
        <v>467</v>
      </c>
      <c r="AV5">
        <f t="shared" ca="1" si="1"/>
        <v>413</v>
      </c>
      <c r="AW5">
        <f t="shared" ca="1" si="1"/>
        <v>458</v>
      </c>
      <c r="AX5">
        <f t="shared" ca="1" si="1"/>
        <v>922</v>
      </c>
      <c r="AY5">
        <f t="shared" ca="1" si="1"/>
        <v>871</v>
      </c>
      <c r="AZ5">
        <f t="shared" ca="1" si="1"/>
        <v>442</v>
      </c>
      <c r="BA5">
        <f t="shared" ca="1" si="1"/>
        <v>429</v>
      </c>
    </row>
    <row r="6" spans="1:53">
      <c r="A6" t="s">
        <v>42</v>
      </c>
      <c r="B6">
        <f t="shared" ref="B6:AG6" ca="1" si="2">SUMIFS(127:127,$121:$121,B$3,$125:$125,B$4&amp;"*")</f>
        <v>0</v>
      </c>
      <c r="C6">
        <f t="shared" ca="1" si="2"/>
        <v>0</v>
      </c>
      <c r="D6">
        <f t="shared" ca="1" si="2"/>
        <v>1</v>
      </c>
      <c r="E6">
        <f t="shared" ca="1" si="2"/>
        <v>8</v>
      </c>
      <c r="F6">
        <f t="shared" ca="1" si="2"/>
        <v>11</v>
      </c>
      <c r="G6">
        <f t="shared" ca="1" si="2"/>
        <v>27</v>
      </c>
      <c r="H6">
        <f t="shared" ca="1" si="2"/>
        <v>12</v>
      </c>
      <c r="I6">
        <f t="shared" ca="1" si="2"/>
        <v>17</v>
      </c>
      <c r="J6">
        <f t="shared" ca="1" si="2"/>
        <v>11</v>
      </c>
      <c r="K6">
        <f t="shared" ca="1" si="2"/>
        <v>40</v>
      </c>
      <c r="L6">
        <f t="shared" ca="1" si="2"/>
        <v>0</v>
      </c>
      <c r="M6">
        <f t="shared" ca="1" si="2"/>
        <v>1</v>
      </c>
      <c r="N6">
        <f t="shared" ca="1" si="2"/>
        <v>0</v>
      </c>
      <c r="O6">
        <f t="shared" ca="1" si="2"/>
        <v>0</v>
      </c>
      <c r="P6">
        <f t="shared" ca="1" si="2"/>
        <v>2</v>
      </c>
      <c r="Q6">
        <f t="shared" ca="1" si="2"/>
        <v>1</v>
      </c>
      <c r="R6">
        <f t="shared" ca="1" si="2"/>
        <v>1</v>
      </c>
      <c r="S6">
        <f t="shared" ca="1" si="2"/>
        <v>4</v>
      </c>
      <c r="T6">
        <f t="shared" ca="1" si="2"/>
        <v>5</v>
      </c>
      <c r="U6">
        <f t="shared" ca="1" si="2"/>
        <v>1</v>
      </c>
      <c r="V6">
        <f t="shared" ca="1" si="2"/>
        <v>3</v>
      </c>
      <c r="W6">
        <f t="shared" ca="1" si="2"/>
        <v>2</v>
      </c>
      <c r="X6">
        <f t="shared" ca="1" si="2"/>
        <v>8</v>
      </c>
      <c r="Y6">
        <f t="shared" ca="1" si="2"/>
        <v>2</v>
      </c>
      <c r="Z6">
        <f t="shared" ca="1" si="2"/>
        <v>9</v>
      </c>
      <c r="AA6">
        <f t="shared" ca="1" si="2"/>
        <v>8</v>
      </c>
      <c r="AB6">
        <f t="shared" ca="1" si="2"/>
        <v>2</v>
      </c>
      <c r="AC6">
        <f t="shared" ca="1" si="2"/>
        <v>2</v>
      </c>
      <c r="AD6">
        <f t="shared" ca="1" si="2"/>
        <v>4</v>
      </c>
      <c r="AE6">
        <f t="shared" ca="1" si="2"/>
        <v>4</v>
      </c>
      <c r="AF6">
        <f t="shared" ca="1" si="2"/>
        <v>4</v>
      </c>
      <c r="AG6">
        <f t="shared" ca="1" si="2"/>
        <v>1</v>
      </c>
      <c r="AH6">
        <f t="shared" ref="AH6:BA6" ca="1" si="3">SUMIFS(127:127,$121:$121,AH$3,$125:$125,AH$4&amp;"*")</f>
        <v>2</v>
      </c>
      <c r="AI6">
        <f t="shared" ca="1" si="3"/>
        <v>10</v>
      </c>
      <c r="AJ6">
        <f t="shared" ca="1" si="3"/>
        <v>2</v>
      </c>
      <c r="AK6">
        <f t="shared" ca="1" si="3"/>
        <v>5</v>
      </c>
      <c r="AL6">
        <f t="shared" ca="1" si="3"/>
        <v>2</v>
      </c>
      <c r="AM6">
        <f t="shared" ca="1" si="3"/>
        <v>2</v>
      </c>
      <c r="AN6">
        <f t="shared" ca="1" si="3"/>
        <v>8</v>
      </c>
      <c r="AO6">
        <f t="shared" ca="1" si="3"/>
        <v>7</v>
      </c>
      <c r="AP6">
        <f t="shared" ca="1" si="3"/>
        <v>10</v>
      </c>
      <c r="AQ6">
        <f t="shared" ca="1" si="3"/>
        <v>15</v>
      </c>
      <c r="AR6">
        <f t="shared" ca="1" si="3"/>
        <v>92</v>
      </c>
      <c r="AS6">
        <f t="shared" ca="1" si="3"/>
        <v>35</v>
      </c>
      <c r="AT6">
        <f t="shared" ca="1" si="3"/>
        <v>25</v>
      </c>
      <c r="AU6">
        <f t="shared" ca="1" si="3"/>
        <v>13</v>
      </c>
      <c r="AV6">
        <f t="shared" ca="1" si="3"/>
        <v>67</v>
      </c>
      <c r="AW6">
        <f t="shared" ca="1" si="3"/>
        <v>22</v>
      </c>
      <c r="AX6">
        <f t="shared" ca="1" si="3"/>
        <v>38</v>
      </c>
      <c r="AY6">
        <f t="shared" ca="1" si="3"/>
        <v>89</v>
      </c>
      <c r="AZ6">
        <f t="shared" ca="1" si="3"/>
        <v>38</v>
      </c>
      <c r="BA6">
        <f t="shared" ca="1" si="3"/>
        <v>51</v>
      </c>
    </row>
    <row r="7" spans="1:53">
      <c r="A7" t="s">
        <v>43</v>
      </c>
      <c r="B7">
        <f t="shared" ref="B7:AG7" ca="1" si="4">SUMIFS(128:128,$121:$121,B$3,$125:$125,B$4&amp;"*")</f>
        <v>0</v>
      </c>
      <c r="C7">
        <f t="shared" ca="1" si="4"/>
        <v>0</v>
      </c>
      <c r="D7">
        <f t="shared" ca="1" si="4"/>
        <v>240</v>
      </c>
      <c r="E7">
        <f t="shared" ca="1" si="4"/>
        <v>240</v>
      </c>
      <c r="F7">
        <f t="shared" ca="1" si="4"/>
        <v>240</v>
      </c>
      <c r="G7">
        <f t="shared" ca="1" si="4"/>
        <v>240</v>
      </c>
      <c r="H7">
        <f t="shared" ca="1" si="4"/>
        <v>240</v>
      </c>
      <c r="I7">
        <f t="shared" ca="1" si="4"/>
        <v>240</v>
      </c>
      <c r="J7">
        <f t="shared" ca="1" si="4"/>
        <v>240</v>
      </c>
      <c r="K7">
        <f t="shared" ca="1" si="4"/>
        <v>240</v>
      </c>
      <c r="L7">
        <f t="shared" ca="1" si="4"/>
        <v>60</v>
      </c>
      <c r="M7">
        <f t="shared" ca="1" si="4"/>
        <v>60</v>
      </c>
      <c r="N7">
        <f t="shared" ca="1" si="4"/>
        <v>60</v>
      </c>
      <c r="O7">
        <f t="shared" ca="1" si="4"/>
        <v>60</v>
      </c>
      <c r="P7">
        <f t="shared" ca="1" si="4"/>
        <v>60</v>
      </c>
      <c r="Q7">
        <f t="shared" ca="1" si="4"/>
        <v>60</v>
      </c>
      <c r="R7">
        <f t="shared" ca="1" si="4"/>
        <v>60</v>
      </c>
      <c r="S7">
        <f t="shared" ca="1" si="4"/>
        <v>60</v>
      </c>
      <c r="T7">
        <f t="shared" ca="1" si="4"/>
        <v>60</v>
      </c>
      <c r="U7">
        <f t="shared" ca="1" si="4"/>
        <v>60</v>
      </c>
      <c r="V7">
        <f t="shared" ca="1" si="4"/>
        <v>60</v>
      </c>
      <c r="W7">
        <f t="shared" ca="1" si="4"/>
        <v>60</v>
      </c>
      <c r="X7">
        <f t="shared" ca="1" si="4"/>
        <v>60</v>
      </c>
      <c r="Y7">
        <f t="shared" ca="1" si="4"/>
        <v>60</v>
      </c>
      <c r="Z7">
        <f t="shared" ca="1" si="4"/>
        <v>60</v>
      </c>
      <c r="AA7">
        <f t="shared" ca="1" si="4"/>
        <v>60</v>
      </c>
      <c r="AB7">
        <f t="shared" ca="1" si="4"/>
        <v>60</v>
      </c>
      <c r="AC7">
        <f t="shared" ca="1" si="4"/>
        <v>60</v>
      </c>
      <c r="AD7">
        <f t="shared" ca="1" si="4"/>
        <v>60</v>
      </c>
      <c r="AE7">
        <f t="shared" ca="1" si="4"/>
        <v>60</v>
      </c>
      <c r="AF7">
        <f t="shared" ca="1" si="4"/>
        <v>60</v>
      </c>
      <c r="AG7">
        <f t="shared" ca="1" si="4"/>
        <v>60</v>
      </c>
      <c r="AH7">
        <f t="shared" ref="AH7:BA7" ca="1" si="5">SUMIFS(128:128,$121:$121,AH$3,$125:$125,AH$4&amp;"*")</f>
        <v>60</v>
      </c>
      <c r="AI7">
        <f t="shared" ca="1" si="5"/>
        <v>60</v>
      </c>
      <c r="AJ7">
        <f t="shared" ca="1" si="5"/>
        <v>60</v>
      </c>
      <c r="AK7">
        <f t="shared" ca="1" si="5"/>
        <v>60</v>
      </c>
      <c r="AL7">
        <f t="shared" ca="1" si="5"/>
        <v>60</v>
      </c>
      <c r="AM7">
        <f t="shared" ca="1" si="5"/>
        <v>60</v>
      </c>
      <c r="AN7">
        <f t="shared" ca="1" si="5"/>
        <v>60</v>
      </c>
      <c r="AO7">
        <f t="shared" ca="1" si="5"/>
        <v>60</v>
      </c>
      <c r="AP7">
        <f t="shared" ca="1" si="5"/>
        <v>60</v>
      </c>
      <c r="AQ7">
        <f t="shared" ca="1" si="5"/>
        <v>60</v>
      </c>
      <c r="AR7">
        <f t="shared" ca="1" si="5"/>
        <v>960</v>
      </c>
      <c r="AS7">
        <f t="shared" ca="1" si="5"/>
        <v>960</v>
      </c>
      <c r="AT7">
        <f t="shared" ca="1" si="5"/>
        <v>480</v>
      </c>
      <c r="AU7">
        <f t="shared" ca="1" si="5"/>
        <v>480</v>
      </c>
      <c r="AV7">
        <f t="shared" ca="1" si="5"/>
        <v>480</v>
      </c>
      <c r="AW7">
        <f t="shared" ca="1" si="5"/>
        <v>480</v>
      </c>
      <c r="AX7">
        <f t="shared" ca="1" si="5"/>
        <v>960</v>
      </c>
      <c r="AY7">
        <f t="shared" ca="1" si="5"/>
        <v>960</v>
      </c>
      <c r="AZ7">
        <f t="shared" ca="1" si="5"/>
        <v>480</v>
      </c>
      <c r="BA7">
        <f t="shared" ca="1" si="5"/>
        <v>480</v>
      </c>
    </row>
    <row r="8" spans="1:53">
      <c r="A8" t="s">
        <v>44</v>
      </c>
      <c r="B8" s="1" t="e">
        <f t="shared" ref="B8:AG8" ca="1" si="6">B5/B7</f>
        <v>#DIV/0!</v>
      </c>
      <c r="C8" s="1" t="e">
        <f t="shared" ca="1" si="6"/>
        <v>#DIV/0!</v>
      </c>
      <c r="D8" s="1">
        <f t="shared" ca="1" si="6"/>
        <v>0.99583333333333335</v>
      </c>
      <c r="E8" s="1">
        <f t="shared" ca="1" si="6"/>
        <v>0.96666666666666667</v>
      </c>
      <c r="F8" s="1">
        <f t="shared" ca="1" si="6"/>
        <v>0.95416666666666672</v>
      </c>
      <c r="G8" s="1">
        <f t="shared" ca="1" si="6"/>
        <v>0.88749999999999996</v>
      </c>
      <c r="H8" s="1">
        <f t="shared" ca="1" si="6"/>
        <v>0.95</v>
      </c>
      <c r="I8" s="1">
        <f t="shared" ca="1" si="6"/>
        <v>0.9291666666666667</v>
      </c>
      <c r="J8" s="1">
        <f t="shared" ca="1" si="6"/>
        <v>0.95416666666666672</v>
      </c>
      <c r="K8" s="1">
        <f t="shared" ca="1" si="6"/>
        <v>0.83333333333333337</v>
      </c>
      <c r="L8" s="1">
        <f t="shared" ca="1" si="6"/>
        <v>1</v>
      </c>
      <c r="M8" s="1">
        <f t="shared" ca="1" si="6"/>
        <v>0.98333333333333328</v>
      </c>
      <c r="N8" s="1">
        <f t="shared" ca="1" si="6"/>
        <v>1</v>
      </c>
      <c r="O8" s="1">
        <f t="shared" ca="1" si="6"/>
        <v>1</v>
      </c>
      <c r="P8" s="1">
        <f t="shared" ca="1" si="6"/>
        <v>0.96666666666666667</v>
      </c>
      <c r="Q8" s="1">
        <f t="shared" ca="1" si="6"/>
        <v>0.98333333333333328</v>
      </c>
      <c r="R8" s="1">
        <f t="shared" ca="1" si="6"/>
        <v>0.98333333333333328</v>
      </c>
      <c r="S8" s="1">
        <f t="shared" ca="1" si="6"/>
        <v>0.93333333333333335</v>
      </c>
      <c r="T8" s="1">
        <f t="shared" ca="1" si="6"/>
        <v>0.91666666666666663</v>
      </c>
      <c r="U8" s="1">
        <f t="shared" ca="1" si="6"/>
        <v>0.98333333333333328</v>
      </c>
      <c r="V8" s="1">
        <f t="shared" ca="1" si="6"/>
        <v>0.95</v>
      </c>
      <c r="W8" s="1">
        <f t="shared" ca="1" si="6"/>
        <v>0.96666666666666667</v>
      </c>
      <c r="X8" s="1">
        <f t="shared" ca="1" si="6"/>
        <v>0.8666666666666667</v>
      </c>
      <c r="Y8" s="1">
        <f t="shared" ca="1" si="6"/>
        <v>0.96666666666666667</v>
      </c>
      <c r="Z8" s="1">
        <f t="shared" ca="1" si="6"/>
        <v>0.85</v>
      </c>
      <c r="AA8" s="1">
        <f t="shared" ca="1" si="6"/>
        <v>0.8666666666666667</v>
      </c>
      <c r="AB8" s="1">
        <f t="shared" ca="1" si="6"/>
        <v>0.96666666666666667</v>
      </c>
      <c r="AC8" s="1">
        <f t="shared" ca="1" si="6"/>
        <v>0.96666666666666667</v>
      </c>
      <c r="AD8" s="1">
        <f t="shared" ca="1" si="6"/>
        <v>0.93333333333333335</v>
      </c>
      <c r="AE8" s="1">
        <f t="shared" ca="1" si="6"/>
        <v>0.93333333333333335</v>
      </c>
      <c r="AF8" s="1">
        <f t="shared" ca="1" si="6"/>
        <v>0.93333333333333335</v>
      </c>
      <c r="AG8" s="1">
        <f t="shared" ca="1" si="6"/>
        <v>0.98333333333333328</v>
      </c>
      <c r="AH8" s="1">
        <f t="shared" ref="AH8:BM8" ca="1" si="7">AH5/AH7</f>
        <v>0.96666666666666667</v>
      </c>
      <c r="AI8" s="1">
        <f t="shared" ca="1" si="7"/>
        <v>0.83333333333333337</v>
      </c>
      <c r="AJ8" s="1">
        <f t="shared" ca="1" si="7"/>
        <v>0.96666666666666667</v>
      </c>
      <c r="AK8" s="1">
        <f t="shared" ca="1" si="7"/>
        <v>0.91666666666666663</v>
      </c>
      <c r="AL8" s="1">
        <f t="shared" ca="1" si="7"/>
        <v>0.96666666666666667</v>
      </c>
      <c r="AM8" s="1">
        <f t="shared" ca="1" si="7"/>
        <v>0.96666666666666667</v>
      </c>
      <c r="AN8" s="1">
        <f t="shared" ca="1" si="7"/>
        <v>0.8666666666666667</v>
      </c>
      <c r="AO8" s="1">
        <f t="shared" ca="1" si="7"/>
        <v>0.8833333333333333</v>
      </c>
      <c r="AP8" s="1">
        <f t="shared" ca="1" si="7"/>
        <v>0.83333333333333337</v>
      </c>
      <c r="AQ8" s="1">
        <f t="shared" ca="1" si="7"/>
        <v>0.75</v>
      </c>
      <c r="AR8" s="1">
        <f t="shared" ca="1" si="7"/>
        <v>0.90416666666666667</v>
      </c>
      <c r="AS8" s="1">
        <f t="shared" ca="1" si="7"/>
        <v>0.96354166666666663</v>
      </c>
      <c r="AT8" s="1">
        <f t="shared" ca="1" si="7"/>
        <v>0.94791666666666663</v>
      </c>
      <c r="AU8" s="1">
        <f t="shared" ca="1" si="7"/>
        <v>0.97291666666666665</v>
      </c>
      <c r="AV8" s="1">
        <f t="shared" ca="1" si="7"/>
        <v>0.86041666666666672</v>
      </c>
      <c r="AW8" s="1">
        <f t="shared" ca="1" si="7"/>
        <v>0.95416666666666672</v>
      </c>
      <c r="AX8" s="1">
        <f t="shared" ca="1" si="7"/>
        <v>0.9604166666666667</v>
      </c>
      <c r="AY8" s="1">
        <f t="shared" ca="1" si="7"/>
        <v>0.90729166666666672</v>
      </c>
      <c r="AZ8" s="1">
        <f t="shared" ca="1" si="7"/>
        <v>0.92083333333333328</v>
      </c>
      <c r="BA8" s="1">
        <f t="shared" ca="1" si="7"/>
        <v>0.89375000000000004</v>
      </c>
    </row>
    <row r="9" spans="1:53">
      <c r="A9" t="s">
        <v>45</v>
      </c>
      <c r="B9" s="2" t="e">
        <f t="shared" ref="B9:AG9" ca="1" si="8">(B8+$B$2*$B$2/(B7*2)-$B$2*SQRT((B8*(1-B8)+$B$2*$B$2/(4*B7))/B7))/(1+$B$2*$B$2/B7)</f>
        <v>#DIV/0!</v>
      </c>
      <c r="C9" s="2" t="e">
        <f t="shared" ca="1" si="8"/>
        <v>#DIV/0!</v>
      </c>
      <c r="D9" s="2">
        <f t="shared" ca="1" si="8"/>
        <v>0.97677992741637021</v>
      </c>
      <c r="E9" s="2">
        <f t="shared" ca="1" si="8"/>
        <v>0.93561513897911885</v>
      </c>
      <c r="F9" s="2">
        <f t="shared" ca="1" si="8"/>
        <v>0.91980600531748979</v>
      </c>
      <c r="G9" s="2">
        <f t="shared" ca="1" si="8"/>
        <v>0.84126809443834061</v>
      </c>
      <c r="H9" s="2">
        <f t="shared" ca="1" si="8"/>
        <v>0.91465177530738917</v>
      </c>
      <c r="I9" s="2">
        <f t="shared" ca="1" si="8"/>
        <v>0.8895031557540064</v>
      </c>
      <c r="J9" s="2">
        <f t="shared" ca="1" si="8"/>
        <v>0.91980600531748979</v>
      </c>
      <c r="K9" s="2">
        <f t="shared" ca="1" si="8"/>
        <v>0.78101164685094293</v>
      </c>
      <c r="L9" s="2">
        <f t="shared" ca="1" si="8"/>
        <v>0.93982814785791002</v>
      </c>
      <c r="M9" s="2">
        <f t="shared" ca="1" si="8"/>
        <v>0.91144870272409928</v>
      </c>
      <c r="N9" s="2">
        <f t="shared" ca="1" si="8"/>
        <v>0.93982814785791002</v>
      </c>
      <c r="O9" s="2">
        <f t="shared" ca="1" si="8"/>
        <v>0.93982814785791002</v>
      </c>
      <c r="P9" s="2">
        <f t="shared" ca="1" si="8"/>
        <v>0.88636225725691398</v>
      </c>
      <c r="Q9" s="2">
        <f t="shared" ca="1" si="8"/>
        <v>0.91144870272409928</v>
      </c>
      <c r="R9" s="2">
        <f t="shared" ca="1" si="8"/>
        <v>0.91144870272409928</v>
      </c>
      <c r="S9" s="2">
        <f t="shared" ca="1" si="8"/>
        <v>0.84074642686802836</v>
      </c>
      <c r="T9" s="2">
        <f t="shared" ca="1" si="8"/>
        <v>0.81931057981665589</v>
      </c>
      <c r="U9" s="2">
        <f t="shared" ca="1" si="8"/>
        <v>0.91144870272409928</v>
      </c>
      <c r="V9" s="2">
        <f t="shared" ca="1" si="8"/>
        <v>0.86299483523651477</v>
      </c>
      <c r="W9" s="2">
        <f t="shared" ca="1" si="8"/>
        <v>0.88636225725691398</v>
      </c>
      <c r="X9" s="2">
        <f t="shared" ca="1" si="8"/>
        <v>0.75834840323500385</v>
      </c>
      <c r="Y9" s="2">
        <f t="shared" ca="1" si="8"/>
        <v>0.88636225725691398</v>
      </c>
      <c r="Z9" s="2">
        <f t="shared" ca="1" si="8"/>
        <v>0.73885410930221451</v>
      </c>
      <c r="AA9" s="2">
        <f t="shared" ca="1" si="8"/>
        <v>0.75834840323500385</v>
      </c>
      <c r="AB9" s="2">
        <f t="shared" ca="1" si="8"/>
        <v>0.88636225725691398</v>
      </c>
      <c r="AC9" s="2">
        <f t="shared" ca="1" si="8"/>
        <v>0.88636225725691398</v>
      </c>
      <c r="AD9" s="2">
        <f t="shared" ca="1" si="8"/>
        <v>0.84074642686802836</v>
      </c>
      <c r="AE9" s="2">
        <f t="shared" ca="1" si="8"/>
        <v>0.84074642686802836</v>
      </c>
      <c r="AF9" s="2">
        <f t="shared" ca="1" si="8"/>
        <v>0.84074642686802836</v>
      </c>
      <c r="AG9" s="2">
        <f t="shared" ca="1" si="8"/>
        <v>0.91144870272409928</v>
      </c>
      <c r="AH9" s="2">
        <f t="shared" ref="AH9:BM9" ca="1" si="9">(AH8+$B$2*$B$2/(AH7*2)-$B$2*SQRT((AH8*(1-AH8)+$B$2*$B$2/(4*AH7))/AH7))/(1+$B$2*$B$2/AH7)</f>
        <v>0.88636225725691398</v>
      </c>
      <c r="AI9" s="2">
        <f t="shared" ca="1" si="9"/>
        <v>0.71968386836385478</v>
      </c>
      <c r="AJ9" s="2">
        <f t="shared" ca="1" si="9"/>
        <v>0.88636225725691398</v>
      </c>
      <c r="AK9" s="2">
        <f t="shared" ca="1" si="9"/>
        <v>0.81931057981665589</v>
      </c>
      <c r="AL9" s="2">
        <f t="shared" ca="1" si="9"/>
        <v>0.88636225725691398</v>
      </c>
      <c r="AM9" s="2">
        <f t="shared" ca="1" si="9"/>
        <v>0.88636225725691398</v>
      </c>
      <c r="AN9" s="2">
        <f t="shared" ca="1" si="9"/>
        <v>0.75834840323500385</v>
      </c>
      <c r="AO9" s="2">
        <f t="shared" ca="1" si="9"/>
        <v>0.77821211975829141</v>
      </c>
      <c r="AP9" s="2">
        <f t="shared" ca="1" si="9"/>
        <v>0.71968386836385478</v>
      </c>
      <c r="AQ9" s="2">
        <f t="shared" ca="1" si="9"/>
        <v>0.62767929922952181</v>
      </c>
      <c r="AR9" s="2">
        <f t="shared" ca="1" si="9"/>
        <v>0.88390263425371995</v>
      </c>
      <c r="AS9" s="2">
        <f t="shared" ca="1" si="9"/>
        <v>0.94971826245137736</v>
      </c>
      <c r="AT9" s="2">
        <f t="shared" ca="1" si="9"/>
        <v>0.92424513733042202</v>
      </c>
      <c r="AU9" s="2">
        <f t="shared" ca="1" si="9"/>
        <v>0.95421864051244409</v>
      </c>
      <c r="AV9" s="2">
        <f t="shared" ca="1" si="9"/>
        <v>0.82654351518975</v>
      </c>
      <c r="AW9" s="2">
        <f t="shared" ca="1" si="9"/>
        <v>0.93158141561299035</v>
      </c>
      <c r="AX9" s="2">
        <f t="shared" ca="1" si="9"/>
        <v>0.94613637291375008</v>
      </c>
      <c r="AY9" s="2">
        <f t="shared" ca="1" si="9"/>
        <v>0.88728698905685444</v>
      </c>
      <c r="AZ9" s="2">
        <f t="shared" ca="1" si="9"/>
        <v>0.89320328997858589</v>
      </c>
      <c r="BA9" s="2">
        <f t="shared" ca="1" si="9"/>
        <v>0.8629884234851255</v>
      </c>
    </row>
    <row r="10" spans="1:53">
      <c r="A10" t="s">
        <v>46</v>
      </c>
      <c r="B10" s="1" t="e">
        <f t="shared" ref="B10:AG10" ca="1" si="10">(B8+$B$2*$B$2/(B7*2)+$B$2*SQRT((B8*(1-B8)+$B$2*$B$2/(4*B7))/B7))/(1+$B$2*$B$2/B7)</f>
        <v>#DIV/0!</v>
      </c>
      <c r="C10" s="1" t="e">
        <f t="shared" ca="1" si="10"/>
        <v>#DIV/0!</v>
      </c>
      <c r="D10" s="1">
        <f t="shared" ca="1" si="10"/>
        <v>0.99926410197491722</v>
      </c>
      <c r="E10" s="1">
        <f t="shared" ca="1" si="10"/>
        <v>0.98301453574209297</v>
      </c>
      <c r="F10" s="1">
        <f t="shared" ca="1" si="10"/>
        <v>0.97421751740226115</v>
      </c>
      <c r="G10" s="1">
        <f t="shared" ca="1" si="10"/>
        <v>0.9215226176069512</v>
      </c>
      <c r="H10" s="1">
        <f t="shared" ca="1" si="10"/>
        <v>0.97116969674520792</v>
      </c>
      <c r="I10" s="1">
        <f t="shared" ca="1" si="10"/>
        <v>0.95530806296282234</v>
      </c>
      <c r="J10" s="1">
        <f t="shared" ca="1" si="10"/>
        <v>0.97421751740226115</v>
      </c>
      <c r="K10" s="1">
        <f t="shared" ca="1" si="10"/>
        <v>0.87515240652135129</v>
      </c>
      <c r="L10" s="1">
        <f t="shared" ca="1" si="10"/>
        <v>0.99999999999999978</v>
      </c>
      <c r="M10" s="1">
        <f t="shared" ca="1" si="10"/>
        <v>0.99705184020521376</v>
      </c>
      <c r="N10" s="1">
        <f t="shared" ca="1" si="10"/>
        <v>0.99999999999999978</v>
      </c>
      <c r="O10" s="1">
        <f t="shared" ca="1" si="10"/>
        <v>0.99999999999999978</v>
      </c>
      <c r="P10" s="1">
        <f t="shared" ca="1" si="10"/>
        <v>0.99081068074380196</v>
      </c>
      <c r="Q10" s="1">
        <f t="shared" ca="1" si="10"/>
        <v>0.99705184020521376</v>
      </c>
      <c r="R10" s="1">
        <f t="shared" ca="1" si="10"/>
        <v>0.99705184020521376</v>
      </c>
      <c r="S10" s="1">
        <f t="shared" ca="1" si="10"/>
        <v>0.97377130127549383</v>
      </c>
      <c r="T10" s="1">
        <f t="shared" ca="1" si="10"/>
        <v>0.96387954339826931</v>
      </c>
      <c r="U10" s="1">
        <f t="shared" ca="1" si="10"/>
        <v>0.99705184020521376</v>
      </c>
      <c r="V10" s="1">
        <f t="shared" ca="1" si="10"/>
        <v>0.9828504978356043</v>
      </c>
      <c r="W10" s="1">
        <f t="shared" ca="1" si="10"/>
        <v>0.99081068074380196</v>
      </c>
      <c r="X10" s="1">
        <f t="shared" ca="1" si="10"/>
        <v>0.93085890519413028</v>
      </c>
      <c r="Y10" s="1">
        <f t="shared" ca="1" si="10"/>
        <v>0.99081068074380196</v>
      </c>
      <c r="Z10" s="1">
        <f t="shared" ca="1" si="10"/>
        <v>0.91902559419832253</v>
      </c>
      <c r="AA10" s="1">
        <f t="shared" ca="1" si="10"/>
        <v>0.93085890519413028</v>
      </c>
      <c r="AB10" s="1">
        <f t="shared" ca="1" si="10"/>
        <v>0.99081068074380196</v>
      </c>
      <c r="AC10" s="1">
        <f t="shared" ca="1" si="10"/>
        <v>0.99081068074380196</v>
      </c>
      <c r="AD10" s="1">
        <f t="shared" ca="1" si="10"/>
        <v>0.97377130127549383</v>
      </c>
      <c r="AE10" s="1">
        <f t="shared" ca="1" si="10"/>
        <v>0.97377130127549383</v>
      </c>
      <c r="AF10" s="1">
        <f t="shared" ca="1" si="10"/>
        <v>0.97377130127549383</v>
      </c>
      <c r="AG10" s="1">
        <f t="shared" ca="1" si="10"/>
        <v>0.99705184020521376</v>
      </c>
      <c r="AH10" s="1">
        <f t="shared" ref="AH10:BA10" ca="1" si="11">(AH8+$B$2*$B$2/(AH7*2)+$B$2*SQRT((AH8*(1-AH8)+$B$2*$B$2/(4*AH7))/AH7))/(1+$B$2*$B$2/AH7)</f>
        <v>0.99081068074380196</v>
      </c>
      <c r="AI10" s="1">
        <f t="shared" ca="1" si="11"/>
        <v>0.90686823020808538</v>
      </c>
      <c r="AJ10" s="1">
        <f t="shared" ca="1" si="11"/>
        <v>0.99081068074380196</v>
      </c>
      <c r="AK10" s="1">
        <f t="shared" ca="1" si="11"/>
        <v>0.96387954339826931</v>
      </c>
      <c r="AL10" s="1">
        <f t="shared" ca="1" si="11"/>
        <v>0.99081068074380196</v>
      </c>
      <c r="AM10" s="1">
        <f t="shared" ca="1" si="11"/>
        <v>0.99081068074380196</v>
      </c>
      <c r="AN10" s="1">
        <f t="shared" ca="1" si="11"/>
        <v>0.93085890519413028</v>
      </c>
      <c r="AO10" s="1">
        <f t="shared" ca="1" si="11"/>
        <v>0.9423227935994396</v>
      </c>
      <c r="AP10" s="1">
        <f t="shared" ca="1" si="11"/>
        <v>0.90686823020808538</v>
      </c>
      <c r="AQ10" s="1">
        <f t="shared" ca="1" si="11"/>
        <v>0.8422347746994332</v>
      </c>
      <c r="AR10" s="1">
        <f t="shared" ca="1" si="11"/>
        <v>0.92120902897507806</v>
      </c>
      <c r="AS10" s="1">
        <f t="shared" ca="1" si="11"/>
        <v>0.97367011418989857</v>
      </c>
      <c r="AT10" s="1">
        <f t="shared" ca="1" si="11"/>
        <v>0.96447572807055804</v>
      </c>
      <c r="AU10" s="1">
        <f t="shared" ca="1" si="11"/>
        <v>0.98410524993417214</v>
      </c>
      <c r="AV10" s="1">
        <f t="shared" ca="1" si="11"/>
        <v>0.88856676255150391</v>
      </c>
      <c r="AW10" s="1">
        <f t="shared" ca="1" si="11"/>
        <v>0.96954020604939894</v>
      </c>
      <c r="AX10" s="1">
        <f t="shared" ca="1" si="11"/>
        <v>0.97102691354792192</v>
      </c>
      <c r="AY10" s="1">
        <f t="shared" ca="1" si="11"/>
        <v>0.92404976435154773</v>
      </c>
      <c r="AZ10" s="1">
        <f t="shared" ca="1" si="11"/>
        <v>0.94178096495628849</v>
      </c>
      <c r="BA10" s="1">
        <f t="shared" ca="1" si="11"/>
        <v>0.91825922098364321</v>
      </c>
    </row>
    <row r="11" spans="1:53">
      <c r="A11" t="s">
        <v>47</v>
      </c>
      <c r="B11" s="1" t="e">
        <f t="shared" ref="B11:AG11" ca="1" si="12">B8-$B$2*SQRT( (B8 * (1 - B8)) / B7 )</f>
        <v>#DIV/0!</v>
      </c>
      <c r="C11" s="1" t="e">
        <f t="shared" ca="1" si="12"/>
        <v>#DIV/0!</v>
      </c>
      <c r="D11" s="1">
        <f t="shared" ca="1" si="12"/>
        <v>0.98768384806683129</v>
      </c>
      <c r="E11" s="1">
        <f t="shared" ca="1" si="12"/>
        <v>0.94395650559851618</v>
      </c>
      <c r="F11" s="1">
        <f t="shared" ca="1" si="12"/>
        <v>0.927709379437062</v>
      </c>
      <c r="G11" s="1">
        <f t="shared" ca="1" si="12"/>
        <v>0.84752367085132962</v>
      </c>
      <c r="H11" s="1">
        <f t="shared" ca="1" si="12"/>
        <v>0.92242666641609961</v>
      </c>
      <c r="I11" s="1">
        <f t="shared" ca="1" si="12"/>
        <v>0.89670968571266552</v>
      </c>
      <c r="J11" s="1">
        <f t="shared" ca="1" si="12"/>
        <v>0.927709379437062</v>
      </c>
      <c r="K11" s="1">
        <f t="shared" ca="1" si="12"/>
        <v>0.78618392774682622</v>
      </c>
      <c r="L11" s="1">
        <f t="shared" ca="1" si="12"/>
        <v>1</v>
      </c>
      <c r="M11" s="1">
        <f t="shared" ca="1" si="12"/>
        <v>0.95094062793443257</v>
      </c>
      <c r="N11" s="1">
        <f t="shared" ca="1" si="12"/>
        <v>1</v>
      </c>
      <c r="O11" s="1">
        <f t="shared" ca="1" si="12"/>
        <v>1</v>
      </c>
      <c r="P11" s="1">
        <f t="shared" ca="1" si="12"/>
        <v>0.92124634453036558</v>
      </c>
      <c r="Q11" s="1">
        <f t="shared" ca="1" si="12"/>
        <v>0.95094062793443257</v>
      </c>
      <c r="R11" s="1">
        <f t="shared" ca="1" si="12"/>
        <v>0.95094062793443257</v>
      </c>
      <c r="S11" s="1">
        <f t="shared" ca="1" si="12"/>
        <v>0.87021649664681666</v>
      </c>
      <c r="T11" s="1">
        <f t="shared" ca="1" si="12"/>
        <v>0.84673279659104383</v>
      </c>
      <c r="U11" s="1">
        <f t="shared" ca="1" si="12"/>
        <v>0.95094062793443257</v>
      </c>
      <c r="V11" s="1">
        <f t="shared" ca="1" si="12"/>
        <v>0.89485333283219926</v>
      </c>
      <c r="W11" s="1">
        <f t="shared" ca="1" si="12"/>
        <v>0.92124634453036558</v>
      </c>
      <c r="X11" s="1">
        <f t="shared" ca="1" si="12"/>
        <v>0.78065291697423878</v>
      </c>
      <c r="Y11" s="1">
        <f t="shared" ca="1" si="12"/>
        <v>0.92124634453036558</v>
      </c>
      <c r="Z11" s="1">
        <f t="shared" ca="1" si="12"/>
        <v>0.75965012454920033</v>
      </c>
      <c r="AA11" s="1">
        <f t="shared" ca="1" si="12"/>
        <v>0.78065291697423878</v>
      </c>
      <c r="AB11" s="1">
        <f t="shared" ca="1" si="12"/>
        <v>0.92124634453036558</v>
      </c>
      <c r="AC11" s="1">
        <f t="shared" ca="1" si="12"/>
        <v>0.92124634453036558</v>
      </c>
      <c r="AD11" s="1">
        <f t="shared" ca="1" si="12"/>
        <v>0.87021649664681666</v>
      </c>
      <c r="AE11" s="1">
        <f t="shared" ca="1" si="12"/>
        <v>0.87021649664681666</v>
      </c>
      <c r="AF11" s="1">
        <f t="shared" ca="1" si="12"/>
        <v>0.87021649664681666</v>
      </c>
      <c r="AG11" s="1">
        <f t="shared" ca="1" si="12"/>
        <v>0.95094062793443257</v>
      </c>
      <c r="AH11" s="1">
        <f t="shared" ref="AH11:BA11" ca="1" si="13">AH8-$B$2*SQRT( (AH8 * (1 - AH8)) / AH7 )</f>
        <v>0.92124634453036558</v>
      </c>
      <c r="AI11" s="1">
        <f t="shared" ca="1" si="13"/>
        <v>0.73903452216031906</v>
      </c>
      <c r="AJ11" s="1">
        <f t="shared" ca="1" si="13"/>
        <v>0.92124634453036558</v>
      </c>
      <c r="AK11" s="1">
        <f t="shared" ca="1" si="13"/>
        <v>0.84673279659104383</v>
      </c>
      <c r="AL11" s="1">
        <f t="shared" ca="1" si="13"/>
        <v>0.92124634453036558</v>
      </c>
      <c r="AM11" s="1">
        <f t="shared" ca="1" si="13"/>
        <v>0.92124634453036558</v>
      </c>
      <c r="AN11" s="1">
        <f t="shared" ca="1" si="13"/>
        <v>0.78065291697423878</v>
      </c>
      <c r="AO11" s="1">
        <f t="shared" ca="1" si="13"/>
        <v>0.80210488255915136</v>
      </c>
      <c r="AP11" s="1">
        <f t="shared" ca="1" si="13"/>
        <v>0.73903452216031906</v>
      </c>
      <c r="AQ11" s="1">
        <f t="shared" ca="1" si="13"/>
        <v>0.64043468242792734</v>
      </c>
      <c r="AR11" s="1">
        <f t="shared" ca="1" si="13"/>
        <v>0.88554600891967405</v>
      </c>
      <c r="AS11" s="1">
        <f t="shared" ca="1" si="13"/>
        <v>0.95168544992425508</v>
      </c>
      <c r="AT11" s="1">
        <f t="shared" ca="1" si="13"/>
        <v>0.9280391586344805</v>
      </c>
      <c r="AU11" s="1">
        <f t="shared" ca="1" si="13"/>
        <v>0.95839500375358544</v>
      </c>
      <c r="AV11" s="1">
        <f t="shared" ca="1" si="13"/>
        <v>0.82941402775192308</v>
      </c>
      <c r="AW11" s="1">
        <f t="shared" ca="1" si="13"/>
        <v>0.93545853945481294</v>
      </c>
      <c r="AX11" s="1">
        <f t="shared" ca="1" si="13"/>
        <v>0.94808282126991561</v>
      </c>
      <c r="AY11" s="1">
        <f t="shared" ca="1" si="13"/>
        <v>0.88894550051842725</v>
      </c>
      <c r="AZ11" s="1">
        <f t="shared" ca="1" si="13"/>
        <v>0.89667932743934542</v>
      </c>
      <c r="BA11" s="1">
        <f t="shared" ca="1" si="13"/>
        <v>0.86618233585865656</v>
      </c>
    </row>
    <row r="12" spans="1:53">
      <c r="A12" t="s">
        <v>48</v>
      </c>
      <c r="B12" s="1" t="e">
        <f t="shared" ref="B12:AG12" ca="1" si="14">B8+$B$2*SQRT( (B8 * (1 - B8)) / B7 )</f>
        <v>#DIV/0!</v>
      </c>
      <c r="C12" s="1" t="e">
        <f t="shared" ca="1" si="14"/>
        <v>#DIV/0!</v>
      </c>
      <c r="D12" s="1">
        <f t="shared" ca="1" si="14"/>
        <v>1.0039828185998354</v>
      </c>
      <c r="E12" s="1">
        <f t="shared" ca="1" si="14"/>
        <v>0.98937682773481717</v>
      </c>
      <c r="F12" s="1">
        <f t="shared" ca="1" si="14"/>
        <v>0.98062395389627144</v>
      </c>
      <c r="G12" s="1">
        <f t="shared" ca="1" si="14"/>
        <v>0.92747632914867029</v>
      </c>
      <c r="H12" s="1">
        <f t="shared" ca="1" si="14"/>
        <v>0.97757333358390031</v>
      </c>
      <c r="I12" s="1">
        <f t="shared" ca="1" si="14"/>
        <v>0.96162364762066788</v>
      </c>
      <c r="J12" s="1">
        <f t="shared" ca="1" si="14"/>
        <v>0.98062395389627144</v>
      </c>
      <c r="K12" s="1">
        <f t="shared" ca="1" si="14"/>
        <v>0.88048273891984052</v>
      </c>
      <c r="L12" s="1">
        <f t="shared" ca="1" si="14"/>
        <v>1</v>
      </c>
      <c r="M12" s="1">
        <f t="shared" ca="1" si="14"/>
        <v>1.015726038732234</v>
      </c>
      <c r="N12" s="1">
        <f t="shared" ca="1" si="14"/>
        <v>1</v>
      </c>
      <c r="O12" s="1">
        <f t="shared" ca="1" si="14"/>
        <v>1</v>
      </c>
      <c r="P12" s="1">
        <f t="shared" ca="1" si="14"/>
        <v>1.0120869888029678</v>
      </c>
      <c r="Q12" s="1">
        <f t="shared" ca="1" si="14"/>
        <v>1.015726038732234</v>
      </c>
      <c r="R12" s="1">
        <f t="shared" ca="1" si="14"/>
        <v>1.015726038732234</v>
      </c>
      <c r="S12" s="1">
        <f t="shared" ca="1" si="14"/>
        <v>0.99645017001985003</v>
      </c>
      <c r="T12" s="1">
        <f t="shared" ca="1" si="14"/>
        <v>0.98660053674228942</v>
      </c>
      <c r="U12" s="1">
        <f t="shared" ca="1" si="14"/>
        <v>1.015726038732234</v>
      </c>
      <c r="V12" s="1">
        <f t="shared" ca="1" si="14"/>
        <v>1.0051466671678007</v>
      </c>
      <c r="W12" s="1">
        <f t="shared" ca="1" si="14"/>
        <v>1.0120869888029678</v>
      </c>
      <c r="X12" s="1">
        <f t="shared" ca="1" si="14"/>
        <v>0.95268041635909462</v>
      </c>
      <c r="Y12" s="1">
        <f t="shared" ca="1" si="14"/>
        <v>1.0120869888029678</v>
      </c>
      <c r="Z12" s="1">
        <f t="shared" ca="1" si="14"/>
        <v>0.94034987545079962</v>
      </c>
      <c r="AA12" s="1">
        <f t="shared" ca="1" si="14"/>
        <v>0.95268041635909462</v>
      </c>
      <c r="AB12" s="1">
        <f t="shared" ca="1" si="14"/>
        <v>1.0120869888029678</v>
      </c>
      <c r="AC12" s="1">
        <f t="shared" ca="1" si="14"/>
        <v>1.0120869888029678</v>
      </c>
      <c r="AD12" s="1">
        <f t="shared" ca="1" si="14"/>
        <v>0.99645017001985003</v>
      </c>
      <c r="AE12" s="1">
        <f t="shared" ca="1" si="14"/>
        <v>0.99645017001985003</v>
      </c>
      <c r="AF12" s="1">
        <f t="shared" ca="1" si="14"/>
        <v>0.99645017001985003</v>
      </c>
      <c r="AG12" s="1">
        <f t="shared" ca="1" si="14"/>
        <v>1.015726038732234</v>
      </c>
      <c r="AH12" s="1">
        <f t="shared" ref="AH12:BA12" ca="1" si="15">AH8+$B$2*SQRT( (AH8 * (1 - AH8)) / AH7 )</f>
        <v>1.0120869888029678</v>
      </c>
      <c r="AI12" s="1">
        <f t="shared" ca="1" si="15"/>
        <v>0.92763214450634768</v>
      </c>
      <c r="AJ12" s="1">
        <f t="shared" ca="1" si="15"/>
        <v>1.0120869888029678</v>
      </c>
      <c r="AK12" s="1">
        <f t="shared" ca="1" si="15"/>
        <v>0.98660053674228942</v>
      </c>
      <c r="AL12" s="1">
        <f t="shared" ca="1" si="15"/>
        <v>1.0120869888029678</v>
      </c>
      <c r="AM12" s="1">
        <f t="shared" ca="1" si="15"/>
        <v>1.0120869888029678</v>
      </c>
      <c r="AN12" s="1">
        <f t="shared" ca="1" si="15"/>
        <v>0.95268041635909462</v>
      </c>
      <c r="AO12" s="1">
        <f t="shared" ca="1" si="15"/>
        <v>0.96456178410751525</v>
      </c>
      <c r="AP12" s="1">
        <f t="shared" ca="1" si="15"/>
        <v>0.92763214450634768</v>
      </c>
      <c r="AQ12" s="1">
        <f t="shared" ca="1" si="15"/>
        <v>0.85956531757207266</v>
      </c>
      <c r="AR12" s="1">
        <f t="shared" ca="1" si="15"/>
        <v>0.92278732441365929</v>
      </c>
      <c r="AS12" s="1">
        <f t="shared" ca="1" si="15"/>
        <v>0.97539788340907818</v>
      </c>
      <c r="AT12" s="1">
        <f t="shared" ca="1" si="15"/>
        <v>0.96779417469885276</v>
      </c>
      <c r="AU12" s="1">
        <f t="shared" ca="1" si="15"/>
        <v>0.98743832957974786</v>
      </c>
      <c r="AV12" s="1">
        <f t="shared" ca="1" si="15"/>
        <v>0.89141930558141036</v>
      </c>
      <c r="AW12" s="1">
        <f t="shared" ca="1" si="15"/>
        <v>0.97287479387852049</v>
      </c>
      <c r="AX12" s="1">
        <f t="shared" ca="1" si="15"/>
        <v>0.97275051206341778</v>
      </c>
      <c r="AY12" s="1">
        <f t="shared" ca="1" si="15"/>
        <v>0.92563783281490619</v>
      </c>
      <c r="AZ12" s="1">
        <f t="shared" ca="1" si="15"/>
        <v>0.94498733922732114</v>
      </c>
      <c r="BA12" s="1">
        <f t="shared" ca="1" si="15"/>
        <v>0.92131766414134353</v>
      </c>
    </row>
    <row r="13" spans="1:53">
      <c r="A13" t="s">
        <v>49</v>
      </c>
      <c r="B13">
        <f t="shared" ref="B13:AG13" ca="1" si="16">SUMIFS(130:130,$121:$121,B$3,$125:$125,B$4&amp;"*")</f>
        <v>0</v>
      </c>
      <c r="C13">
        <f t="shared" ca="1" si="16"/>
        <v>0</v>
      </c>
      <c r="D13">
        <f t="shared" ca="1" si="16"/>
        <v>256</v>
      </c>
      <c r="E13">
        <f t="shared" ca="1" si="16"/>
        <v>251</v>
      </c>
      <c r="F13">
        <f t="shared" ca="1" si="16"/>
        <v>258</v>
      </c>
      <c r="G13">
        <f t="shared" ca="1" si="16"/>
        <v>248</v>
      </c>
      <c r="H13">
        <f t="shared" ca="1" si="16"/>
        <v>266</v>
      </c>
      <c r="I13">
        <f t="shared" ca="1" si="16"/>
        <v>249</v>
      </c>
      <c r="J13">
        <f t="shared" ca="1" si="16"/>
        <v>261</v>
      </c>
      <c r="K13">
        <f t="shared" ca="1" si="16"/>
        <v>229</v>
      </c>
      <c r="L13">
        <f t="shared" ca="1" si="16"/>
        <v>66</v>
      </c>
      <c r="M13">
        <f t="shared" ca="1" si="16"/>
        <v>60</v>
      </c>
      <c r="N13">
        <f t="shared" ca="1" si="16"/>
        <v>68</v>
      </c>
      <c r="O13">
        <f t="shared" ca="1" si="16"/>
        <v>62</v>
      </c>
      <c r="P13">
        <f t="shared" ca="1" si="16"/>
        <v>62</v>
      </c>
      <c r="Q13">
        <f t="shared" ca="1" si="16"/>
        <v>65</v>
      </c>
      <c r="R13">
        <f t="shared" ca="1" si="16"/>
        <v>62</v>
      </c>
      <c r="S13">
        <f t="shared" ca="1" si="16"/>
        <v>62</v>
      </c>
      <c r="T13">
        <f t="shared" ca="1" si="16"/>
        <v>70</v>
      </c>
      <c r="U13">
        <f t="shared" ca="1" si="16"/>
        <v>64</v>
      </c>
      <c r="V13">
        <f t="shared" ca="1" si="16"/>
        <v>65</v>
      </c>
      <c r="W13">
        <f t="shared" ca="1" si="16"/>
        <v>59</v>
      </c>
      <c r="X13">
        <f t="shared" ca="1" si="16"/>
        <v>65</v>
      </c>
      <c r="Y13">
        <f t="shared" ca="1" si="16"/>
        <v>64</v>
      </c>
      <c r="Z13">
        <f t="shared" ca="1" si="16"/>
        <v>59</v>
      </c>
      <c r="AA13">
        <f t="shared" ca="1" si="16"/>
        <v>60</v>
      </c>
      <c r="AB13">
        <f t="shared" ca="1" si="16"/>
        <v>78</v>
      </c>
      <c r="AC13">
        <f t="shared" ca="1" si="16"/>
        <v>63</v>
      </c>
      <c r="AD13">
        <f t="shared" ca="1" si="16"/>
        <v>64</v>
      </c>
      <c r="AE13">
        <f t="shared" ca="1" si="16"/>
        <v>61</v>
      </c>
      <c r="AF13">
        <f t="shared" ca="1" si="16"/>
        <v>57</v>
      </c>
      <c r="AG13">
        <f t="shared" ca="1" si="16"/>
        <v>66</v>
      </c>
      <c r="AH13">
        <f t="shared" ref="AH13:BA13" ca="1" si="17">SUMIFS(130:130,$121:$121,AH$3,$125:$125,AH$4&amp;"*")</f>
        <v>66</v>
      </c>
      <c r="AI13">
        <f t="shared" ca="1" si="17"/>
        <v>60</v>
      </c>
      <c r="AJ13">
        <f t="shared" ca="1" si="17"/>
        <v>68</v>
      </c>
      <c r="AK13">
        <f t="shared" ca="1" si="17"/>
        <v>60</v>
      </c>
      <c r="AL13">
        <f t="shared" ca="1" si="17"/>
        <v>65</v>
      </c>
      <c r="AM13">
        <f t="shared" ca="1" si="17"/>
        <v>68</v>
      </c>
      <c r="AN13">
        <f t="shared" ca="1" si="17"/>
        <v>60</v>
      </c>
      <c r="AO13">
        <f t="shared" ca="1" si="17"/>
        <v>58</v>
      </c>
      <c r="AP13">
        <f t="shared" ca="1" si="17"/>
        <v>55</v>
      </c>
      <c r="AQ13">
        <f t="shared" ca="1" si="17"/>
        <v>56</v>
      </c>
      <c r="AR13">
        <f t="shared" ca="1" si="17"/>
        <v>977</v>
      </c>
      <c r="AS13">
        <f t="shared" ca="1" si="17"/>
        <v>1041</v>
      </c>
      <c r="AT13">
        <f t="shared" ca="1" si="17"/>
        <v>500</v>
      </c>
      <c r="AU13">
        <f t="shared" ca="1" si="17"/>
        <v>522</v>
      </c>
      <c r="AV13">
        <f t="shared" ca="1" si="17"/>
        <v>477</v>
      </c>
      <c r="AW13">
        <f t="shared" ca="1" si="17"/>
        <v>519</v>
      </c>
      <c r="AX13">
        <f t="shared" ca="1" si="17"/>
        <v>1022</v>
      </c>
      <c r="AY13">
        <f t="shared" ca="1" si="17"/>
        <v>996</v>
      </c>
      <c r="AZ13">
        <f t="shared" ca="1" si="17"/>
        <v>506</v>
      </c>
      <c r="BA13">
        <f t="shared" ca="1" si="17"/>
        <v>490</v>
      </c>
    </row>
    <row r="14" spans="1:53">
      <c r="A14" t="s">
        <v>50</v>
      </c>
      <c r="B14">
        <f t="shared" ref="B14:AG14" ca="1" si="18">SUMIFS(131:131,$121:$121,B$3,$125:$125,B$4&amp;"*")</f>
        <v>0</v>
      </c>
      <c r="C14">
        <f t="shared" ca="1" si="18"/>
        <v>0</v>
      </c>
      <c r="D14">
        <f t="shared" ca="1" si="18"/>
        <v>4</v>
      </c>
      <c r="E14">
        <f t="shared" ca="1" si="18"/>
        <v>11</v>
      </c>
      <c r="F14">
        <f t="shared" ca="1" si="18"/>
        <v>17</v>
      </c>
      <c r="G14">
        <f t="shared" ca="1" si="18"/>
        <v>18</v>
      </c>
      <c r="H14">
        <f t="shared" ca="1" si="18"/>
        <v>19</v>
      </c>
      <c r="I14">
        <f t="shared" ca="1" si="18"/>
        <v>14</v>
      </c>
      <c r="J14">
        <f t="shared" ca="1" si="18"/>
        <v>17</v>
      </c>
      <c r="K14">
        <f t="shared" ca="1" si="18"/>
        <v>40</v>
      </c>
      <c r="L14">
        <f t="shared" ca="1" si="18"/>
        <v>3</v>
      </c>
      <c r="M14">
        <f t="shared" ca="1" si="18"/>
        <v>1</v>
      </c>
      <c r="N14">
        <f t="shared" ca="1" si="18"/>
        <v>0</v>
      </c>
      <c r="O14">
        <f t="shared" ca="1" si="18"/>
        <v>0</v>
      </c>
      <c r="P14">
        <f t="shared" ca="1" si="18"/>
        <v>1</v>
      </c>
      <c r="Q14">
        <f t="shared" ca="1" si="18"/>
        <v>6</v>
      </c>
      <c r="R14">
        <f t="shared" ca="1" si="18"/>
        <v>3</v>
      </c>
      <c r="S14">
        <f t="shared" ca="1" si="18"/>
        <v>1</v>
      </c>
      <c r="T14">
        <f t="shared" ca="1" si="18"/>
        <v>7</v>
      </c>
      <c r="U14">
        <f t="shared" ca="1" si="18"/>
        <v>2</v>
      </c>
      <c r="V14">
        <f t="shared" ca="1" si="18"/>
        <v>5</v>
      </c>
      <c r="W14">
        <f t="shared" ca="1" si="18"/>
        <v>3</v>
      </c>
      <c r="X14">
        <f t="shared" ca="1" si="18"/>
        <v>2</v>
      </c>
      <c r="Y14">
        <f t="shared" ca="1" si="18"/>
        <v>6</v>
      </c>
      <c r="Z14">
        <f t="shared" ca="1" si="18"/>
        <v>6</v>
      </c>
      <c r="AA14">
        <f t="shared" ca="1" si="18"/>
        <v>4</v>
      </c>
      <c r="AB14">
        <f t="shared" ca="1" si="18"/>
        <v>4</v>
      </c>
      <c r="AC14">
        <f t="shared" ca="1" si="18"/>
        <v>4</v>
      </c>
      <c r="AD14">
        <f t="shared" ca="1" si="18"/>
        <v>4</v>
      </c>
      <c r="AE14">
        <f t="shared" ca="1" si="18"/>
        <v>7</v>
      </c>
      <c r="AF14">
        <f t="shared" ca="1" si="18"/>
        <v>5</v>
      </c>
      <c r="AG14">
        <f t="shared" ca="1" si="18"/>
        <v>1</v>
      </c>
      <c r="AH14">
        <f t="shared" ref="AH14:BA14" ca="1" si="19">SUMIFS(131:131,$121:$121,AH$3,$125:$125,AH$4&amp;"*")</f>
        <v>1</v>
      </c>
      <c r="AI14">
        <f t="shared" ca="1" si="19"/>
        <v>7</v>
      </c>
      <c r="AJ14">
        <f t="shared" ca="1" si="19"/>
        <v>4</v>
      </c>
      <c r="AK14">
        <f t="shared" ca="1" si="19"/>
        <v>6</v>
      </c>
      <c r="AL14">
        <f t="shared" ca="1" si="19"/>
        <v>2</v>
      </c>
      <c r="AM14">
        <f t="shared" ca="1" si="19"/>
        <v>5</v>
      </c>
      <c r="AN14">
        <f t="shared" ca="1" si="19"/>
        <v>16</v>
      </c>
      <c r="AO14">
        <f t="shared" ca="1" si="19"/>
        <v>9</v>
      </c>
      <c r="AP14">
        <f t="shared" ca="1" si="19"/>
        <v>6</v>
      </c>
      <c r="AQ14">
        <f t="shared" ca="1" si="19"/>
        <v>9</v>
      </c>
      <c r="AR14">
        <f t="shared" ca="1" si="19"/>
        <v>83</v>
      </c>
      <c r="AS14">
        <f t="shared" ca="1" si="19"/>
        <v>57</v>
      </c>
      <c r="AT14">
        <f t="shared" ca="1" si="19"/>
        <v>25</v>
      </c>
      <c r="AU14">
        <f t="shared" ca="1" si="19"/>
        <v>23</v>
      </c>
      <c r="AV14">
        <f t="shared" ca="1" si="19"/>
        <v>58</v>
      </c>
      <c r="AW14">
        <f t="shared" ca="1" si="19"/>
        <v>34</v>
      </c>
      <c r="AX14">
        <f t="shared" ca="1" si="19"/>
        <v>48</v>
      </c>
      <c r="AY14">
        <f t="shared" ca="1" si="19"/>
        <v>92</v>
      </c>
      <c r="AZ14">
        <f t="shared" ca="1" si="19"/>
        <v>35</v>
      </c>
      <c r="BA14">
        <f t="shared" ca="1" si="19"/>
        <v>57</v>
      </c>
    </row>
    <row r="15" spans="1:53">
      <c r="A15" t="s">
        <v>51</v>
      </c>
      <c r="B15">
        <f t="shared" ref="B15:AG15" ca="1" si="20">SUMIFS(132:132,$121:$121,B$3,$125:$125,B$4&amp;"*")</f>
        <v>0</v>
      </c>
      <c r="C15">
        <f t="shared" ca="1" si="20"/>
        <v>0</v>
      </c>
      <c r="D15">
        <f t="shared" ca="1" si="20"/>
        <v>7</v>
      </c>
      <c r="E15">
        <f t="shared" ca="1" si="20"/>
        <v>10</v>
      </c>
      <c r="F15">
        <f t="shared" ca="1" si="20"/>
        <v>10</v>
      </c>
      <c r="G15">
        <f t="shared" ca="1" si="20"/>
        <v>13</v>
      </c>
      <c r="H15">
        <f t="shared" ca="1" si="20"/>
        <v>15</v>
      </c>
      <c r="I15">
        <f t="shared" ca="1" si="20"/>
        <v>8</v>
      </c>
      <c r="J15">
        <f t="shared" ca="1" si="20"/>
        <v>14</v>
      </c>
      <c r="K15">
        <f t="shared" ca="1" si="20"/>
        <v>16</v>
      </c>
      <c r="L15">
        <f t="shared" ca="1" si="20"/>
        <v>2</v>
      </c>
      <c r="M15">
        <f t="shared" ca="1" si="20"/>
        <v>3</v>
      </c>
      <c r="N15">
        <f t="shared" ca="1" si="20"/>
        <v>1</v>
      </c>
      <c r="O15">
        <f t="shared" ca="1" si="20"/>
        <v>1</v>
      </c>
      <c r="P15">
        <f t="shared" ca="1" si="20"/>
        <v>5</v>
      </c>
      <c r="Q15">
        <f t="shared" ca="1" si="20"/>
        <v>0</v>
      </c>
      <c r="R15">
        <f t="shared" ca="1" si="20"/>
        <v>3</v>
      </c>
      <c r="S15">
        <f t="shared" ca="1" si="20"/>
        <v>2</v>
      </c>
      <c r="T15">
        <f t="shared" ca="1" si="20"/>
        <v>0</v>
      </c>
      <c r="U15">
        <f t="shared" ca="1" si="20"/>
        <v>3</v>
      </c>
      <c r="V15">
        <f t="shared" ca="1" si="20"/>
        <v>3</v>
      </c>
      <c r="W15">
        <f t="shared" ca="1" si="20"/>
        <v>4</v>
      </c>
      <c r="X15">
        <f t="shared" ca="1" si="20"/>
        <v>7</v>
      </c>
      <c r="Y15">
        <f t="shared" ca="1" si="20"/>
        <v>0</v>
      </c>
      <c r="Z15">
        <f t="shared" ca="1" si="20"/>
        <v>0</v>
      </c>
      <c r="AA15">
        <f t="shared" ca="1" si="20"/>
        <v>6</v>
      </c>
      <c r="AB15">
        <f t="shared" ca="1" si="20"/>
        <v>4</v>
      </c>
      <c r="AC15">
        <f t="shared" ca="1" si="20"/>
        <v>5</v>
      </c>
      <c r="AD15">
        <f t="shared" ca="1" si="20"/>
        <v>3</v>
      </c>
      <c r="AE15">
        <f t="shared" ca="1" si="20"/>
        <v>3</v>
      </c>
      <c r="AF15">
        <f t="shared" ca="1" si="20"/>
        <v>3</v>
      </c>
      <c r="AG15">
        <f t="shared" ca="1" si="20"/>
        <v>0</v>
      </c>
      <c r="AH15">
        <f t="shared" ref="AH15:BA15" ca="1" si="21">SUMIFS(132:132,$121:$121,AH$3,$125:$125,AH$4&amp;"*")</f>
        <v>4</v>
      </c>
      <c r="AI15">
        <f t="shared" ca="1" si="21"/>
        <v>1</v>
      </c>
      <c r="AJ15">
        <f t="shared" ca="1" si="21"/>
        <v>5</v>
      </c>
      <c r="AK15">
        <f t="shared" ca="1" si="21"/>
        <v>1</v>
      </c>
      <c r="AL15">
        <f t="shared" ca="1" si="21"/>
        <v>4</v>
      </c>
      <c r="AM15">
        <f t="shared" ca="1" si="21"/>
        <v>4</v>
      </c>
      <c r="AN15">
        <f t="shared" ca="1" si="21"/>
        <v>8</v>
      </c>
      <c r="AO15">
        <f t="shared" ca="1" si="21"/>
        <v>3</v>
      </c>
      <c r="AP15">
        <f t="shared" ca="1" si="21"/>
        <v>4</v>
      </c>
      <c r="AQ15">
        <f t="shared" ca="1" si="21"/>
        <v>1</v>
      </c>
      <c r="AR15">
        <f t="shared" ca="1" si="21"/>
        <v>47</v>
      </c>
      <c r="AS15">
        <f t="shared" ca="1" si="21"/>
        <v>46</v>
      </c>
      <c r="AT15">
        <f t="shared" ca="1" si="21"/>
        <v>18</v>
      </c>
      <c r="AU15">
        <f t="shared" ca="1" si="21"/>
        <v>22</v>
      </c>
      <c r="AV15">
        <f t="shared" ca="1" si="21"/>
        <v>29</v>
      </c>
      <c r="AW15">
        <f t="shared" ca="1" si="21"/>
        <v>24</v>
      </c>
      <c r="AX15">
        <f t="shared" ca="1" si="21"/>
        <v>40</v>
      </c>
      <c r="AY15">
        <f t="shared" ca="1" si="21"/>
        <v>53</v>
      </c>
      <c r="AZ15">
        <f t="shared" ca="1" si="21"/>
        <v>23</v>
      </c>
      <c r="BA15">
        <f t="shared" ca="1" si="21"/>
        <v>30</v>
      </c>
    </row>
    <row r="16" spans="1:53">
      <c r="A16" t="s">
        <v>52</v>
      </c>
      <c r="B16" t="e">
        <f t="shared" ref="B16:AG16" ca="1" si="22">B13/(B13+B14)</f>
        <v>#DIV/0!</v>
      </c>
      <c r="C16" t="e">
        <f t="shared" ca="1" si="22"/>
        <v>#DIV/0!</v>
      </c>
      <c r="D16">
        <f t="shared" ca="1" si="22"/>
        <v>0.98461538461538467</v>
      </c>
      <c r="E16">
        <f t="shared" ca="1" si="22"/>
        <v>0.9580152671755725</v>
      </c>
      <c r="F16">
        <f t="shared" ca="1" si="22"/>
        <v>0.93818181818181823</v>
      </c>
      <c r="G16">
        <f t="shared" ca="1" si="22"/>
        <v>0.93233082706766912</v>
      </c>
      <c r="H16">
        <f t="shared" ca="1" si="22"/>
        <v>0.93333333333333335</v>
      </c>
      <c r="I16">
        <f t="shared" ca="1" si="22"/>
        <v>0.94676806083650189</v>
      </c>
      <c r="J16">
        <f t="shared" ca="1" si="22"/>
        <v>0.9388489208633094</v>
      </c>
      <c r="K16">
        <f t="shared" ca="1" si="22"/>
        <v>0.85130111524163565</v>
      </c>
      <c r="L16">
        <f t="shared" ca="1" si="22"/>
        <v>0.95652173913043481</v>
      </c>
      <c r="M16">
        <f t="shared" ca="1" si="22"/>
        <v>0.98360655737704916</v>
      </c>
      <c r="N16">
        <f t="shared" ca="1" si="22"/>
        <v>1</v>
      </c>
      <c r="O16">
        <f t="shared" ca="1" si="22"/>
        <v>1</v>
      </c>
      <c r="P16">
        <f t="shared" ca="1" si="22"/>
        <v>0.98412698412698407</v>
      </c>
      <c r="Q16">
        <f t="shared" ca="1" si="22"/>
        <v>0.91549295774647887</v>
      </c>
      <c r="R16">
        <f t="shared" ca="1" si="22"/>
        <v>0.9538461538461539</v>
      </c>
      <c r="S16">
        <f t="shared" ca="1" si="22"/>
        <v>0.98412698412698407</v>
      </c>
      <c r="T16">
        <f t="shared" ca="1" si="22"/>
        <v>0.90909090909090906</v>
      </c>
      <c r="U16">
        <f t="shared" ca="1" si="22"/>
        <v>0.96969696969696972</v>
      </c>
      <c r="V16">
        <f t="shared" ca="1" si="22"/>
        <v>0.9285714285714286</v>
      </c>
      <c r="W16">
        <f t="shared" ca="1" si="22"/>
        <v>0.95161290322580649</v>
      </c>
      <c r="X16">
        <f t="shared" ca="1" si="22"/>
        <v>0.97014925373134331</v>
      </c>
      <c r="Y16">
        <f t="shared" ca="1" si="22"/>
        <v>0.91428571428571426</v>
      </c>
      <c r="Z16">
        <f t="shared" ca="1" si="22"/>
        <v>0.90769230769230769</v>
      </c>
      <c r="AA16">
        <f t="shared" ca="1" si="22"/>
        <v>0.9375</v>
      </c>
      <c r="AB16">
        <f t="shared" ca="1" si="22"/>
        <v>0.95121951219512191</v>
      </c>
      <c r="AC16">
        <f t="shared" ca="1" si="22"/>
        <v>0.94029850746268662</v>
      </c>
      <c r="AD16">
        <f t="shared" ca="1" si="22"/>
        <v>0.94117647058823528</v>
      </c>
      <c r="AE16">
        <f t="shared" ca="1" si="22"/>
        <v>0.8970588235294118</v>
      </c>
      <c r="AF16">
        <f t="shared" ca="1" si="22"/>
        <v>0.91935483870967738</v>
      </c>
      <c r="AG16">
        <f t="shared" ca="1" si="22"/>
        <v>0.9850746268656716</v>
      </c>
      <c r="AH16">
        <f t="shared" ref="AH16:BA16" ca="1" si="23">AH13/(AH13+AH14)</f>
        <v>0.9850746268656716</v>
      </c>
      <c r="AI16">
        <f t="shared" ca="1" si="23"/>
        <v>0.89552238805970152</v>
      </c>
      <c r="AJ16">
        <f t="shared" ca="1" si="23"/>
        <v>0.94444444444444442</v>
      </c>
      <c r="AK16">
        <f t="shared" ca="1" si="23"/>
        <v>0.90909090909090906</v>
      </c>
      <c r="AL16">
        <f t="shared" ca="1" si="23"/>
        <v>0.97014925373134331</v>
      </c>
      <c r="AM16">
        <f t="shared" ca="1" si="23"/>
        <v>0.93150684931506844</v>
      </c>
      <c r="AN16">
        <f t="shared" ca="1" si="23"/>
        <v>0.78947368421052633</v>
      </c>
      <c r="AO16">
        <f t="shared" ca="1" si="23"/>
        <v>0.86567164179104472</v>
      </c>
      <c r="AP16">
        <f t="shared" ca="1" si="23"/>
        <v>0.90163934426229508</v>
      </c>
      <c r="AQ16">
        <f t="shared" ca="1" si="23"/>
        <v>0.86153846153846159</v>
      </c>
      <c r="AR16">
        <f t="shared" ca="1" si="23"/>
        <v>0.92169811320754713</v>
      </c>
      <c r="AS16">
        <f t="shared" ca="1" si="23"/>
        <v>0.94808743169398912</v>
      </c>
      <c r="AT16">
        <f t="shared" ca="1" si="23"/>
        <v>0.95238095238095233</v>
      </c>
      <c r="AU16">
        <f t="shared" ca="1" si="23"/>
        <v>0.95779816513761473</v>
      </c>
      <c r="AV16">
        <f t="shared" ca="1" si="23"/>
        <v>0.891588785046729</v>
      </c>
      <c r="AW16">
        <f t="shared" ca="1" si="23"/>
        <v>0.93851717902350817</v>
      </c>
      <c r="AX16">
        <f t="shared" ca="1" si="23"/>
        <v>0.95514018691588787</v>
      </c>
      <c r="AY16">
        <f t="shared" ca="1" si="23"/>
        <v>0.9154411764705882</v>
      </c>
      <c r="AZ16">
        <f t="shared" ca="1" si="23"/>
        <v>0.93530499075785578</v>
      </c>
      <c r="BA16">
        <f t="shared" ca="1" si="23"/>
        <v>0.8957952468007313</v>
      </c>
    </row>
    <row r="17" spans="1:53">
      <c r="A17" t="s">
        <v>53</v>
      </c>
      <c r="B17" t="e">
        <f t="shared" ref="B17:AG17" ca="1" si="24">B13/(B13+B15)</f>
        <v>#DIV/0!</v>
      </c>
      <c r="C17" t="e">
        <f t="shared" ca="1" si="24"/>
        <v>#DIV/0!</v>
      </c>
      <c r="D17">
        <f t="shared" ca="1" si="24"/>
        <v>0.97338403041825095</v>
      </c>
      <c r="E17">
        <f t="shared" ca="1" si="24"/>
        <v>0.96168582375478928</v>
      </c>
      <c r="F17">
        <f t="shared" ca="1" si="24"/>
        <v>0.96268656716417911</v>
      </c>
      <c r="G17">
        <f t="shared" ca="1" si="24"/>
        <v>0.95019157088122608</v>
      </c>
      <c r="H17">
        <f t="shared" ca="1" si="24"/>
        <v>0.94661921708185048</v>
      </c>
      <c r="I17">
        <f t="shared" ca="1" si="24"/>
        <v>0.9688715953307393</v>
      </c>
      <c r="J17">
        <f t="shared" ca="1" si="24"/>
        <v>0.9490909090909091</v>
      </c>
      <c r="K17">
        <f t="shared" ca="1" si="24"/>
        <v>0.9346938775510204</v>
      </c>
      <c r="L17">
        <f t="shared" ca="1" si="24"/>
        <v>0.97058823529411764</v>
      </c>
      <c r="M17">
        <f t="shared" ca="1" si="24"/>
        <v>0.95238095238095233</v>
      </c>
      <c r="N17">
        <f t="shared" ca="1" si="24"/>
        <v>0.98550724637681164</v>
      </c>
      <c r="O17">
        <f t="shared" ca="1" si="24"/>
        <v>0.98412698412698407</v>
      </c>
      <c r="P17">
        <f t="shared" ca="1" si="24"/>
        <v>0.92537313432835822</v>
      </c>
      <c r="Q17">
        <f t="shared" ca="1" si="24"/>
        <v>1</v>
      </c>
      <c r="R17">
        <f t="shared" ca="1" si="24"/>
        <v>0.9538461538461539</v>
      </c>
      <c r="S17">
        <f t="shared" ca="1" si="24"/>
        <v>0.96875</v>
      </c>
      <c r="T17">
        <f t="shared" ca="1" si="24"/>
        <v>1</v>
      </c>
      <c r="U17">
        <f t="shared" ca="1" si="24"/>
        <v>0.95522388059701491</v>
      </c>
      <c r="V17">
        <f t="shared" ca="1" si="24"/>
        <v>0.95588235294117652</v>
      </c>
      <c r="W17">
        <f t="shared" ca="1" si="24"/>
        <v>0.93650793650793651</v>
      </c>
      <c r="X17">
        <f t="shared" ca="1" si="24"/>
        <v>0.90277777777777779</v>
      </c>
      <c r="Y17">
        <f t="shared" ca="1" si="24"/>
        <v>1</v>
      </c>
      <c r="Z17">
        <f t="shared" ca="1" si="24"/>
        <v>1</v>
      </c>
      <c r="AA17">
        <f t="shared" ca="1" si="24"/>
        <v>0.90909090909090906</v>
      </c>
      <c r="AB17">
        <f t="shared" ca="1" si="24"/>
        <v>0.95121951219512191</v>
      </c>
      <c r="AC17">
        <f t="shared" ca="1" si="24"/>
        <v>0.92647058823529416</v>
      </c>
      <c r="AD17">
        <f t="shared" ca="1" si="24"/>
        <v>0.95522388059701491</v>
      </c>
      <c r="AE17">
        <f t="shared" ca="1" si="24"/>
        <v>0.953125</v>
      </c>
      <c r="AF17">
        <f t="shared" ca="1" si="24"/>
        <v>0.95</v>
      </c>
      <c r="AG17">
        <f t="shared" ca="1" si="24"/>
        <v>1</v>
      </c>
      <c r="AH17">
        <f t="shared" ref="AH17:BA17" ca="1" si="25">AH13/(AH13+AH15)</f>
        <v>0.94285714285714284</v>
      </c>
      <c r="AI17">
        <f t="shared" ca="1" si="25"/>
        <v>0.98360655737704916</v>
      </c>
      <c r="AJ17">
        <f t="shared" ca="1" si="25"/>
        <v>0.93150684931506844</v>
      </c>
      <c r="AK17">
        <f t="shared" ca="1" si="25"/>
        <v>0.98360655737704916</v>
      </c>
      <c r="AL17">
        <f t="shared" ca="1" si="25"/>
        <v>0.94202898550724634</v>
      </c>
      <c r="AM17">
        <f t="shared" ca="1" si="25"/>
        <v>0.94444444444444442</v>
      </c>
      <c r="AN17">
        <f t="shared" ca="1" si="25"/>
        <v>0.88235294117647056</v>
      </c>
      <c r="AO17">
        <f t="shared" ca="1" si="25"/>
        <v>0.95081967213114749</v>
      </c>
      <c r="AP17">
        <f t="shared" ca="1" si="25"/>
        <v>0.93220338983050843</v>
      </c>
      <c r="AQ17">
        <f t="shared" ca="1" si="25"/>
        <v>0.98245614035087714</v>
      </c>
      <c r="AR17">
        <f t="shared" ca="1" si="25"/>
        <v>0.9541015625</v>
      </c>
      <c r="AS17">
        <f t="shared" ca="1" si="25"/>
        <v>0.95768169273229076</v>
      </c>
      <c r="AT17">
        <f t="shared" ca="1" si="25"/>
        <v>0.96525096525096521</v>
      </c>
      <c r="AU17">
        <f t="shared" ca="1" si="25"/>
        <v>0.9595588235294118</v>
      </c>
      <c r="AV17">
        <f t="shared" ca="1" si="25"/>
        <v>0.94268774703557312</v>
      </c>
      <c r="AW17">
        <f t="shared" ca="1" si="25"/>
        <v>0.95580110497237569</v>
      </c>
      <c r="AX17">
        <f t="shared" ca="1" si="25"/>
        <v>0.96233521657250476</v>
      </c>
      <c r="AY17">
        <f t="shared" ca="1" si="25"/>
        <v>0.94947569113441377</v>
      </c>
      <c r="AZ17">
        <f t="shared" ca="1" si="25"/>
        <v>0.95652173913043481</v>
      </c>
      <c r="BA17">
        <f t="shared" ca="1" si="25"/>
        <v>0.94230769230769229</v>
      </c>
    </row>
    <row r="18" spans="1:53">
      <c r="A18" t="s">
        <v>54</v>
      </c>
      <c r="B18" t="e">
        <f t="shared" ref="B18:AG18" ca="1" si="26">2*B16*B17/(B16+B17)</f>
        <v>#DIV/0!</v>
      </c>
      <c r="C18" t="e">
        <f t="shared" ca="1" si="26"/>
        <v>#DIV/0!</v>
      </c>
      <c r="D18">
        <f t="shared" ca="1" si="26"/>
        <v>0.97896749521988535</v>
      </c>
      <c r="E18">
        <f t="shared" ca="1" si="26"/>
        <v>0.95984703632887181</v>
      </c>
      <c r="F18">
        <f t="shared" ca="1" si="26"/>
        <v>0.95027624309392267</v>
      </c>
      <c r="G18">
        <f t="shared" ca="1" si="26"/>
        <v>0.94117647058823528</v>
      </c>
      <c r="H18">
        <f t="shared" ca="1" si="26"/>
        <v>0.93992932862190803</v>
      </c>
      <c r="I18">
        <f t="shared" ca="1" si="26"/>
        <v>0.95769230769230773</v>
      </c>
      <c r="J18">
        <f t="shared" ca="1" si="26"/>
        <v>0.94394213381555159</v>
      </c>
      <c r="K18">
        <f t="shared" ca="1" si="26"/>
        <v>0.89105058365758738</v>
      </c>
      <c r="L18">
        <f t="shared" ca="1" si="26"/>
        <v>0.96350364963503654</v>
      </c>
      <c r="M18">
        <f t="shared" ca="1" si="26"/>
        <v>0.96774193548387089</v>
      </c>
      <c r="N18">
        <f t="shared" ca="1" si="26"/>
        <v>0.99270072992700742</v>
      </c>
      <c r="O18">
        <f t="shared" ca="1" si="26"/>
        <v>0.99199999999999988</v>
      </c>
      <c r="P18">
        <f t="shared" ca="1" si="26"/>
        <v>0.95384615384615379</v>
      </c>
      <c r="Q18">
        <f t="shared" ca="1" si="26"/>
        <v>0.95588235294117641</v>
      </c>
      <c r="R18">
        <f t="shared" ca="1" si="26"/>
        <v>0.9538461538461539</v>
      </c>
      <c r="S18">
        <f t="shared" ca="1" si="26"/>
        <v>0.97637795275590544</v>
      </c>
      <c r="T18">
        <f t="shared" ca="1" si="26"/>
        <v>0.95238095238095233</v>
      </c>
      <c r="U18">
        <f t="shared" ca="1" si="26"/>
        <v>0.96240601503759393</v>
      </c>
      <c r="V18">
        <f t="shared" ca="1" si="26"/>
        <v>0.94202898550724645</v>
      </c>
      <c r="W18">
        <f t="shared" ca="1" si="26"/>
        <v>0.94399999999999995</v>
      </c>
      <c r="X18">
        <f t="shared" ca="1" si="26"/>
        <v>0.93525179856115115</v>
      </c>
      <c r="Y18">
        <f t="shared" ca="1" si="26"/>
        <v>0.95522388059701502</v>
      </c>
      <c r="Z18">
        <f t="shared" ca="1" si="26"/>
        <v>0.95161290322580649</v>
      </c>
      <c r="AA18">
        <f t="shared" ca="1" si="26"/>
        <v>0.92307692307692302</v>
      </c>
      <c r="AB18">
        <f t="shared" ca="1" si="26"/>
        <v>0.95121951219512191</v>
      </c>
      <c r="AC18">
        <f t="shared" ca="1" si="26"/>
        <v>0.93333333333333346</v>
      </c>
      <c r="AD18">
        <f t="shared" ca="1" si="26"/>
        <v>0.94814814814814818</v>
      </c>
      <c r="AE18">
        <f t="shared" ca="1" si="26"/>
        <v>0.92424242424242442</v>
      </c>
      <c r="AF18">
        <f t="shared" ca="1" si="26"/>
        <v>0.93442622950819676</v>
      </c>
      <c r="AG18">
        <f t="shared" ca="1" si="26"/>
        <v>0.99248120300751874</v>
      </c>
      <c r="AH18">
        <f t="shared" ref="AH18:BM18" ca="1" si="27">2*AH16*AH17/(AH16+AH17)</f>
        <v>0.96350364963503643</v>
      </c>
      <c r="AI18">
        <f t="shared" ca="1" si="27"/>
        <v>0.9375</v>
      </c>
      <c r="AJ18">
        <f t="shared" ca="1" si="27"/>
        <v>0.93793103448275861</v>
      </c>
      <c r="AK18">
        <f t="shared" ca="1" si="27"/>
        <v>0.94488188976377951</v>
      </c>
      <c r="AL18">
        <f t="shared" ca="1" si="27"/>
        <v>0.95588235294117641</v>
      </c>
      <c r="AM18">
        <f t="shared" ca="1" si="27"/>
        <v>0.93793103448275861</v>
      </c>
      <c r="AN18">
        <f t="shared" ca="1" si="27"/>
        <v>0.83333333333333326</v>
      </c>
      <c r="AO18">
        <f t="shared" ca="1" si="27"/>
        <v>0.90624999999999989</v>
      </c>
      <c r="AP18">
        <f t="shared" ca="1" si="27"/>
        <v>0.91666666666666663</v>
      </c>
      <c r="AQ18">
        <f t="shared" ca="1" si="27"/>
        <v>0.91803278688524581</v>
      </c>
      <c r="AR18">
        <f t="shared" ca="1" si="27"/>
        <v>0.93761996161228411</v>
      </c>
      <c r="AS18">
        <f t="shared" ca="1" si="27"/>
        <v>0.95286041189931359</v>
      </c>
      <c r="AT18">
        <f t="shared" ca="1" si="27"/>
        <v>0.95877277085330759</v>
      </c>
      <c r="AU18">
        <f t="shared" ca="1" si="27"/>
        <v>0.95867768595041325</v>
      </c>
      <c r="AV18">
        <f t="shared" ca="1" si="27"/>
        <v>0.91642651296829969</v>
      </c>
      <c r="AW18">
        <f t="shared" ca="1" si="27"/>
        <v>0.9470802919708029</v>
      </c>
      <c r="AX18">
        <f t="shared" ca="1" si="27"/>
        <v>0.95872420262664171</v>
      </c>
      <c r="AY18">
        <f t="shared" ca="1" si="27"/>
        <v>0.9321478708469817</v>
      </c>
      <c r="AZ18">
        <f t="shared" ca="1" si="27"/>
        <v>0.94579439252336439</v>
      </c>
      <c r="BA18">
        <f t="shared" ca="1" si="27"/>
        <v>0.91846298031865037</v>
      </c>
    </row>
    <row r="19" spans="1:53">
      <c r="A19" t="s">
        <v>55</v>
      </c>
      <c r="B19">
        <f t="shared" ref="B19:AG19" ca="1" si="28">SUMIFS(133:133,$121:$121,B$3,$125:$125,B$4&amp;"*")</f>
        <v>0</v>
      </c>
      <c r="C19">
        <f t="shared" ca="1" si="28"/>
        <v>0</v>
      </c>
      <c r="D19">
        <f t="shared" ca="1" si="28"/>
        <v>453</v>
      </c>
      <c r="E19">
        <f t="shared" ca="1" si="28"/>
        <v>444</v>
      </c>
      <c r="F19">
        <f t="shared" ca="1" si="28"/>
        <v>418</v>
      </c>
      <c r="G19">
        <f t="shared" ca="1" si="28"/>
        <v>422</v>
      </c>
      <c r="H19">
        <f t="shared" ca="1" si="28"/>
        <v>411</v>
      </c>
      <c r="I19">
        <f t="shared" ca="1" si="28"/>
        <v>422</v>
      </c>
      <c r="J19">
        <f t="shared" ca="1" si="28"/>
        <v>414</v>
      </c>
      <c r="K19">
        <f t="shared" ca="1" si="28"/>
        <v>348</v>
      </c>
      <c r="L19">
        <f t="shared" ca="1" si="28"/>
        <v>109</v>
      </c>
      <c r="M19">
        <f t="shared" ca="1" si="28"/>
        <v>116</v>
      </c>
      <c r="N19">
        <f t="shared" ca="1" si="28"/>
        <v>111</v>
      </c>
      <c r="O19">
        <f t="shared" ca="1" si="28"/>
        <v>117</v>
      </c>
      <c r="P19">
        <f t="shared" ca="1" si="28"/>
        <v>112</v>
      </c>
      <c r="Q19">
        <f t="shared" ca="1" si="28"/>
        <v>109</v>
      </c>
      <c r="R19">
        <f t="shared" ca="1" si="28"/>
        <v>110</v>
      </c>
      <c r="S19">
        <f t="shared" ca="1" si="28"/>
        <v>113</v>
      </c>
      <c r="T19">
        <f t="shared" ca="1" si="28"/>
        <v>97</v>
      </c>
      <c r="U19">
        <f t="shared" ca="1" si="28"/>
        <v>109</v>
      </c>
      <c r="V19">
        <f t="shared" ca="1" si="28"/>
        <v>102</v>
      </c>
      <c r="W19">
        <f t="shared" ca="1" si="28"/>
        <v>110</v>
      </c>
      <c r="X19">
        <f t="shared" ca="1" si="28"/>
        <v>103</v>
      </c>
      <c r="Y19">
        <f t="shared" ca="1" si="28"/>
        <v>108</v>
      </c>
      <c r="Z19">
        <f t="shared" ca="1" si="28"/>
        <v>105</v>
      </c>
      <c r="AA19">
        <f t="shared" ca="1" si="28"/>
        <v>106</v>
      </c>
      <c r="AB19">
        <f t="shared" ca="1" si="28"/>
        <v>93</v>
      </c>
      <c r="AC19">
        <f t="shared" ca="1" si="28"/>
        <v>105</v>
      </c>
      <c r="AD19">
        <f t="shared" ca="1" si="28"/>
        <v>106</v>
      </c>
      <c r="AE19">
        <f t="shared" ca="1" si="28"/>
        <v>107</v>
      </c>
      <c r="AF19">
        <f t="shared" ca="1" si="28"/>
        <v>109</v>
      </c>
      <c r="AG19">
        <f t="shared" ca="1" si="28"/>
        <v>111</v>
      </c>
      <c r="AH19">
        <f t="shared" ref="AH19:BA19" ca="1" si="29">SUMIFS(133:133,$121:$121,AH$3,$125:$125,AH$4&amp;"*")</f>
        <v>109</v>
      </c>
      <c r="AI19">
        <f t="shared" ca="1" si="29"/>
        <v>93</v>
      </c>
      <c r="AJ19">
        <f t="shared" ca="1" si="29"/>
        <v>103</v>
      </c>
      <c r="AK19">
        <f t="shared" ca="1" si="29"/>
        <v>102</v>
      </c>
      <c r="AL19">
        <f t="shared" ca="1" si="29"/>
        <v>109</v>
      </c>
      <c r="AM19">
        <f t="shared" ca="1" si="29"/>
        <v>100</v>
      </c>
      <c r="AN19">
        <f t="shared" ca="1" si="29"/>
        <v>84</v>
      </c>
      <c r="AO19">
        <f t="shared" ca="1" si="29"/>
        <v>101</v>
      </c>
      <c r="AP19">
        <f t="shared" ca="1" si="29"/>
        <v>102</v>
      </c>
      <c r="AQ19">
        <f t="shared" ca="1" si="29"/>
        <v>61</v>
      </c>
      <c r="AR19">
        <f t="shared" ca="1" si="29"/>
        <v>1636</v>
      </c>
      <c r="AS19">
        <f t="shared" ca="1" si="29"/>
        <v>1696</v>
      </c>
      <c r="AT19">
        <f t="shared" ca="1" si="29"/>
        <v>866</v>
      </c>
      <c r="AU19">
        <f t="shared" ca="1" si="29"/>
        <v>864</v>
      </c>
      <c r="AV19">
        <f t="shared" ca="1" si="29"/>
        <v>770</v>
      </c>
      <c r="AW19">
        <f t="shared" ca="1" si="29"/>
        <v>832</v>
      </c>
      <c r="AX19">
        <f t="shared" ca="1" si="29"/>
        <v>1730</v>
      </c>
      <c r="AY19">
        <f t="shared" ca="1" si="29"/>
        <v>1602</v>
      </c>
      <c r="AZ19">
        <f t="shared" ca="1" si="29"/>
        <v>840</v>
      </c>
      <c r="BA19">
        <f t="shared" ca="1" si="29"/>
        <v>762</v>
      </c>
    </row>
    <row r="20" spans="1:53">
      <c r="A20" t="s">
        <v>56</v>
      </c>
      <c r="B20">
        <f t="shared" ref="B20:AG20" ca="1" si="30">SUMIFS(134:134,$121:$121,B$3,$125:$125,B$4&amp;"*")</f>
        <v>0</v>
      </c>
      <c r="C20">
        <f t="shared" ca="1" si="30"/>
        <v>0</v>
      </c>
      <c r="D20">
        <f t="shared" ca="1" si="30"/>
        <v>7</v>
      </c>
      <c r="E20">
        <f t="shared" ca="1" si="30"/>
        <v>14</v>
      </c>
      <c r="F20">
        <f t="shared" ca="1" si="30"/>
        <v>25</v>
      </c>
      <c r="G20">
        <f t="shared" ca="1" si="30"/>
        <v>29</v>
      </c>
      <c r="H20">
        <f t="shared" ca="1" si="30"/>
        <v>23</v>
      </c>
      <c r="I20">
        <f t="shared" ca="1" si="30"/>
        <v>20</v>
      </c>
      <c r="J20">
        <f t="shared" ca="1" si="30"/>
        <v>27</v>
      </c>
      <c r="K20">
        <f t="shared" ca="1" si="30"/>
        <v>63</v>
      </c>
      <c r="L20">
        <f t="shared" ca="1" si="30"/>
        <v>2</v>
      </c>
      <c r="M20">
        <f t="shared" ca="1" si="30"/>
        <v>3</v>
      </c>
      <c r="N20">
        <f t="shared" ca="1" si="30"/>
        <v>1</v>
      </c>
      <c r="O20">
        <f t="shared" ca="1" si="30"/>
        <v>1</v>
      </c>
      <c r="P20">
        <f t="shared" ca="1" si="30"/>
        <v>5</v>
      </c>
      <c r="Q20">
        <f t="shared" ca="1" si="30"/>
        <v>0</v>
      </c>
      <c r="R20">
        <f t="shared" ca="1" si="30"/>
        <v>5</v>
      </c>
      <c r="S20">
        <f t="shared" ca="1" si="30"/>
        <v>4</v>
      </c>
      <c r="T20">
        <f t="shared" ca="1" si="30"/>
        <v>4</v>
      </c>
      <c r="U20">
        <f t="shared" ca="1" si="30"/>
        <v>5</v>
      </c>
      <c r="V20">
        <f t="shared" ca="1" si="30"/>
        <v>8</v>
      </c>
      <c r="W20">
        <f t="shared" ca="1" si="30"/>
        <v>8</v>
      </c>
      <c r="X20">
        <f t="shared" ca="1" si="30"/>
        <v>7</v>
      </c>
      <c r="Y20">
        <f t="shared" ca="1" si="30"/>
        <v>2</v>
      </c>
      <c r="Z20">
        <f t="shared" ca="1" si="30"/>
        <v>10</v>
      </c>
      <c r="AA20">
        <f t="shared" ca="1" si="30"/>
        <v>10</v>
      </c>
      <c r="AB20">
        <f t="shared" ca="1" si="30"/>
        <v>5</v>
      </c>
      <c r="AC20">
        <f t="shared" ca="1" si="30"/>
        <v>7</v>
      </c>
      <c r="AD20">
        <f t="shared" ca="1" si="30"/>
        <v>6</v>
      </c>
      <c r="AE20">
        <f t="shared" ca="1" si="30"/>
        <v>5</v>
      </c>
      <c r="AF20">
        <f t="shared" ca="1" si="30"/>
        <v>8</v>
      </c>
      <c r="AG20">
        <f t="shared" ca="1" si="30"/>
        <v>2</v>
      </c>
      <c r="AH20">
        <f t="shared" ref="AH20:BA20" ca="1" si="31">SUMIFS(134:134,$121:$121,AH$3,$125:$125,AH$4&amp;"*")</f>
        <v>4</v>
      </c>
      <c r="AI20">
        <f t="shared" ca="1" si="31"/>
        <v>6</v>
      </c>
      <c r="AJ20">
        <f t="shared" ca="1" si="31"/>
        <v>5</v>
      </c>
      <c r="AK20">
        <f t="shared" ca="1" si="31"/>
        <v>11</v>
      </c>
      <c r="AL20">
        <f t="shared" ca="1" si="31"/>
        <v>4</v>
      </c>
      <c r="AM20">
        <f t="shared" ca="1" si="31"/>
        <v>7</v>
      </c>
      <c r="AN20">
        <f t="shared" ca="1" si="31"/>
        <v>17</v>
      </c>
      <c r="AO20">
        <f t="shared" ca="1" si="31"/>
        <v>12</v>
      </c>
      <c r="AP20">
        <f t="shared" ca="1" si="31"/>
        <v>16</v>
      </c>
      <c r="AQ20">
        <f t="shared" ca="1" si="31"/>
        <v>18</v>
      </c>
      <c r="AR20">
        <f t="shared" ca="1" si="31"/>
        <v>126</v>
      </c>
      <c r="AS20">
        <f t="shared" ca="1" si="31"/>
        <v>82</v>
      </c>
      <c r="AT20">
        <f t="shared" ca="1" si="31"/>
        <v>34</v>
      </c>
      <c r="AU20">
        <f t="shared" ca="1" si="31"/>
        <v>30</v>
      </c>
      <c r="AV20">
        <f t="shared" ca="1" si="31"/>
        <v>92</v>
      </c>
      <c r="AW20">
        <f t="shared" ca="1" si="31"/>
        <v>52</v>
      </c>
      <c r="AX20">
        <f t="shared" ca="1" si="31"/>
        <v>64</v>
      </c>
      <c r="AY20">
        <f t="shared" ca="1" si="31"/>
        <v>144</v>
      </c>
      <c r="AZ20">
        <f t="shared" ca="1" si="31"/>
        <v>54</v>
      </c>
      <c r="BA20">
        <f t="shared" ca="1" si="31"/>
        <v>90</v>
      </c>
    </row>
    <row r="21" spans="1:53">
      <c r="A21" t="s">
        <v>57</v>
      </c>
      <c r="B21">
        <f t="shared" ref="B21:AG21" ca="1" si="32">SUMIFS(135:135,$121:$121,B$3,$125:$125,B$4&amp;"*")</f>
        <v>0</v>
      </c>
      <c r="C21">
        <f t="shared" ca="1" si="32"/>
        <v>0</v>
      </c>
      <c r="D21">
        <f t="shared" ca="1" si="32"/>
        <v>4</v>
      </c>
      <c r="E21">
        <f t="shared" ca="1" si="32"/>
        <v>9</v>
      </c>
      <c r="F21">
        <f t="shared" ca="1" si="32"/>
        <v>10</v>
      </c>
      <c r="G21">
        <f t="shared" ca="1" si="32"/>
        <v>10</v>
      </c>
      <c r="H21">
        <f t="shared" ca="1" si="32"/>
        <v>13</v>
      </c>
      <c r="I21">
        <f t="shared" ca="1" si="32"/>
        <v>17</v>
      </c>
      <c r="J21">
        <f t="shared" ca="1" si="32"/>
        <v>10</v>
      </c>
      <c r="K21">
        <f t="shared" ca="1" si="32"/>
        <v>52</v>
      </c>
      <c r="L21">
        <f t="shared" ca="1" si="32"/>
        <v>3</v>
      </c>
      <c r="M21">
        <f t="shared" ca="1" si="32"/>
        <v>1</v>
      </c>
      <c r="N21">
        <f t="shared" ca="1" si="32"/>
        <v>0</v>
      </c>
      <c r="O21">
        <f t="shared" ca="1" si="32"/>
        <v>0</v>
      </c>
      <c r="P21">
        <f t="shared" ca="1" si="32"/>
        <v>1</v>
      </c>
      <c r="Q21">
        <f t="shared" ca="1" si="32"/>
        <v>6</v>
      </c>
      <c r="R21">
        <f t="shared" ca="1" si="32"/>
        <v>2</v>
      </c>
      <c r="S21">
        <f t="shared" ca="1" si="32"/>
        <v>0</v>
      </c>
      <c r="T21">
        <f t="shared" ca="1" si="32"/>
        <v>7</v>
      </c>
      <c r="U21">
        <f t="shared" ca="1" si="32"/>
        <v>1</v>
      </c>
      <c r="V21">
        <f t="shared" ca="1" si="32"/>
        <v>1</v>
      </c>
      <c r="W21">
        <f t="shared" ca="1" si="32"/>
        <v>1</v>
      </c>
      <c r="X21">
        <f t="shared" ca="1" si="32"/>
        <v>2</v>
      </c>
      <c r="Y21">
        <f t="shared" ca="1" si="32"/>
        <v>5</v>
      </c>
      <c r="Z21">
        <f t="shared" ca="1" si="32"/>
        <v>1</v>
      </c>
      <c r="AA21">
        <f t="shared" ca="1" si="32"/>
        <v>2</v>
      </c>
      <c r="AB21">
        <f t="shared" ca="1" si="32"/>
        <v>2</v>
      </c>
      <c r="AC21">
        <f t="shared" ca="1" si="32"/>
        <v>4</v>
      </c>
      <c r="AD21">
        <f t="shared" ca="1" si="32"/>
        <v>1</v>
      </c>
      <c r="AE21">
        <f t="shared" ca="1" si="32"/>
        <v>6</v>
      </c>
      <c r="AF21">
        <f t="shared" ca="1" si="32"/>
        <v>2</v>
      </c>
      <c r="AG21">
        <f t="shared" ca="1" si="32"/>
        <v>0</v>
      </c>
      <c r="AH21">
        <f t="shared" ref="AH21:BA21" ca="1" si="33">SUMIFS(135:135,$121:$121,AH$3,$125:$125,AH$4&amp;"*")</f>
        <v>1</v>
      </c>
      <c r="AI21">
        <f t="shared" ca="1" si="33"/>
        <v>14</v>
      </c>
      <c r="AJ21">
        <f t="shared" ca="1" si="33"/>
        <v>4</v>
      </c>
      <c r="AK21">
        <f t="shared" ca="1" si="33"/>
        <v>2</v>
      </c>
      <c r="AL21">
        <f t="shared" ca="1" si="33"/>
        <v>2</v>
      </c>
      <c r="AM21">
        <f t="shared" ca="1" si="33"/>
        <v>2</v>
      </c>
      <c r="AN21">
        <f t="shared" ca="1" si="33"/>
        <v>10</v>
      </c>
      <c r="AO21">
        <f t="shared" ca="1" si="33"/>
        <v>6</v>
      </c>
      <c r="AP21">
        <f t="shared" ca="1" si="33"/>
        <v>1</v>
      </c>
      <c r="AQ21">
        <f t="shared" ca="1" si="33"/>
        <v>35</v>
      </c>
      <c r="AR21">
        <f t="shared" ca="1" si="33"/>
        <v>88</v>
      </c>
      <c r="AS21">
        <f t="shared" ca="1" si="33"/>
        <v>37</v>
      </c>
      <c r="AT21">
        <f t="shared" ca="1" si="33"/>
        <v>26</v>
      </c>
      <c r="AU21">
        <f t="shared" ca="1" si="33"/>
        <v>17</v>
      </c>
      <c r="AV21">
        <f t="shared" ca="1" si="33"/>
        <v>62</v>
      </c>
      <c r="AW21">
        <f t="shared" ca="1" si="33"/>
        <v>20</v>
      </c>
      <c r="AX21">
        <f t="shared" ca="1" si="33"/>
        <v>43</v>
      </c>
      <c r="AY21">
        <f t="shared" ca="1" si="33"/>
        <v>82</v>
      </c>
      <c r="AZ21">
        <f t="shared" ca="1" si="33"/>
        <v>20</v>
      </c>
      <c r="BA21">
        <f t="shared" ca="1" si="33"/>
        <v>62</v>
      </c>
    </row>
    <row r="22" spans="1:53">
      <c r="A22" t="s">
        <v>58</v>
      </c>
      <c r="B22" t="e">
        <f t="shared" ref="B22:AG22" ca="1" si="34">B19/(B19+B20)</f>
        <v>#DIV/0!</v>
      </c>
      <c r="C22" t="e">
        <f t="shared" ca="1" si="34"/>
        <v>#DIV/0!</v>
      </c>
      <c r="D22">
        <f t="shared" ca="1" si="34"/>
        <v>0.98478260869565215</v>
      </c>
      <c r="E22">
        <f t="shared" ca="1" si="34"/>
        <v>0.96943231441048039</v>
      </c>
      <c r="F22">
        <f t="shared" ca="1" si="34"/>
        <v>0.94356659142212185</v>
      </c>
      <c r="G22">
        <f t="shared" ca="1" si="34"/>
        <v>0.93569844789356982</v>
      </c>
      <c r="H22">
        <f t="shared" ca="1" si="34"/>
        <v>0.94700460829493083</v>
      </c>
      <c r="I22">
        <f t="shared" ca="1" si="34"/>
        <v>0.95475113122171951</v>
      </c>
      <c r="J22">
        <f t="shared" ca="1" si="34"/>
        <v>0.93877551020408168</v>
      </c>
      <c r="K22">
        <f t="shared" ca="1" si="34"/>
        <v>0.84671532846715325</v>
      </c>
      <c r="L22">
        <f t="shared" ca="1" si="34"/>
        <v>0.98198198198198194</v>
      </c>
      <c r="M22">
        <f t="shared" ca="1" si="34"/>
        <v>0.97478991596638653</v>
      </c>
      <c r="N22">
        <f t="shared" ca="1" si="34"/>
        <v>0.9910714285714286</v>
      </c>
      <c r="O22">
        <f t="shared" ca="1" si="34"/>
        <v>0.99152542372881358</v>
      </c>
      <c r="P22">
        <f t="shared" ca="1" si="34"/>
        <v>0.95726495726495731</v>
      </c>
      <c r="Q22">
        <f t="shared" ca="1" si="34"/>
        <v>1</v>
      </c>
      <c r="R22">
        <f t="shared" ca="1" si="34"/>
        <v>0.95652173913043481</v>
      </c>
      <c r="S22">
        <f t="shared" ca="1" si="34"/>
        <v>0.96581196581196582</v>
      </c>
      <c r="T22">
        <f t="shared" ca="1" si="34"/>
        <v>0.96039603960396036</v>
      </c>
      <c r="U22">
        <f t="shared" ca="1" si="34"/>
        <v>0.95614035087719296</v>
      </c>
      <c r="V22">
        <f t="shared" ca="1" si="34"/>
        <v>0.92727272727272725</v>
      </c>
      <c r="W22">
        <f t="shared" ca="1" si="34"/>
        <v>0.93220338983050843</v>
      </c>
      <c r="X22">
        <f t="shared" ca="1" si="34"/>
        <v>0.9363636363636364</v>
      </c>
      <c r="Y22">
        <f t="shared" ca="1" si="34"/>
        <v>0.98181818181818181</v>
      </c>
      <c r="Z22">
        <f t="shared" ca="1" si="34"/>
        <v>0.91304347826086951</v>
      </c>
      <c r="AA22">
        <f t="shared" ca="1" si="34"/>
        <v>0.91379310344827591</v>
      </c>
      <c r="AB22">
        <f t="shared" ca="1" si="34"/>
        <v>0.94897959183673475</v>
      </c>
      <c r="AC22">
        <f t="shared" ca="1" si="34"/>
        <v>0.9375</v>
      </c>
      <c r="AD22">
        <f t="shared" ca="1" si="34"/>
        <v>0.9464285714285714</v>
      </c>
      <c r="AE22">
        <f t="shared" ca="1" si="34"/>
        <v>0.9553571428571429</v>
      </c>
      <c r="AF22">
        <f t="shared" ca="1" si="34"/>
        <v>0.93162393162393164</v>
      </c>
      <c r="AG22">
        <f t="shared" ca="1" si="34"/>
        <v>0.98230088495575218</v>
      </c>
      <c r="AH22">
        <f t="shared" ref="AH22:BA22" ca="1" si="35">AH19/(AH19+AH20)</f>
        <v>0.96460176991150437</v>
      </c>
      <c r="AI22">
        <f t="shared" ca="1" si="35"/>
        <v>0.93939393939393945</v>
      </c>
      <c r="AJ22">
        <f t="shared" ca="1" si="35"/>
        <v>0.95370370370370372</v>
      </c>
      <c r="AK22">
        <f t="shared" ca="1" si="35"/>
        <v>0.90265486725663713</v>
      </c>
      <c r="AL22">
        <f t="shared" ca="1" si="35"/>
        <v>0.96460176991150437</v>
      </c>
      <c r="AM22">
        <f t="shared" ca="1" si="35"/>
        <v>0.93457943925233644</v>
      </c>
      <c r="AN22">
        <f t="shared" ca="1" si="35"/>
        <v>0.83168316831683164</v>
      </c>
      <c r="AO22">
        <f t="shared" ca="1" si="35"/>
        <v>0.89380530973451322</v>
      </c>
      <c r="AP22">
        <f t="shared" ca="1" si="35"/>
        <v>0.86440677966101698</v>
      </c>
      <c r="AQ22">
        <f t="shared" ca="1" si="35"/>
        <v>0.77215189873417722</v>
      </c>
      <c r="AR22">
        <f t="shared" ca="1" si="35"/>
        <v>0.92849035187287177</v>
      </c>
      <c r="AS22">
        <f t="shared" ca="1" si="35"/>
        <v>0.953880764904387</v>
      </c>
      <c r="AT22">
        <f t="shared" ca="1" si="35"/>
        <v>0.9622222222222222</v>
      </c>
      <c r="AU22">
        <f t="shared" ca="1" si="35"/>
        <v>0.96644295302013428</v>
      </c>
      <c r="AV22">
        <f t="shared" ca="1" si="35"/>
        <v>0.89327146171693739</v>
      </c>
      <c r="AW22">
        <f t="shared" ca="1" si="35"/>
        <v>0.94117647058823528</v>
      </c>
      <c r="AX22">
        <f t="shared" ca="1" si="35"/>
        <v>0.96432552954292083</v>
      </c>
      <c r="AY22">
        <f t="shared" ca="1" si="35"/>
        <v>0.91752577319587625</v>
      </c>
      <c r="AZ22">
        <f t="shared" ca="1" si="35"/>
        <v>0.93959731543624159</v>
      </c>
      <c r="BA22">
        <f t="shared" ca="1" si="35"/>
        <v>0.89436619718309862</v>
      </c>
    </row>
    <row r="23" spans="1:53">
      <c r="A23" t="s">
        <v>59</v>
      </c>
      <c r="B23" t="e">
        <f t="shared" ref="B23:AG23" ca="1" si="36">B19/(B19+B21)</f>
        <v>#DIV/0!</v>
      </c>
      <c r="C23" t="e">
        <f t="shared" ca="1" si="36"/>
        <v>#DIV/0!</v>
      </c>
      <c r="D23">
        <f t="shared" ca="1" si="36"/>
        <v>0.99124726477024072</v>
      </c>
      <c r="E23">
        <f t="shared" ca="1" si="36"/>
        <v>0.98013245033112584</v>
      </c>
      <c r="F23">
        <f t="shared" ca="1" si="36"/>
        <v>0.97663551401869164</v>
      </c>
      <c r="G23">
        <f t="shared" ca="1" si="36"/>
        <v>0.97685185185185186</v>
      </c>
      <c r="H23">
        <f t="shared" ca="1" si="36"/>
        <v>0.96933962264150941</v>
      </c>
      <c r="I23">
        <f t="shared" ca="1" si="36"/>
        <v>0.96127562642369024</v>
      </c>
      <c r="J23">
        <f t="shared" ca="1" si="36"/>
        <v>0.97641509433962259</v>
      </c>
      <c r="K23">
        <f t="shared" ca="1" si="36"/>
        <v>0.87</v>
      </c>
      <c r="L23">
        <f t="shared" ca="1" si="36"/>
        <v>0.9732142857142857</v>
      </c>
      <c r="M23">
        <f t="shared" ca="1" si="36"/>
        <v>0.99145299145299148</v>
      </c>
      <c r="N23">
        <f t="shared" ca="1" si="36"/>
        <v>1</v>
      </c>
      <c r="O23">
        <f t="shared" ca="1" si="36"/>
        <v>1</v>
      </c>
      <c r="P23">
        <f t="shared" ca="1" si="36"/>
        <v>0.99115044247787609</v>
      </c>
      <c r="Q23">
        <f t="shared" ca="1" si="36"/>
        <v>0.94782608695652171</v>
      </c>
      <c r="R23">
        <f t="shared" ca="1" si="36"/>
        <v>0.9821428571428571</v>
      </c>
      <c r="S23">
        <f t="shared" ca="1" si="36"/>
        <v>1</v>
      </c>
      <c r="T23">
        <f t="shared" ca="1" si="36"/>
        <v>0.93269230769230771</v>
      </c>
      <c r="U23">
        <f t="shared" ca="1" si="36"/>
        <v>0.99090909090909096</v>
      </c>
      <c r="V23">
        <f t="shared" ca="1" si="36"/>
        <v>0.99029126213592233</v>
      </c>
      <c r="W23">
        <f t="shared" ca="1" si="36"/>
        <v>0.99099099099099097</v>
      </c>
      <c r="X23">
        <f t="shared" ca="1" si="36"/>
        <v>0.98095238095238091</v>
      </c>
      <c r="Y23">
        <f t="shared" ca="1" si="36"/>
        <v>0.95575221238938057</v>
      </c>
      <c r="Z23">
        <f t="shared" ca="1" si="36"/>
        <v>0.99056603773584906</v>
      </c>
      <c r="AA23">
        <f t="shared" ca="1" si="36"/>
        <v>0.98148148148148151</v>
      </c>
      <c r="AB23">
        <f t="shared" ca="1" si="36"/>
        <v>0.97894736842105268</v>
      </c>
      <c r="AC23">
        <f t="shared" ca="1" si="36"/>
        <v>0.96330275229357798</v>
      </c>
      <c r="AD23">
        <f t="shared" ca="1" si="36"/>
        <v>0.99065420560747663</v>
      </c>
      <c r="AE23">
        <f t="shared" ca="1" si="36"/>
        <v>0.94690265486725667</v>
      </c>
      <c r="AF23">
        <f t="shared" ca="1" si="36"/>
        <v>0.98198198198198194</v>
      </c>
      <c r="AG23">
        <f t="shared" ca="1" si="36"/>
        <v>1</v>
      </c>
      <c r="AH23">
        <f t="shared" ref="AH23:BA23" ca="1" si="37">AH19/(AH19+AH21)</f>
        <v>0.99090909090909096</v>
      </c>
      <c r="AI23">
        <f t="shared" ca="1" si="37"/>
        <v>0.86915887850467288</v>
      </c>
      <c r="AJ23">
        <f t="shared" ca="1" si="37"/>
        <v>0.96261682242990654</v>
      </c>
      <c r="AK23">
        <f t="shared" ca="1" si="37"/>
        <v>0.98076923076923073</v>
      </c>
      <c r="AL23">
        <f t="shared" ca="1" si="37"/>
        <v>0.98198198198198194</v>
      </c>
      <c r="AM23">
        <f t="shared" ca="1" si="37"/>
        <v>0.98039215686274506</v>
      </c>
      <c r="AN23">
        <f t="shared" ca="1" si="37"/>
        <v>0.8936170212765957</v>
      </c>
      <c r="AO23">
        <f t="shared" ca="1" si="37"/>
        <v>0.94392523364485981</v>
      </c>
      <c r="AP23">
        <f t="shared" ca="1" si="37"/>
        <v>0.99029126213592233</v>
      </c>
      <c r="AQ23">
        <f t="shared" ca="1" si="37"/>
        <v>0.63541666666666663</v>
      </c>
      <c r="AR23">
        <f t="shared" ca="1" si="37"/>
        <v>0.9489559164733179</v>
      </c>
      <c r="AS23">
        <f t="shared" ca="1" si="37"/>
        <v>0.97864974033467977</v>
      </c>
      <c r="AT23">
        <f t="shared" ca="1" si="37"/>
        <v>0.97085201793721976</v>
      </c>
      <c r="AU23">
        <f t="shared" ca="1" si="37"/>
        <v>0.9807037457434733</v>
      </c>
      <c r="AV23">
        <f t="shared" ca="1" si="37"/>
        <v>0.92548076923076927</v>
      </c>
      <c r="AW23">
        <f t="shared" ca="1" si="37"/>
        <v>0.97652582159624413</v>
      </c>
      <c r="AX23">
        <f t="shared" ca="1" si="37"/>
        <v>0.97574732092498595</v>
      </c>
      <c r="AY23">
        <f t="shared" ca="1" si="37"/>
        <v>0.95130641330166266</v>
      </c>
      <c r="AZ23">
        <f t="shared" ca="1" si="37"/>
        <v>0.97674418604651159</v>
      </c>
      <c r="BA23">
        <f t="shared" ca="1" si="37"/>
        <v>0.92475728155339809</v>
      </c>
    </row>
    <row r="24" spans="1:53">
      <c r="A24" t="s">
        <v>60</v>
      </c>
      <c r="B24" t="e">
        <f t="shared" ref="B24:AG24" ca="1" si="38">2*B22*B23/(B22+B23)</f>
        <v>#DIV/0!</v>
      </c>
      <c r="C24" t="e">
        <f t="shared" ca="1" si="38"/>
        <v>#DIV/0!</v>
      </c>
      <c r="D24">
        <f t="shared" ca="1" si="38"/>
        <v>0.98800436205016351</v>
      </c>
      <c r="E24">
        <f t="shared" ca="1" si="38"/>
        <v>0.97475301866081243</v>
      </c>
      <c r="F24">
        <f t="shared" ca="1" si="38"/>
        <v>0.95981630309988508</v>
      </c>
      <c r="G24">
        <f t="shared" ca="1" si="38"/>
        <v>0.95583238958097383</v>
      </c>
      <c r="H24">
        <f t="shared" ca="1" si="38"/>
        <v>0.95804195804195802</v>
      </c>
      <c r="I24">
        <f t="shared" ca="1" si="38"/>
        <v>0.95800227014755968</v>
      </c>
      <c r="J24">
        <f t="shared" ca="1" si="38"/>
        <v>0.95722543352601153</v>
      </c>
      <c r="K24">
        <f t="shared" ca="1" si="38"/>
        <v>0.85819975339087551</v>
      </c>
      <c r="L24">
        <f t="shared" ca="1" si="38"/>
        <v>0.97757847533632281</v>
      </c>
      <c r="M24">
        <f t="shared" ca="1" si="38"/>
        <v>0.98305084745762705</v>
      </c>
      <c r="N24">
        <f t="shared" ca="1" si="38"/>
        <v>0.99551569506726456</v>
      </c>
      <c r="O24">
        <f t="shared" ca="1" si="38"/>
        <v>0.99574468085106382</v>
      </c>
      <c r="P24">
        <f t="shared" ca="1" si="38"/>
        <v>0.97391304347826091</v>
      </c>
      <c r="Q24">
        <f t="shared" ca="1" si="38"/>
        <v>0.9732142857142857</v>
      </c>
      <c r="R24">
        <f t="shared" ca="1" si="38"/>
        <v>0.96916299559471364</v>
      </c>
      <c r="S24">
        <f t="shared" ca="1" si="38"/>
        <v>0.9826086956521739</v>
      </c>
      <c r="T24">
        <f t="shared" ca="1" si="38"/>
        <v>0.9463414634146341</v>
      </c>
      <c r="U24">
        <f t="shared" ca="1" si="38"/>
        <v>0.97321428571428581</v>
      </c>
      <c r="V24">
        <f t="shared" ca="1" si="38"/>
        <v>0.95774647887323938</v>
      </c>
      <c r="W24">
        <f t="shared" ca="1" si="38"/>
        <v>0.9606986899563319</v>
      </c>
      <c r="X24">
        <f t="shared" ca="1" si="38"/>
        <v>0.95813953488372094</v>
      </c>
      <c r="Y24">
        <f t="shared" ca="1" si="38"/>
        <v>0.96860986547085204</v>
      </c>
      <c r="Z24">
        <f t="shared" ca="1" si="38"/>
        <v>0.95022624434389136</v>
      </c>
      <c r="AA24">
        <f t="shared" ca="1" si="38"/>
        <v>0.9464285714285714</v>
      </c>
      <c r="AB24">
        <f t="shared" ca="1" si="38"/>
        <v>0.96373056994818662</v>
      </c>
      <c r="AC24">
        <f t="shared" ca="1" si="38"/>
        <v>0.95022624434389147</v>
      </c>
      <c r="AD24">
        <f t="shared" ca="1" si="38"/>
        <v>0.96803652968036513</v>
      </c>
      <c r="AE24">
        <f t="shared" ca="1" si="38"/>
        <v>0.95111111111111113</v>
      </c>
      <c r="AF24">
        <f t="shared" ca="1" si="38"/>
        <v>0.95614035087719307</v>
      </c>
      <c r="AG24">
        <f t="shared" ca="1" si="38"/>
        <v>0.9910714285714286</v>
      </c>
      <c r="AH24">
        <f t="shared" ref="AH24:BM24" ca="1" si="39">2*AH22*AH23/(AH22+AH23)</f>
        <v>0.97757847533632292</v>
      </c>
      <c r="AI24">
        <f t="shared" ca="1" si="39"/>
        <v>0.90291262135922323</v>
      </c>
      <c r="AJ24">
        <f t="shared" ca="1" si="39"/>
        <v>0.95813953488372094</v>
      </c>
      <c r="AK24">
        <f t="shared" ca="1" si="39"/>
        <v>0.94009216589861744</v>
      </c>
      <c r="AL24">
        <f t="shared" ca="1" si="39"/>
        <v>0.9732142857142857</v>
      </c>
      <c r="AM24">
        <f t="shared" ca="1" si="39"/>
        <v>0.9569377990430622</v>
      </c>
      <c r="AN24">
        <f t="shared" ca="1" si="39"/>
        <v>0.86153846153846148</v>
      </c>
      <c r="AO24">
        <f t="shared" ca="1" si="39"/>
        <v>0.9181818181818181</v>
      </c>
      <c r="AP24">
        <f t="shared" ca="1" si="39"/>
        <v>0.92307692307692313</v>
      </c>
      <c r="AQ24">
        <f t="shared" ca="1" si="39"/>
        <v>0.69714285714285706</v>
      </c>
      <c r="AR24">
        <f t="shared" ca="1" si="39"/>
        <v>0.9386115892139989</v>
      </c>
      <c r="AS24">
        <f t="shared" ca="1" si="39"/>
        <v>0.96610652235830252</v>
      </c>
      <c r="AT24">
        <f t="shared" ca="1" si="39"/>
        <v>0.9665178571428571</v>
      </c>
      <c r="AU24">
        <f t="shared" ca="1" si="39"/>
        <v>0.97352112676056346</v>
      </c>
      <c r="AV24">
        <f t="shared" ca="1" si="39"/>
        <v>0.90909090909090917</v>
      </c>
      <c r="AW24">
        <f t="shared" ca="1" si="39"/>
        <v>0.95852534562211977</v>
      </c>
      <c r="AX24">
        <f t="shared" ca="1" si="39"/>
        <v>0.97000280347631063</v>
      </c>
      <c r="AY24">
        <f t="shared" ca="1" si="39"/>
        <v>0.93411078717201157</v>
      </c>
      <c r="AZ24">
        <f t="shared" ca="1" si="39"/>
        <v>0.95781071835803877</v>
      </c>
      <c r="BA24">
        <f t="shared" ca="1" si="39"/>
        <v>0.90930787589498807</v>
      </c>
    </row>
    <row r="25" spans="1:53">
      <c r="A25" t="s">
        <v>61</v>
      </c>
      <c r="B25">
        <f t="shared" ref="B25:AG25" ca="1" si="40">SUMIFS(136:136,$121:$121,B$3,$125:$125,B$4&amp;"*")</f>
        <v>0</v>
      </c>
      <c r="C25">
        <f t="shared" ca="1" si="40"/>
        <v>0</v>
      </c>
      <c r="D25">
        <f t="shared" ca="1" si="40"/>
        <v>0</v>
      </c>
      <c r="E25">
        <f t="shared" ca="1" si="40"/>
        <v>0</v>
      </c>
      <c r="F25">
        <f t="shared" ca="1" si="40"/>
        <v>0</v>
      </c>
      <c r="G25">
        <f t="shared" ca="1" si="40"/>
        <v>3</v>
      </c>
      <c r="H25">
        <f t="shared" ca="1" si="40"/>
        <v>0</v>
      </c>
      <c r="I25">
        <f t="shared" ca="1" si="40"/>
        <v>4</v>
      </c>
      <c r="J25">
        <f t="shared" ca="1" si="40"/>
        <v>1</v>
      </c>
      <c r="K25">
        <f t="shared" ca="1" si="40"/>
        <v>5</v>
      </c>
      <c r="L25">
        <f t="shared" ca="1" si="40"/>
        <v>0</v>
      </c>
      <c r="M25">
        <f t="shared" ca="1" si="40"/>
        <v>0</v>
      </c>
      <c r="N25">
        <f t="shared" ca="1" si="40"/>
        <v>0</v>
      </c>
      <c r="O25">
        <f t="shared" ca="1" si="40"/>
        <v>0</v>
      </c>
      <c r="P25">
        <f t="shared" ca="1" si="40"/>
        <v>0</v>
      </c>
      <c r="Q25">
        <f t="shared" ca="1" si="40"/>
        <v>0</v>
      </c>
      <c r="R25">
        <f t="shared" ca="1" si="40"/>
        <v>0</v>
      </c>
      <c r="S25">
        <f t="shared" ca="1" si="40"/>
        <v>0</v>
      </c>
      <c r="T25">
        <f t="shared" ca="1" si="40"/>
        <v>0</v>
      </c>
      <c r="U25">
        <f t="shared" ca="1" si="40"/>
        <v>0</v>
      </c>
      <c r="V25">
        <f t="shared" ca="1" si="40"/>
        <v>0</v>
      </c>
      <c r="W25">
        <f t="shared" ca="1" si="40"/>
        <v>0</v>
      </c>
      <c r="X25">
        <f t="shared" ca="1" si="40"/>
        <v>3</v>
      </c>
      <c r="Y25">
        <f t="shared" ca="1" si="40"/>
        <v>0</v>
      </c>
      <c r="Z25">
        <f t="shared" ca="1" si="40"/>
        <v>0</v>
      </c>
      <c r="AA25">
        <f t="shared" ca="1" si="40"/>
        <v>0</v>
      </c>
      <c r="AB25">
        <f t="shared" ca="1" si="40"/>
        <v>0</v>
      </c>
      <c r="AC25">
        <f t="shared" ca="1" si="40"/>
        <v>0</v>
      </c>
      <c r="AD25">
        <f t="shared" ca="1" si="40"/>
        <v>0</v>
      </c>
      <c r="AE25">
        <f t="shared" ca="1" si="40"/>
        <v>0</v>
      </c>
      <c r="AF25">
        <f t="shared" ca="1" si="40"/>
        <v>1</v>
      </c>
      <c r="AG25">
        <f t="shared" ca="1" si="40"/>
        <v>0</v>
      </c>
      <c r="AH25">
        <f t="shared" ref="AH25:BA25" ca="1" si="41">SUMIFS(136:136,$121:$121,AH$3,$125:$125,AH$4&amp;"*")</f>
        <v>0</v>
      </c>
      <c r="AI25">
        <f t="shared" ca="1" si="41"/>
        <v>3</v>
      </c>
      <c r="AJ25">
        <f t="shared" ca="1" si="41"/>
        <v>0</v>
      </c>
      <c r="AK25">
        <f t="shared" ca="1" si="41"/>
        <v>1</v>
      </c>
      <c r="AL25">
        <f t="shared" ca="1" si="41"/>
        <v>0</v>
      </c>
      <c r="AM25">
        <f t="shared" ca="1" si="41"/>
        <v>0</v>
      </c>
      <c r="AN25">
        <f t="shared" ca="1" si="41"/>
        <v>1</v>
      </c>
      <c r="AO25">
        <f t="shared" ca="1" si="41"/>
        <v>0</v>
      </c>
      <c r="AP25">
        <f t="shared" ca="1" si="41"/>
        <v>0</v>
      </c>
      <c r="AQ25">
        <f t="shared" ca="1" si="41"/>
        <v>4</v>
      </c>
      <c r="AR25">
        <f t="shared" ca="1" si="41"/>
        <v>12</v>
      </c>
      <c r="AS25">
        <f t="shared" ca="1" si="41"/>
        <v>1</v>
      </c>
      <c r="AT25">
        <f t="shared" ca="1" si="41"/>
        <v>4</v>
      </c>
      <c r="AU25">
        <f t="shared" ca="1" si="41"/>
        <v>0</v>
      </c>
      <c r="AV25">
        <f t="shared" ca="1" si="41"/>
        <v>8</v>
      </c>
      <c r="AW25">
        <f t="shared" ca="1" si="41"/>
        <v>1</v>
      </c>
      <c r="AX25">
        <f t="shared" ca="1" si="41"/>
        <v>4</v>
      </c>
      <c r="AY25">
        <f t="shared" ca="1" si="41"/>
        <v>9</v>
      </c>
      <c r="AZ25">
        <f t="shared" ca="1" si="41"/>
        <v>3</v>
      </c>
      <c r="BA25">
        <f t="shared" ca="1" si="41"/>
        <v>6</v>
      </c>
    </row>
    <row r="26" spans="1:53">
      <c r="A26" t="s">
        <v>62</v>
      </c>
      <c r="B26">
        <f t="shared" ref="B26:AG26" ca="1" si="42">SUMIFS(137:137,$121:$121,B$3,$125:$125,B$4&amp;"*")</f>
        <v>0</v>
      </c>
      <c r="C26">
        <f t="shared" ca="1" si="42"/>
        <v>0</v>
      </c>
      <c r="D26">
        <f t="shared" ca="1" si="42"/>
        <v>0</v>
      </c>
      <c r="E26">
        <f t="shared" ca="1" si="42"/>
        <v>0</v>
      </c>
      <c r="F26">
        <f t="shared" ca="1" si="42"/>
        <v>2</v>
      </c>
      <c r="G26">
        <f t="shared" ca="1" si="42"/>
        <v>0</v>
      </c>
      <c r="H26">
        <f t="shared" ca="1" si="42"/>
        <v>1</v>
      </c>
      <c r="I26">
        <f t="shared" ca="1" si="42"/>
        <v>11</v>
      </c>
      <c r="J26">
        <f t="shared" ca="1" si="42"/>
        <v>0</v>
      </c>
      <c r="K26">
        <f t="shared" ca="1" si="42"/>
        <v>35</v>
      </c>
      <c r="L26">
        <f t="shared" ca="1" si="42"/>
        <v>0</v>
      </c>
      <c r="M26">
        <f t="shared" ca="1" si="42"/>
        <v>0</v>
      </c>
      <c r="N26">
        <f t="shared" ca="1" si="42"/>
        <v>0</v>
      </c>
      <c r="O26">
        <f t="shared" ca="1" si="42"/>
        <v>0</v>
      </c>
      <c r="P26">
        <f t="shared" ca="1" si="42"/>
        <v>0</v>
      </c>
      <c r="Q26">
        <f t="shared" ca="1" si="42"/>
        <v>0</v>
      </c>
      <c r="R26">
        <f t="shared" ca="1" si="42"/>
        <v>0</v>
      </c>
      <c r="S26">
        <f t="shared" ca="1" si="42"/>
        <v>0</v>
      </c>
      <c r="T26">
        <f t="shared" ca="1" si="42"/>
        <v>2</v>
      </c>
      <c r="U26">
        <f t="shared" ca="1" si="42"/>
        <v>0</v>
      </c>
      <c r="V26">
        <f t="shared" ca="1" si="42"/>
        <v>0</v>
      </c>
      <c r="W26">
        <f t="shared" ca="1" si="42"/>
        <v>0</v>
      </c>
      <c r="X26">
        <f t="shared" ca="1" si="42"/>
        <v>0</v>
      </c>
      <c r="Y26">
        <f t="shared" ca="1" si="42"/>
        <v>0</v>
      </c>
      <c r="Z26">
        <f t="shared" ca="1" si="42"/>
        <v>0</v>
      </c>
      <c r="AA26">
        <f t="shared" ca="1" si="42"/>
        <v>0</v>
      </c>
      <c r="AB26">
        <f t="shared" ca="1" si="42"/>
        <v>0</v>
      </c>
      <c r="AC26">
        <f t="shared" ca="1" si="42"/>
        <v>1</v>
      </c>
      <c r="AD26">
        <f t="shared" ca="1" si="42"/>
        <v>0</v>
      </c>
      <c r="AE26">
        <f t="shared" ca="1" si="42"/>
        <v>0</v>
      </c>
      <c r="AF26">
        <f t="shared" ca="1" si="42"/>
        <v>0</v>
      </c>
      <c r="AG26">
        <f t="shared" ca="1" si="42"/>
        <v>0</v>
      </c>
      <c r="AH26">
        <f t="shared" ref="AH26:BA26" ca="1" si="43">SUMIFS(137:137,$121:$121,AH$3,$125:$125,AH$4&amp;"*")</f>
        <v>0</v>
      </c>
      <c r="AI26">
        <f t="shared" ca="1" si="43"/>
        <v>11</v>
      </c>
      <c r="AJ26">
        <f t="shared" ca="1" si="43"/>
        <v>0</v>
      </c>
      <c r="AK26">
        <f t="shared" ca="1" si="43"/>
        <v>0</v>
      </c>
      <c r="AL26">
        <f t="shared" ca="1" si="43"/>
        <v>0</v>
      </c>
      <c r="AM26">
        <f t="shared" ca="1" si="43"/>
        <v>0</v>
      </c>
      <c r="AN26">
        <f t="shared" ca="1" si="43"/>
        <v>2</v>
      </c>
      <c r="AO26">
        <f t="shared" ca="1" si="43"/>
        <v>0</v>
      </c>
      <c r="AP26">
        <f t="shared" ca="1" si="43"/>
        <v>1</v>
      </c>
      <c r="AQ26">
        <f t="shared" ca="1" si="43"/>
        <v>32</v>
      </c>
      <c r="AR26">
        <f t="shared" ca="1" si="43"/>
        <v>46</v>
      </c>
      <c r="AS26">
        <f t="shared" ca="1" si="43"/>
        <v>3</v>
      </c>
      <c r="AT26">
        <f t="shared" ca="1" si="43"/>
        <v>11</v>
      </c>
      <c r="AU26">
        <f t="shared" ca="1" si="43"/>
        <v>1</v>
      </c>
      <c r="AV26">
        <f t="shared" ca="1" si="43"/>
        <v>35</v>
      </c>
      <c r="AW26">
        <f t="shared" ca="1" si="43"/>
        <v>2</v>
      </c>
      <c r="AX26">
        <f t="shared" ca="1" si="43"/>
        <v>12</v>
      </c>
      <c r="AY26">
        <f t="shared" ca="1" si="43"/>
        <v>37</v>
      </c>
      <c r="AZ26">
        <f t="shared" ca="1" si="43"/>
        <v>2</v>
      </c>
      <c r="BA26">
        <f t="shared" ca="1" si="43"/>
        <v>35</v>
      </c>
    </row>
    <row r="27" spans="1:53">
      <c r="A27" t="s">
        <v>63</v>
      </c>
      <c r="B27">
        <f t="shared" ref="B27:AG27" ca="1" si="44">SUMIFS(138:138,$121:$121,B$3,$125:$125,B$4&amp;"*")</f>
        <v>0</v>
      </c>
      <c r="C27">
        <f t="shared" ca="1" si="44"/>
        <v>0</v>
      </c>
      <c r="D27">
        <f t="shared" ca="1" si="44"/>
        <v>0</v>
      </c>
      <c r="E27">
        <f t="shared" ca="1" si="44"/>
        <v>6</v>
      </c>
      <c r="F27">
        <f t="shared" ca="1" si="44"/>
        <v>24</v>
      </c>
      <c r="G27">
        <f t="shared" ca="1" si="44"/>
        <v>24</v>
      </c>
      <c r="H27">
        <f t="shared" ca="1" si="44"/>
        <v>15</v>
      </c>
      <c r="I27">
        <f t="shared" ca="1" si="44"/>
        <v>20</v>
      </c>
      <c r="J27">
        <f t="shared" ca="1" si="44"/>
        <v>20</v>
      </c>
      <c r="K27">
        <f t="shared" ca="1" si="44"/>
        <v>70</v>
      </c>
      <c r="L27">
        <f t="shared" ca="1" si="44"/>
        <v>0</v>
      </c>
      <c r="M27">
        <f t="shared" ca="1" si="44"/>
        <v>0</v>
      </c>
      <c r="N27">
        <f t="shared" ca="1" si="44"/>
        <v>0</v>
      </c>
      <c r="O27">
        <f t="shared" ca="1" si="44"/>
        <v>0</v>
      </c>
      <c r="P27">
        <f t="shared" ca="1" si="44"/>
        <v>0</v>
      </c>
      <c r="Q27">
        <f t="shared" ca="1" si="44"/>
        <v>0</v>
      </c>
      <c r="R27">
        <f t="shared" ca="1" si="44"/>
        <v>3</v>
      </c>
      <c r="S27">
        <f t="shared" ca="1" si="44"/>
        <v>3</v>
      </c>
      <c r="T27">
        <f t="shared" ca="1" si="44"/>
        <v>6</v>
      </c>
      <c r="U27">
        <f t="shared" ca="1" si="44"/>
        <v>3</v>
      </c>
      <c r="V27">
        <f t="shared" ca="1" si="44"/>
        <v>9</v>
      </c>
      <c r="W27">
        <f t="shared" ca="1" si="44"/>
        <v>6</v>
      </c>
      <c r="X27">
        <f t="shared" ca="1" si="44"/>
        <v>0</v>
      </c>
      <c r="Y27">
        <f t="shared" ca="1" si="44"/>
        <v>3</v>
      </c>
      <c r="Z27">
        <f t="shared" ca="1" si="44"/>
        <v>15</v>
      </c>
      <c r="AA27">
        <f t="shared" ca="1" si="44"/>
        <v>6</v>
      </c>
      <c r="AB27">
        <f t="shared" ca="1" si="44"/>
        <v>3</v>
      </c>
      <c r="AC27">
        <f t="shared" ca="1" si="44"/>
        <v>3</v>
      </c>
      <c r="AD27">
        <f t="shared" ca="1" si="44"/>
        <v>6</v>
      </c>
      <c r="AE27">
        <f t="shared" ca="1" si="44"/>
        <v>3</v>
      </c>
      <c r="AF27">
        <f t="shared" ca="1" si="44"/>
        <v>8</v>
      </c>
      <c r="AG27">
        <f t="shared" ca="1" si="44"/>
        <v>3</v>
      </c>
      <c r="AH27">
        <f t="shared" ref="AH27:BA27" ca="1" si="45">SUMIFS(138:138,$121:$121,AH$3,$125:$125,AH$4&amp;"*")</f>
        <v>0</v>
      </c>
      <c r="AI27">
        <f t="shared" ca="1" si="45"/>
        <v>9</v>
      </c>
      <c r="AJ27">
        <f t="shared" ca="1" si="45"/>
        <v>0</v>
      </c>
      <c r="AK27">
        <f t="shared" ca="1" si="45"/>
        <v>14</v>
      </c>
      <c r="AL27">
        <f t="shared" ca="1" si="45"/>
        <v>0</v>
      </c>
      <c r="AM27">
        <f t="shared" ca="1" si="45"/>
        <v>6</v>
      </c>
      <c r="AN27">
        <f t="shared" ca="1" si="45"/>
        <v>17</v>
      </c>
      <c r="AO27">
        <f t="shared" ca="1" si="45"/>
        <v>12</v>
      </c>
      <c r="AP27">
        <f t="shared" ca="1" si="45"/>
        <v>18</v>
      </c>
      <c r="AQ27">
        <f t="shared" ca="1" si="45"/>
        <v>23</v>
      </c>
      <c r="AR27">
        <f t="shared" ca="1" si="45"/>
        <v>120</v>
      </c>
      <c r="AS27">
        <f t="shared" ca="1" si="45"/>
        <v>59</v>
      </c>
      <c r="AT27">
        <f t="shared" ca="1" si="45"/>
        <v>26</v>
      </c>
      <c r="AU27">
        <f t="shared" ca="1" si="45"/>
        <v>15</v>
      </c>
      <c r="AV27">
        <f t="shared" ca="1" si="45"/>
        <v>94</v>
      </c>
      <c r="AW27">
        <f t="shared" ca="1" si="45"/>
        <v>44</v>
      </c>
      <c r="AX27">
        <f t="shared" ca="1" si="45"/>
        <v>41</v>
      </c>
      <c r="AY27">
        <f t="shared" ca="1" si="45"/>
        <v>138</v>
      </c>
      <c r="AZ27">
        <f t="shared" ca="1" si="45"/>
        <v>48</v>
      </c>
      <c r="BA27">
        <f t="shared" ca="1" si="45"/>
        <v>90</v>
      </c>
    </row>
    <row r="28" spans="1:53">
      <c r="A28" t="s">
        <v>64</v>
      </c>
      <c r="B28" t="e">
        <f t="shared" ref="B28:AG28" ca="1" si="46">B25/(B25+B26)</f>
        <v>#DIV/0!</v>
      </c>
      <c r="C28" t="e">
        <f t="shared" ca="1" si="46"/>
        <v>#DIV/0!</v>
      </c>
      <c r="D28" t="e">
        <f t="shared" ca="1" si="46"/>
        <v>#DIV/0!</v>
      </c>
      <c r="E28" t="e">
        <f t="shared" ca="1" si="46"/>
        <v>#DIV/0!</v>
      </c>
      <c r="F28">
        <f t="shared" ca="1" si="46"/>
        <v>0</v>
      </c>
      <c r="G28">
        <f t="shared" ca="1" si="46"/>
        <v>1</v>
      </c>
      <c r="H28">
        <f t="shared" ca="1" si="46"/>
        <v>0</v>
      </c>
      <c r="I28">
        <f t="shared" ca="1" si="46"/>
        <v>0.26666666666666666</v>
      </c>
      <c r="J28">
        <f t="shared" ca="1" si="46"/>
        <v>1</v>
      </c>
      <c r="K28">
        <f t="shared" ca="1" si="46"/>
        <v>0.125</v>
      </c>
      <c r="L28" t="e">
        <f t="shared" ca="1" si="46"/>
        <v>#DIV/0!</v>
      </c>
      <c r="M28" t="e">
        <f t="shared" ca="1" si="46"/>
        <v>#DIV/0!</v>
      </c>
      <c r="N28" t="e">
        <f t="shared" ca="1" si="46"/>
        <v>#DIV/0!</v>
      </c>
      <c r="O28" t="e">
        <f t="shared" ca="1" si="46"/>
        <v>#DIV/0!</v>
      </c>
      <c r="P28" t="e">
        <f t="shared" ca="1" si="46"/>
        <v>#DIV/0!</v>
      </c>
      <c r="Q28" t="e">
        <f t="shared" ca="1" si="46"/>
        <v>#DIV/0!</v>
      </c>
      <c r="R28" t="e">
        <f t="shared" ca="1" si="46"/>
        <v>#DIV/0!</v>
      </c>
      <c r="S28" t="e">
        <f t="shared" ca="1" si="46"/>
        <v>#DIV/0!</v>
      </c>
      <c r="T28">
        <f t="shared" ca="1" si="46"/>
        <v>0</v>
      </c>
      <c r="U28" t="e">
        <f t="shared" ca="1" si="46"/>
        <v>#DIV/0!</v>
      </c>
      <c r="V28" t="e">
        <f t="shared" ca="1" si="46"/>
        <v>#DIV/0!</v>
      </c>
      <c r="W28" t="e">
        <f t="shared" ca="1" si="46"/>
        <v>#DIV/0!</v>
      </c>
      <c r="X28">
        <f t="shared" ca="1" si="46"/>
        <v>1</v>
      </c>
      <c r="Y28" t="e">
        <f t="shared" ca="1" si="46"/>
        <v>#DIV/0!</v>
      </c>
      <c r="Z28" t="e">
        <f t="shared" ca="1" si="46"/>
        <v>#DIV/0!</v>
      </c>
      <c r="AA28" t="e">
        <f t="shared" ca="1" si="46"/>
        <v>#DIV/0!</v>
      </c>
      <c r="AB28" t="e">
        <f t="shared" ca="1" si="46"/>
        <v>#DIV/0!</v>
      </c>
      <c r="AC28">
        <f t="shared" ca="1" si="46"/>
        <v>0</v>
      </c>
      <c r="AD28" t="e">
        <f t="shared" ca="1" si="46"/>
        <v>#DIV/0!</v>
      </c>
      <c r="AE28" t="e">
        <f t="shared" ca="1" si="46"/>
        <v>#DIV/0!</v>
      </c>
      <c r="AF28">
        <f t="shared" ca="1" si="46"/>
        <v>1</v>
      </c>
      <c r="AG28" t="e">
        <f t="shared" ca="1" si="46"/>
        <v>#DIV/0!</v>
      </c>
      <c r="AH28" t="e">
        <f t="shared" ref="AH28:BA28" ca="1" si="47">AH25/(AH25+AH26)</f>
        <v>#DIV/0!</v>
      </c>
      <c r="AI28">
        <f t="shared" ca="1" si="47"/>
        <v>0.21428571428571427</v>
      </c>
      <c r="AJ28" t="e">
        <f t="shared" ca="1" si="47"/>
        <v>#DIV/0!</v>
      </c>
      <c r="AK28">
        <f t="shared" ca="1" si="47"/>
        <v>1</v>
      </c>
      <c r="AL28" t="e">
        <f t="shared" ca="1" si="47"/>
        <v>#DIV/0!</v>
      </c>
      <c r="AM28" t="e">
        <f t="shared" ca="1" si="47"/>
        <v>#DIV/0!</v>
      </c>
      <c r="AN28">
        <f t="shared" ca="1" si="47"/>
        <v>0.33333333333333331</v>
      </c>
      <c r="AO28" t="e">
        <f t="shared" ca="1" si="47"/>
        <v>#DIV/0!</v>
      </c>
      <c r="AP28">
        <f t="shared" ca="1" si="47"/>
        <v>0</v>
      </c>
      <c r="AQ28">
        <f t="shared" ca="1" si="47"/>
        <v>0.1111111111111111</v>
      </c>
      <c r="AR28">
        <f t="shared" ca="1" si="47"/>
        <v>0.20689655172413793</v>
      </c>
      <c r="AS28">
        <f t="shared" ca="1" si="47"/>
        <v>0.25</v>
      </c>
      <c r="AT28">
        <f t="shared" ca="1" si="47"/>
        <v>0.26666666666666666</v>
      </c>
      <c r="AU28">
        <f t="shared" ca="1" si="47"/>
        <v>0</v>
      </c>
      <c r="AV28">
        <f t="shared" ca="1" si="47"/>
        <v>0.18604651162790697</v>
      </c>
      <c r="AW28">
        <f t="shared" ca="1" si="47"/>
        <v>0.33333333333333331</v>
      </c>
      <c r="AX28">
        <f t="shared" ca="1" si="47"/>
        <v>0.25</v>
      </c>
      <c r="AY28">
        <f t="shared" ca="1" si="47"/>
        <v>0.19565217391304349</v>
      </c>
      <c r="AZ28">
        <f t="shared" ca="1" si="47"/>
        <v>0.6</v>
      </c>
      <c r="BA28">
        <f t="shared" ca="1" si="47"/>
        <v>0.14634146341463414</v>
      </c>
    </row>
    <row r="29" spans="1:53">
      <c r="A29" t="s">
        <v>65</v>
      </c>
      <c r="B29" t="e">
        <f t="shared" ref="B29:AG29" ca="1" si="48">B25/(B25+B27)</f>
        <v>#DIV/0!</v>
      </c>
      <c r="C29" t="e">
        <f t="shared" ca="1" si="48"/>
        <v>#DIV/0!</v>
      </c>
      <c r="D29" t="e">
        <f t="shared" ca="1" si="48"/>
        <v>#DIV/0!</v>
      </c>
      <c r="E29">
        <f t="shared" ca="1" si="48"/>
        <v>0</v>
      </c>
      <c r="F29">
        <f t="shared" ca="1" si="48"/>
        <v>0</v>
      </c>
      <c r="G29">
        <f t="shared" ca="1" si="48"/>
        <v>0.1111111111111111</v>
      </c>
      <c r="H29">
        <f t="shared" ca="1" si="48"/>
        <v>0</v>
      </c>
      <c r="I29">
        <f t="shared" ca="1" si="48"/>
        <v>0.16666666666666666</v>
      </c>
      <c r="J29">
        <f t="shared" ca="1" si="48"/>
        <v>4.7619047619047616E-2</v>
      </c>
      <c r="K29">
        <f t="shared" ca="1" si="48"/>
        <v>6.6666666666666666E-2</v>
      </c>
      <c r="L29" t="e">
        <f t="shared" ca="1" si="48"/>
        <v>#DIV/0!</v>
      </c>
      <c r="M29" t="e">
        <f t="shared" ca="1" si="48"/>
        <v>#DIV/0!</v>
      </c>
      <c r="N29" t="e">
        <f t="shared" ca="1" si="48"/>
        <v>#DIV/0!</v>
      </c>
      <c r="O29" t="e">
        <f t="shared" ca="1" si="48"/>
        <v>#DIV/0!</v>
      </c>
      <c r="P29" t="e">
        <f t="shared" ca="1" si="48"/>
        <v>#DIV/0!</v>
      </c>
      <c r="Q29" t="e">
        <f t="shared" ca="1" si="48"/>
        <v>#DIV/0!</v>
      </c>
      <c r="R29">
        <f t="shared" ca="1" si="48"/>
        <v>0</v>
      </c>
      <c r="S29">
        <f t="shared" ca="1" si="48"/>
        <v>0</v>
      </c>
      <c r="T29">
        <f t="shared" ca="1" si="48"/>
        <v>0</v>
      </c>
      <c r="U29">
        <f t="shared" ca="1" si="48"/>
        <v>0</v>
      </c>
      <c r="V29">
        <f t="shared" ca="1" si="48"/>
        <v>0</v>
      </c>
      <c r="W29">
        <f t="shared" ca="1" si="48"/>
        <v>0</v>
      </c>
      <c r="X29">
        <f t="shared" ca="1" si="48"/>
        <v>1</v>
      </c>
      <c r="Y29">
        <f t="shared" ca="1" si="48"/>
        <v>0</v>
      </c>
      <c r="Z29">
        <f t="shared" ca="1" si="48"/>
        <v>0</v>
      </c>
      <c r="AA29">
        <f t="shared" ca="1" si="48"/>
        <v>0</v>
      </c>
      <c r="AB29">
        <f t="shared" ca="1" si="48"/>
        <v>0</v>
      </c>
      <c r="AC29">
        <f t="shared" ca="1" si="48"/>
        <v>0</v>
      </c>
      <c r="AD29">
        <f t="shared" ca="1" si="48"/>
        <v>0</v>
      </c>
      <c r="AE29">
        <f t="shared" ca="1" si="48"/>
        <v>0</v>
      </c>
      <c r="AF29">
        <f t="shared" ca="1" si="48"/>
        <v>0.1111111111111111</v>
      </c>
      <c r="AG29">
        <f t="shared" ca="1" si="48"/>
        <v>0</v>
      </c>
      <c r="AH29" t="e">
        <f t="shared" ref="AH29:BA29" ca="1" si="49">AH25/(AH25+AH27)</f>
        <v>#DIV/0!</v>
      </c>
      <c r="AI29">
        <f t="shared" ca="1" si="49"/>
        <v>0.25</v>
      </c>
      <c r="AJ29" t="e">
        <f t="shared" ca="1" si="49"/>
        <v>#DIV/0!</v>
      </c>
      <c r="AK29">
        <f t="shared" ca="1" si="49"/>
        <v>6.6666666666666666E-2</v>
      </c>
      <c r="AL29" t="e">
        <f t="shared" ca="1" si="49"/>
        <v>#DIV/0!</v>
      </c>
      <c r="AM29">
        <f t="shared" ca="1" si="49"/>
        <v>0</v>
      </c>
      <c r="AN29">
        <f t="shared" ca="1" si="49"/>
        <v>5.5555555555555552E-2</v>
      </c>
      <c r="AO29">
        <f t="shared" ca="1" si="49"/>
        <v>0</v>
      </c>
      <c r="AP29">
        <f t="shared" ca="1" si="49"/>
        <v>0</v>
      </c>
      <c r="AQ29">
        <f t="shared" ca="1" si="49"/>
        <v>0.14814814814814814</v>
      </c>
      <c r="AR29">
        <f t="shared" ca="1" si="49"/>
        <v>9.0909090909090912E-2</v>
      </c>
      <c r="AS29">
        <f t="shared" ca="1" si="49"/>
        <v>1.6666666666666666E-2</v>
      </c>
      <c r="AT29">
        <f t="shared" ca="1" si="49"/>
        <v>0.13333333333333333</v>
      </c>
      <c r="AU29">
        <f t="shared" ca="1" si="49"/>
        <v>0</v>
      </c>
      <c r="AV29">
        <f t="shared" ca="1" si="49"/>
        <v>7.8431372549019607E-2</v>
      </c>
      <c r="AW29">
        <f t="shared" ca="1" si="49"/>
        <v>2.2222222222222223E-2</v>
      </c>
      <c r="AX29">
        <f t="shared" ca="1" si="49"/>
        <v>8.8888888888888892E-2</v>
      </c>
      <c r="AY29">
        <f t="shared" ca="1" si="49"/>
        <v>6.1224489795918366E-2</v>
      </c>
      <c r="AZ29">
        <f t="shared" ca="1" si="49"/>
        <v>5.8823529411764705E-2</v>
      </c>
      <c r="BA29">
        <f t="shared" ca="1" si="49"/>
        <v>6.25E-2</v>
      </c>
    </row>
    <row r="30" spans="1:53">
      <c r="A30" t="s">
        <v>66</v>
      </c>
      <c r="B30" t="e">
        <f t="shared" ref="B30:AG30" ca="1" si="50">2*B28*B29/(B28+B29)</f>
        <v>#DIV/0!</v>
      </c>
      <c r="C30" t="e">
        <f t="shared" ca="1" si="50"/>
        <v>#DIV/0!</v>
      </c>
      <c r="D30" t="e">
        <f t="shared" ca="1" si="50"/>
        <v>#DIV/0!</v>
      </c>
      <c r="E30" t="e">
        <f t="shared" ca="1" si="50"/>
        <v>#DIV/0!</v>
      </c>
      <c r="F30" t="e">
        <f t="shared" ca="1" si="50"/>
        <v>#DIV/0!</v>
      </c>
      <c r="G30">
        <f t="shared" ca="1" si="50"/>
        <v>0.19999999999999998</v>
      </c>
      <c r="H30" t="e">
        <f t="shared" ca="1" si="50"/>
        <v>#DIV/0!</v>
      </c>
      <c r="I30">
        <f t="shared" ca="1" si="50"/>
        <v>0.20512820512820509</v>
      </c>
      <c r="J30">
        <f t="shared" ca="1" si="50"/>
        <v>9.0909090909090898E-2</v>
      </c>
      <c r="K30">
        <f t="shared" ca="1" si="50"/>
        <v>8.6956521739130446E-2</v>
      </c>
      <c r="L30" t="e">
        <f t="shared" ca="1" si="50"/>
        <v>#DIV/0!</v>
      </c>
      <c r="M30" t="e">
        <f t="shared" ca="1" si="50"/>
        <v>#DIV/0!</v>
      </c>
      <c r="N30" t="e">
        <f t="shared" ca="1" si="50"/>
        <v>#DIV/0!</v>
      </c>
      <c r="O30" t="e">
        <f t="shared" ca="1" si="50"/>
        <v>#DIV/0!</v>
      </c>
      <c r="P30" t="e">
        <f t="shared" ca="1" si="50"/>
        <v>#DIV/0!</v>
      </c>
      <c r="Q30" t="e">
        <f t="shared" ca="1" si="50"/>
        <v>#DIV/0!</v>
      </c>
      <c r="R30" t="e">
        <f t="shared" ca="1" si="50"/>
        <v>#DIV/0!</v>
      </c>
      <c r="S30" t="e">
        <f t="shared" ca="1" si="50"/>
        <v>#DIV/0!</v>
      </c>
      <c r="T30" t="e">
        <f t="shared" ca="1" si="50"/>
        <v>#DIV/0!</v>
      </c>
      <c r="U30" t="e">
        <f t="shared" ca="1" si="50"/>
        <v>#DIV/0!</v>
      </c>
      <c r="V30" t="e">
        <f t="shared" ca="1" si="50"/>
        <v>#DIV/0!</v>
      </c>
      <c r="W30" t="e">
        <f t="shared" ca="1" si="50"/>
        <v>#DIV/0!</v>
      </c>
      <c r="X30">
        <f t="shared" ca="1" si="50"/>
        <v>1</v>
      </c>
      <c r="Y30" t="e">
        <f t="shared" ca="1" si="50"/>
        <v>#DIV/0!</v>
      </c>
      <c r="Z30" t="e">
        <f t="shared" ca="1" si="50"/>
        <v>#DIV/0!</v>
      </c>
      <c r="AA30" t="e">
        <f t="shared" ca="1" si="50"/>
        <v>#DIV/0!</v>
      </c>
      <c r="AB30" t="e">
        <f t="shared" ca="1" si="50"/>
        <v>#DIV/0!</v>
      </c>
      <c r="AC30" t="e">
        <f t="shared" ca="1" si="50"/>
        <v>#DIV/0!</v>
      </c>
      <c r="AD30" t="e">
        <f t="shared" ca="1" si="50"/>
        <v>#DIV/0!</v>
      </c>
      <c r="AE30" t="e">
        <f t="shared" ca="1" si="50"/>
        <v>#DIV/0!</v>
      </c>
      <c r="AF30">
        <f t="shared" ca="1" si="50"/>
        <v>0.19999999999999998</v>
      </c>
      <c r="AG30" t="e">
        <f t="shared" ca="1" si="50"/>
        <v>#DIV/0!</v>
      </c>
      <c r="AH30" t="e">
        <f t="shared" ref="AH30:BM30" ca="1" si="51">2*AH28*AH29/(AH28+AH29)</f>
        <v>#DIV/0!</v>
      </c>
      <c r="AI30">
        <f t="shared" ca="1" si="51"/>
        <v>0.23076923076923075</v>
      </c>
      <c r="AJ30" t="e">
        <f t="shared" ca="1" si="51"/>
        <v>#DIV/0!</v>
      </c>
      <c r="AK30">
        <f t="shared" ca="1" si="51"/>
        <v>0.125</v>
      </c>
      <c r="AL30" t="e">
        <f t="shared" ca="1" si="51"/>
        <v>#DIV/0!</v>
      </c>
      <c r="AM30" t="e">
        <f t="shared" ca="1" si="51"/>
        <v>#DIV/0!</v>
      </c>
      <c r="AN30">
        <f t="shared" ca="1" si="51"/>
        <v>9.5238095238095247E-2</v>
      </c>
      <c r="AO30" t="e">
        <f t="shared" ca="1" si="51"/>
        <v>#DIV/0!</v>
      </c>
      <c r="AP30" t="e">
        <f t="shared" ca="1" si="51"/>
        <v>#DIV/0!</v>
      </c>
      <c r="AQ30">
        <f t="shared" ca="1" si="51"/>
        <v>0.12698412698412698</v>
      </c>
      <c r="AR30">
        <f t="shared" ca="1" si="51"/>
        <v>0.12631578947368421</v>
      </c>
      <c r="AS30">
        <f t="shared" ca="1" si="51"/>
        <v>3.125E-2</v>
      </c>
      <c r="AT30">
        <f t="shared" ca="1" si="51"/>
        <v>0.17777777777777776</v>
      </c>
      <c r="AU30" t="e">
        <f t="shared" ca="1" si="51"/>
        <v>#DIV/0!</v>
      </c>
      <c r="AV30">
        <f t="shared" ca="1" si="51"/>
        <v>0.1103448275862069</v>
      </c>
      <c r="AW30">
        <f t="shared" ca="1" si="51"/>
        <v>4.1666666666666671E-2</v>
      </c>
      <c r="AX30">
        <f t="shared" ca="1" si="51"/>
        <v>0.13114754098360656</v>
      </c>
      <c r="AY30">
        <f t="shared" ca="1" si="51"/>
        <v>9.3264248704663225E-2</v>
      </c>
      <c r="AZ30">
        <f t="shared" ca="1" si="51"/>
        <v>0.10714285714285714</v>
      </c>
      <c r="BA30">
        <f t="shared" ca="1" si="51"/>
        <v>8.7591240875912413E-2</v>
      </c>
    </row>
    <row r="31" spans="1:53">
      <c r="A31" t="s">
        <v>67</v>
      </c>
      <c r="B31">
        <f t="shared" ref="B31:AG31" ca="1" si="52">(IFERROR(B18,0)+IFERROR(B24,0)+IFERROR(B30,0))/3</f>
        <v>0</v>
      </c>
      <c r="C31">
        <f t="shared" ca="1" si="52"/>
        <v>0</v>
      </c>
      <c r="D31">
        <f t="shared" ca="1" si="52"/>
        <v>0.65565728575668292</v>
      </c>
      <c r="E31">
        <f t="shared" ca="1" si="52"/>
        <v>0.64486668499656141</v>
      </c>
      <c r="F31">
        <f t="shared" ca="1" si="52"/>
        <v>0.63669751539793584</v>
      </c>
      <c r="G31">
        <f t="shared" ca="1" si="52"/>
        <v>0.6990029533897365</v>
      </c>
      <c r="H31">
        <f t="shared" ca="1" si="52"/>
        <v>0.63265709555462202</v>
      </c>
      <c r="I31">
        <f t="shared" ca="1" si="52"/>
        <v>0.70694092765602423</v>
      </c>
      <c r="J31">
        <f t="shared" ca="1" si="52"/>
        <v>0.66402555275021802</v>
      </c>
      <c r="K31">
        <f t="shared" ca="1" si="52"/>
        <v>0.61206895292919772</v>
      </c>
      <c r="L31">
        <f t="shared" ca="1" si="52"/>
        <v>0.64702737499045304</v>
      </c>
      <c r="M31">
        <f t="shared" ca="1" si="52"/>
        <v>0.65026426098049928</v>
      </c>
      <c r="N31">
        <f t="shared" ca="1" si="52"/>
        <v>0.66273880833142396</v>
      </c>
      <c r="O31">
        <f t="shared" ca="1" si="52"/>
        <v>0.66258156028368786</v>
      </c>
      <c r="P31">
        <f t="shared" ca="1" si="52"/>
        <v>0.6425863991081382</v>
      </c>
      <c r="Q31">
        <f t="shared" ca="1" si="52"/>
        <v>0.64303221288515411</v>
      </c>
      <c r="R31">
        <f t="shared" ca="1" si="52"/>
        <v>0.64100304981362255</v>
      </c>
      <c r="S31">
        <f t="shared" ca="1" si="52"/>
        <v>0.65299554946935978</v>
      </c>
      <c r="T31">
        <f t="shared" ca="1" si="52"/>
        <v>0.63290747193186214</v>
      </c>
      <c r="U31">
        <f t="shared" ca="1" si="52"/>
        <v>0.64520676691729328</v>
      </c>
      <c r="V31">
        <f t="shared" ca="1" si="52"/>
        <v>0.63325848812682861</v>
      </c>
      <c r="W31">
        <f t="shared" ca="1" si="52"/>
        <v>0.63489956331877728</v>
      </c>
      <c r="X31">
        <f t="shared" ca="1" si="52"/>
        <v>0.96446377781495729</v>
      </c>
      <c r="Y31">
        <f t="shared" ca="1" si="52"/>
        <v>0.64127791535595569</v>
      </c>
      <c r="Z31">
        <f t="shared" ca="1" si="52"/>
        <v>0.63394638252323265</v>
      </c>
      <c r="AA31">
        <f t="shared" ca="1" si="52"/>
        <v>0.62316849816849818</v>
      </c>
      <c r="AB31">
        <f t="shared" ca="1" si="52"/>
        <v>0.63831669404776947</v>
      </c>
      <c r="AC31">
        <f t="shared" ca="1" si="52"/>
        <v>0.62785319255907501</v>
      </c>
      <c r="AD31">
        <f t="shared" ca="1" si="52"/>
        <v>0.63872822594283774</v>
      </c>
      <c r="AE31">
        <f t="shared" ca="1" si="52"/>
        <v>0.62511784511784518</v>
      </c>
      <c r="AF31">
        <f t="shared" ca="1" si="52"/>
        <v>0.69685552679512996</v>
      </c>
      <c r="AG31">
        <f t="shared" ca="1" si="52"/>
        <v>0.66118421052631582</v>
      </c>
      <c r="AH31">
        <f t="shared" ref="AH31:BM31" ca="1" si="53">(IFERROR(AH18,0)+IFERROR(AH24,0)+IFERROR(AH30,0))/3</f>
        <v>0.64702737499045304</v>
      </c>
      <c r="AI31">
        <f t="shared" ca="1" si="53"/>
        <v>0.69039395070948473</v>
      </c>
      <c r="AJ31">
        <f t="shared" ca="1" si="53"/>
        <v>0.63202352312215992</v>
      </c>
      <c r="AK31">
        <f t="shared" ca="1" si="53"/>
        <v>0.66999135188746572</v>
      </c>
      <c r="AL31">
        <f t="shared" ca="1" si="53"/>
        <v>0.64303221288515411</v>
      </c>
      <c r="AM31">
        <f t="shared" ca="1" si="53"/>
        <v>0.6316229445086069</v>
      </c>
      <c r="AN31">
        <f t="shared" ca="1" si="53"/>
        <v>0.59670329670329669</v>
      </c>
      <c r="AO31">
        <f t="shared" ca="1" si="53"/>
        <v>0.60814393939393929</v>
      </c>
      <c r="AP31">
        <f t="shared" ca="1" si="53"/>
        <v>0.61324786324786329</v>
      </c>
      <c r="AQ31">
        <f t="shared" ca="1" si="53"/>
        <v>0.58071992367074332</v>
      </c>
      <c r="AR31">
        <f t="shared" ca="1" si="53"/>
        <v>0.66751578009998902</v>
      </c>
      <c r="AS31">
        <f t="shared" ca="1" si="53"/>
        <v>0.65007231141920541</v>
      </c>
      <c r="AT31">
        <f t="shared" ca="1" si="53"/>
        <v>0.7010228019246475</v>
      </c>
      <c r="AU31">
        <f t="shared" ca="1" si="53"/>
        <v>0.64406627090365898</v>
      </c>
      <c r="AV31">
        <f t="shared" ca="1" si="53"/>
        <v>0.64528741654847199</v>
      </c>
      <c r="AW31">
        <f t="shared" ca="1" si="53"/>
        <v>0.64909076808652977</v>
      </c>
      <c r="AX31">
        <f t="shared" ca="1" si="53"/>
        <v>0.68662484902885301</v>
      </c>
      <c r="AY31">
        <f t="shared" ca="1" si="53"/>
        <v>0.65317430224121886</v>
      </c>
      <c r="AZ31">
        <f t="shared" ca="1" si="53"/>
        <v>0.67024932267475335</v>
      </c>
      <c r="BA31">
        <f t="shared" ca="1" si="53"/>
        <v>0.63845403236318354</v>
      </c>
    </row>
    <row r="32" spans="1:53">
      <c r="A32" t="s">
        <v>68</v>
      </c>
      <c r="B32" t="e">
        <f t="shared" ref="B32:AG32" ca="1" si="54">(IFERROR(B18,0)*(B13+B15)+IFERROR(B24,0)*(B19+B21)+IFERROR(B30,0)*(B25+B27))/((B13+B15)+(B19+B21)+(B25+B27))</f>
        <v>#DIV/0!</v>
      </c>
      <c r="C32" t="e">
        <f t="shared" ca="1" si="54"/>
        <v>#DIV/0!</v>
      </c>
      <c r="D32">
        <f t="shared" ca="1" si="54"/>
        <v>0.9847033954163259</v>
      </c>
      <c r="E32">
        <f t="shared" ca="1" si="54"/>
        <v>0.96122665824331044</v>
      </c>
      <c r="F32">
        <f t="shared" ca="1" si="54"/>
        <v>0.92427140399433627</v>
      </c>
      <c r="G32">
        <f t="shared" ca="1" si="54"/>
        <v>0.92217590433681962</v>
      </c>
      <c r="H32">
        <f t="shared" ca="1" si="54"/>
        <v>0.931013793822981</v>
      </c>
      <c r="I32">
        <f t="shared" ca="1" si="54"/>
        <v>0.93279582860385923</v>
      </c>
      <c r="J32">
        <f t="shared" ca="1" si="54"/>
        <v>0.92688439100471731</v>
      </c>
      <c r="K32">
        <f t="shared" ca="1" si="54"/>
        <v>0.78904032428179705</v>
      </c>
      <c r="L32">
        <f t="shared" ca="1" si="54"/>
        <v>0.97226131896028134</v>
      </c>
      <c r="M32">
        <f t="shared" ca="1" si="54"/>
        <v>0.97769272826681242</v>
      </c>
      <c r="N32">
        <f t="shared" ca="1" si="54"/>
        <v>0.99443662509683262</v>
      </c>
      <c r="O32">
        <f t="shared" ca="1" si="54"/>
        <v>0.99443404255319146</v>
      </c>
      <c r="P32">
        <f t="shared" ca="1" si="54"/>
        <v>0.96644370122630996</v>
      </c>
      <c r="Q32">
        <f t="shared" ca="1" si="54"/>
        <v>0.9669555322128851</v>
      </c>
      <c r="R32">
        <f t="shared" ca="1" si="54"/>
        <v>0.94747919725893293</v>
      </c>
      <c r="S32">
        <f t="shared" ca="1" si="54"/>
        <v>0.96401650880596446</v>
      </c>
      <c r="T32">
        <f t="shared" ca="1" si="54"/>
        <v>0.91714543812104776</v>
      </c>
      <c r="U32">
        <f t="shared" ca="1" si="54"/>
        <v>0.95297096908939016</v>
      </c>
      <c r="V32">
        <f t="shared" ca="1" si="54"/>
        <v>0.90392143521353574</v>
      </c>
      <c r="W32">
        <f t="shared" ca="1" si="54"/>
        <v>0.9228308588064047</v>
      </c>
      <c r="X32">
        <f t="shared" ca="1" si="54"/>
        <v>0.94968211477329778</v>
      </c>
      <c r="Y32">
        <f t="shared" ca="1" si="54"/>
        <v>0.94770690642452915</v>
      </c>
      <c r="Z32">
        <f t="shared" ca="1" si="54"/>
        <v>0.87149523994875044</v>
      </c>
      <c r="AA32">
        <f t="shared" ca="1" si="54"/>
        <v>0.90631868131868132</v>
      </c>
      <c r="AB32">
        <f t="shared" ca="1" si="54"/>
        <v>0.94196891191709853</v>
      </c>
      <c r="AC32">
        <f t="shared" ca="1" si="54"/>
        <v>0.92800737388972687</v>
      </c>
      <c r="AD32">
        <f t="shared" ca="1" si="54"/>
        <v>0.92836574778736114</v>
      </c>
      <c r="AE32">
        <f t="shared" ca="1" si="54"/>
        <v>0.92570594837261511</v>
      </c>
      <c r="AF32">
        <f t="shared" ca="1" si="54"/>
        <v>0.91109529287700142</v>
      </c>
      <c r="AG32">
        <f t="shared" ca="1" si="54"/>
        <v>0.97507048872180446</v>
      </c>
      <c r="AH32">
        <f t="shared" ref="AH32:BA32" ca="1" si="55">(IFERROR(AH18,0)*(AH13+AH15)+IFERROR(AH24,0)*(AH19+AH21)+IFERROR(AH30,0)*(AH25+AH27))/((AH13+AH15)+(AH19+AH21)+(AH25+AH27))</f>
        <v>0.97210493200804493</v>
      </c>
      <c r="AI32">
        <f t="shared" ca="1" si="55"/>
        <v>0.86982434030370925</v>
      </c>
      <c r="AJ32">
        <f t="shared" ca="1" si="55"/>
        <v>0.94994386527666408</v>
      </c>
      <c r="AK32">
        <f t="shared" ca="1" si="55"/>
        <v>0.87379100293914858</v>
      </c>
      <c r="AL32">
        <f t="shared" ca="1" si="55"/>
        <v>0.96657037815126046</v>
      </c>
      <c r="AM32">
        <f t="shared" ca="1" si="55"/>
        <v>0.91743716658417196</v>
      </c>
      <c r="AN32">
        <f t="shared" ca="1" si="55"/>
        <v>0.77425315425315422</v>
      </c>
      <c r="AO32">
        <f t="shared" ca="1" si="55"/>
        <v>0.85292613636363623</v>
      </c>
      <c r="AP32">
        <f t="shared" ca="1" si="55"/>
        <v>0.82866809116809115</v>
      </c>
      <c r="AQ32">
        <f t="shared" ca="1" si="55"/>
        <v>0.68156752537080401</v>
      </c>
      <c r="AR32">
        <f t="shared" ca="1" si="55"/>
        <v>0.9010287863564026</v>
      </c>
      <c r="AS32">
        <f t="shared" ca="1" si="55"/>
        <v>0.9416308579796846</v>
      </c>
      <c r="AT32">
        <f t="shared" ca="1" si="55"/>
        <v>0.94729969250470503</v>
      </c>
      <c r="AU32">
        <f t="shared" ca="1" si="55"/>
        <v>0.95777275960630637</v>
      </c>
      <c r="AV32">
        <f t="shared" ca="1" si="55"/>
        <v>0.85509071134679815</v>
      </c>
      <c r="AW32">
        <f t="shared" ca="1" si="55"/>
        <v>0.92555777292374442</v>
      </c>
      <c r="AX32">
        <f t="shared" ca="1" si="55"/>
        <v>0.95273670593654658</v>
      </c>
      <c r="AY32">
        <f t="shared" ca="1" si="55"/>
        <v>0.89047761342907528</v>
      </c>
      <c r="AZ32">
        <f t="shared" ca="1" si="55"/>
        <v>0.92326856746323527</v>
      </c>
      <c r="BA32">
        <f t="shared" ca="1" si="55"/>
        <v>0.85783277682448311</v>
      </c>
    </row>
    <row r="33" spans="1:53">
      <c r="A33" t="s">
        <v>69</v>
      </c>
      <c r="B33">
        <f t="shared" ref="B33:AG33" ca="1" si="56">SUMIFS(139:139,$121:$121,B$3,$125:$125,B$4&amp;"*")</f>
        <v>0</v>
      </c>
      <c r="C33">
        <f t="shared" ca="1" si="56"/>
        <v>0</v>
      </c>
      <c r="D33">
        <f t="shared" ca="1" si="56"/>
        <v>0</v>
      </c>
      <c r="E33">
        <f t="shared" ca="1" si="56"/>
        <v>0</v>
      </c>
      <c r="F33">
        <f t="shared" ca="1" si="56"/>
        <v>0</v>
      </c>
      <c r="G33">
        <f t="shared" ca="1" si="56"/>
        <v>0</v>
      </c>
      <c r="H33">
        <f t="shared" ca="1" si="56"/>
        <v>0</v>
      </c>
      <c r="I33">
        <f t="shared" ca="1" si="56"/>
        <v>0</v>
      </c>
      <c r="J33">
        <f t="shared" ca="1" si="56"/>
        <v>0</v>
      </c>
      <c r="K33">
        <f t="shared" ca="1" si="56"/>
        <v>0</v>
      </c>
      <c r="L33">
        <f t="shared" ca="1" si="56"/>
        <v>0</v>
      </c>
      <c r="M33">
        <f t="shared" ca="1" si="56"/>
        <v>0</v>
      </c>
      <c r="N33">
        <f t="shared" ca="1" si="56"/>
        <v>0</v>
      </c>
      <c r="O33">
        <f t="shared" ca="1" si="56"/>
        <v>0</v>
      </c>
      <c r="P33">
        <f t="shared" ca="1" si="56"/>
        <v>0</v>
      </c>
      <c r="Q33">
        <f t="shared" ca="1" si="56"/>
        <v>0</v>
      </c>
      <c r="R33">
        <f t="shared" ca="1" si="56"/>
        <v>0</v>
      </c>
      <c r="S33">
        <f t="shared" ca="1" si="56"/>
        <v>0</v>
      </c>
      <c r="T33">
        <f t="shared" ca="1" si="56"/>
        <v>0</v>
      </c>
      <c r="U33">
        <f t="shared" ca="1" si="56"/>
        <v>0</v>
      </c>
      <c r="V33">
        <f t="shared" ca="1" si="56"/>
        <v>0</v>
      </c>
      <c r="W33">
        <f t="shared" ca="1" si="56"/>
        <v>0</v>
      </c>
      <c r="X33">
        <f t="shared" ca="1" si="56"/>
        <v>0</v>
      </c>
      <c r="Y33">
        <f t="shared" ca="1" si="56"/>
        <v>0</v>
      </c>
      <c r="Z33">
        <f t="shared" ca="1" si="56"/>
        <v>0</v>
      </c>
      <c r="AA33">
        <f t="shared" ca="1" si="56"/>
        <v>0</v>
      </c>
      <c r="AB33">
        <f t="shared" ca="1" si="56"/>
        <v>0</v>
      </c>
      <c r="AC33">
        <f t="shared" ca="1" si="56"/>
        <v>0</v>
      </c>
      <c r="AD33">
        <f t="shared" ca="1" si="56"/>
        <v>0</v>
      </c>
      <c r="AE33">
        <f t="shared" ca="1" si="56"/>
        <v>0</v>
      </c>
      <c r="AF33">
        <f t="shared" ca="1" si="56"/>
        <v>0</v>
      </c>
      <c r="AG33">
        <f t="shared" ca="1" si="56"/>
        <v>0</v>
      </c>
      <c r="AH33">
        <f t="shared" ref="AH33:BA33" ca="1" si="57">SUMIFS(139:139,$121:$121,AH$3,$125:$125,AH$4&amp;"*")</f>
        <v>0</v>
      </c>
      <c r="AI33">
        <f t="shared" ca="1" si="57"/>
        <v>0</v>
      </c>
      <c r="AJ33">
        <f t="shared" ca="1" si="57"/>
        <v>0</v>
      </c>
      <c r="AK33">
        <f t="shared" ca="1" si="57"/>
        <v>0</v>
      </c>
      <c r="AL33">
        <f t="shared" ca="1" si="57"/>
        <v>0</v>
      </c>
      <c r="AM33">
        <f t="shared" ca="1" si="57"/>
        <v>0</v>
      </c>
      <c r="AN33">
        <f t="shared" ca="1" si="57"/>
        <v>0</v>
      </c>
      <c r="AO33">
        <f t="shared" ca="1" si="57"/>
        <v>0</v>
      </c>
      <c r="AP33">
        <f t="shared" ca="1" si="57"/>
        <v>0</v>
      </c>
      <c r="AQ33">
        <f t="shared" ca="1" si="57"/>
        <v>0</v>
      </c>
      <c r="AR33">
        <f t="shared" ca="1" si="57"/>
        <v>0</v>
      </c>
      <c r="AS33">
        <f t="shared" ca="1" si="57"/>
        <v>0</v>
      </c>
      <c r="AT33">
        <f t="shared" ca="1" si="57"/>
        <v>0</v>
      </c>
      <c r="AU33">
        <f t="shared" ca="1" si="57"/>
        <v>0</v>
      </c>
      <c r="AV33">
        <f t="shared" ca="1" si="57"/>
        <v>0</v>
      </c>
      <c r="AW33">
        <f t="shared" ca="1" si="57"/>
        <v>0</v>
      </c>
      <c r="AX33">
        <f t="shared" ca="1" si="57"/>
        <v>0</v>
      </c>
      <c r="AY33">
        <f t="shared" ca="1" si="57"/>
        <v>0</v>
      </c>
      <c r="AZ33">
        <f t="shared" ca="1" si="57"/>
        <v>0</v>
      </c>
      <c r="BA33">
        <f t="shared" ca="1" si="57"/>
        <v>0</v>
      </c>
    </row>
    <row r="34" spans="1:53">
      <c r="A34" t="s">
        <v>70</v>
      </c>
      <c r="B34">
        <f t="shared" ref="B34:AG34" ca="1" si="58">SUMIFS(140:140,$121:$121,B$3,$125:$125,B$4&amp;"*")</f>
        <v>0</v>
      </c>
      <c r="C34">
        <f t="shared" ca="1" si="58"/>
        <v>0</v>
      </c>
      <c r="D34">
        <f t="shared" ca="1" si="58"/>
        <v>0</v>
      </c>
      <c r="E34">
        <f t="shared" ca="1" si="58"/>
        <v>0</v>
      </c>
      <c r="F34">
        <f t="shared" ca="1" si="58"/>
        <v>0</v>
      </c>
      <c r="G34">
        <f t="shared" ca="1" si="58"/>
        <v>0</v>
      </c>
      <c r="H34">
        <f t="shared" ca="1" si="58"/>
        <v>0</v>
      </c>
      <c r="I34">
        <f t="shared" ca="1" si="58"/>
        <v>0</v>
      </c>
      <c r="J34">
        <f t="shared" ca="1" si="58"/>
        <v>0</v>
      </c>
      <c r="K34">
        <f t="shared" ca="1" si="58"/>
        <v>0</v>
      </c>
      <c r="L34">
        <f t="shared" ca="1" si="58"/>
        <v>0</v>
      </c>
      <c r="M34">
        <f t="shared" ca="1" si="58"/>
        <v>0</v>
      </c>
      <c r="N34">
        <f t="shared" ca="1" si="58"/>
        <v>0</v>
      </c>
      <c r="O34">
        <f t="shared" ca="1" si="58"/>
        <v>0</v>
      </c>
      <c r="P34">
        <f t="shared" ca="1" si="58"/>
        <v>0</v>
      </c>
      <c r="Q34">
        <f t="shared" ca="1" si="58"/>
        <v>0</v>
      </c>
      <c r="R34">
        <f t="shared" ca="1" si="58"/>
        <v>0</v>
      </c>
      <c r="S34">
        <f t="shared" ca="1" si="58"/>
        <v>0</v>
      </c>
      <c r="T34">
        <f t="shared" ca="1" si="58"/>
        <v>0</v>
      </c>
      <c r="U34">
        <f t="shared" ca="1" si="58"/>
        <v>0</v>
      </c>
      <c r="V34">
        <f t="shared" ca="1" si="58"/>
        <v>0</v>
      </c>
      <c r="W34">
        <f t="shared" ca="1" si="58"/>
        <v>0</v>
      </c>
      <c r="X34">
        <f t="shared" ca="1" si="58"/>
        <v>0</v>
      </c>
      <c r="Y34">
        <f t="shared" ca="1" si="58"/>
        <v>0</v>
      </c>
      <c r="Z34">
        <f t="shared" ca="1" si="58"/>
        <v>0</v>
      </c>
      <c r="AA34">
        <f t="shared" ca="1" si="58"/>
        <v>0</v>
      </c>
      <c r="AB34">
        <f t="shared" ca="1" si="58"/>
        <v>0</v>
      </c>
      <c r="AC34">
        <f t="shared" ca="1" si="58"/>
        <v>0</v>
      </c>
      <c r="AD34">
        <f t="shared" ca="1" si="58"/>
        <v>0</v>
      </c>
      <c r="AE34">
        <f t="shared" ca="1" si="58"/>
        <v>0</v>
      </c>
      <c r="AF34">
        <f t="shared" ca="1" si="58"/>
        <v>0</v>
      </c>
      <c r="AG34">
        <f t="shared" ca="1" si="58"/>
        <v>0</v>
      </c>
      <c r="AH34">
        <f t="shared" ref="AH34:BA34" ca="1" si="59">SUMIFS(140:140,$121:$121,AH$3,$125:$125,AH$4&amp;"*")</f>
        <v>0</v>
      </c>
      <c r="AI34">
        <f t="shared" ca="1" si="59"/>
        <v>0</v>
      </c>
      <c r="AJ34">
        <f t="shared" ca="1" si="59"/>
        <v>0</v>
      </c>
      <c r="AK34">
        <f t="shared" ca="1" si="59"/>
        <v>0</v>
      </c>
      <c r="AL34">
        <f t="shared" ca="1" si="59"/>
        <v>0</v>
      </c>
      <c r="AM34">
        <f t="shared" ca="1" si="59"/>
        <v>0</v>
      </c>
      <c r="AN34">
        <f t="shared" ca="1" si="59"/>
        <v>0</v>
      </c>
      <c r="AO34">
        <f t="shared" ca="1" si="59"/>
        <v>0</v>
      </c>
      <c r="AP34">
        <f t="shared" ca="1" si="59"/>
        <v>0</v>
      </c>
      <c r="AQ34">
        <f t="shared" ca="1" si="59"/>
        <v>0</v>
      </c>
      <c r="AR34">
        <f t="shared" ca="1" si="59"/>
        <v>0</v>
      </c>
      <c r="AS34">
        <f t="shared" ca="1" si="59"/>
        <v>0</v>
      </c>
      <c r="AT34">
        <f t="shared" ca="1" si="59"/>
        <v>0</v>
      </c>
      <c r="AU34">
        <f t="shared" ca="1" si="59"/>
        <v>0</v>
      </c>
      <c r="AV34">
        <f t="shared" ca="1" si="59"/>
        <v>0</v>
      </c>
      <c r="AW34">
        <f t="shared" ca="1" si="59"/>
        <v>0</v>
      </c>
      <c r="AX34">
        <f t="shared" ca="1" si="59"/>
        <v>0</v>
      </c>
      <c r="AY34">
        <f t="shared" ca="1" si="59"/>
        <v>0</v>
      </c>
      <c r="AZ34">
        <f t="shared" ca="1" si="59"/>
        <v>0</v>
      </c>
      <c r="BA34">
        <f t="shared" ca="1" si="59"/>
        <v>0</v>
      </c>
    </row>
    <row r="35" spans="1:53">
      <c r="A35" t="s">
        <v>71</v>
      </c>
      <c r="B35">
        <f t="shared" ref="B35:AG35" ca="1" si="60">SUMIFS(141:141,$121:$121,B$3,$125:$125,B$4&amp;"*")</f>
        <v>0</v>
      </c>
      <c r="C35">
        <f t="shared" ca="1" si="60"/>
        <v>0</v>
      </c>
      <c r="D35">
        <f t="shared" ca="1" si="60"/>
        <v>0</v>
      </c>
      <c r="E35">
        <f t="shared" ca="1" si="60"/>
        <v>0</v>
      </c>
      <c r="F35">
        <f t="shared" ca="1" si="60"/>
        <v>0</v>
      </c>
      <c r="G35">
        <f t="shared" ca="1" si="60"/>
        <v>0</v>
      </c>
      <c r="H35">
        <f t="shared" ca="1" si="60"/>
        <v>0</v>
      </c>
      <c r="I35">
        <f t="shared" ca="1" si="60"/>
        <v>0</v>
      </c>
      <c r="J35">
        <f t="shared" ca="1" si="60"/>
        <v>0</v>
      </c>
      <c r="K35">
        <f t="shared" ca="1" si="60"/>
        <v>0</v>
      </c>
      <c r="L35">
        <f t="shared" ca="1" si="60"/>
        <v>0</v>
      </c>
      <c r="M35">
        <f t="shared" ca="1" si="60"/>
        <v>0</v>
      </c>
      <c r="N35">
        <f t="shared" ca="1" si="60"/>
        <v>0</v>
      </c>
      <c r="O35">
        <f t="shared" ca="1" si="60"/>
        <v>0</v>
      </c>
      <c r="P35">
        <f t="shared" ca="1" si="60"/>
        <v>0</v>
      </c>
      <c r="Q35">
        <f t="shared" ca="1" si="60"/>
        <v>0</v>
      </c>
      <c r="R35">
        <f t="shared" ca="1" si="60"/>
        <v>0</v>
      </c>
      <c r="S35">
        <f t="shared" ca="1" si="60"/>
        <v>0</v>
      </c>
      <c r="T35">
        <f t="shared" ca="1" si="60"/>
        <v>0</v>
      </c>
      <c r="U35">
        <f t="shared" ca="1" si="60"/>
        <v>0</v>
      </c>
      <c r="V35">
        <f t="shared" ca="1" si="60"/>
        <v>0</v>
      </c>
      <c r="W35">
        <f t="shared" ca="1" si="60"/>
        <v>0</v>
      </c>
      <c r="X35">
        <f t="shared" ca="1" si="60"/>
        <v>0</v>
      </c>
      <c r="Y35">
        <f t="shared" ca="1" si="60"/>
        <v>0</v>
      </c>
      <c r="Z35">
        <f t="shared" ca="1" si="60"/>
        <v>0</v>
      </c>
      <c r="AA35">
        <f t="shared" ca="1" si="60"/>
        <v>0</v>
      </c>
      <c r="AB35">
        <f t="shared" ca="1" si="60"/>
        <v>0</v>
      </c>
      <c r="AC35">
        <f t="shared" ca="1" si="60"/>
        <v>0</v>
      </c>
      <c r="AD35">
        <f t="shared" ca="1" si="60"/>
        <v>0</v>
      </c>
      <c r="AE35">
        <f t="shared" ca="1" si="60"/>
        <v>0</v>
      </c>
      <c r="AF35">
        <f t="shared" ca="1" si="60"/>
        <v>0</v>
      </c>
      <c r="AG35">
        <f t="shared" ca="1" si="60"/>
        <v>0</v>
      </c>
      <c r="AH35">
        <f t="shared" ref="AH35:BA35" ca="1" si="61">SUMIFS(141:141,$121:$121,AH$3,$125:$125,AH$4&amp;"*")</f>
        <v>0</v>
      </c>
      <c r="AI35">
        <f t="shared" ca="1" si="61"/>
        <v>0</v>
      </c>
      <c r="AJ35">
        <f t="shared" ca="1" si="61"/>
        <v>0</v>
      </c>
      <c r="AK35">
        <f t="shared" ca="1" si="61"/>
        <v>0</v>
      </c>
      <c r="AL35">
        <f t="shared" ca="1" si="61"/>
        <v>0</v>
      </c>
      <c r="AM35">
        <f t="shared" ca="1" si="61"/>
        <v>0</v>
      </c>
      <c r="AN35">
        <f t="shared" ca="1" si="61"/>
        <v>0</v>
      </c>
      <c r="AO35">
        <f t="shared" ca="1" si="61"/>
        <v>0</v>
      </c>
      <c r="AP35">
        <f t="shared" ca="1" si="61"/>
        <v>0</v>
      </c>
      <c r="AQ35">
        <f t="shared" ca="1" si="61"/>
        <v>0</v>
      </c>
      <c r="AR35">
        <f t="shared" ca="1" si="61"/>
        <v>0</v>
      </c>
      <c r="AS35">
        <f t="shared" ca="1" si="61"/>
        <v>0</v>
      </c>
      <c r="AT35">
        <f t="shared" ca="1" si="61"/>
        <v>0</v>
      </c>
      <c r="AU35">
        <f t="shared" ca="1" si="61"/>
        <v>0</v>
      </c>
      <c r="AV35">
        <f t="shared" ca="1" si="61"/>
        <v>0</v>
      </c>
      <c r="AW35">
        <f t="shared" ca="1" si="61"/>
        <v>0</v>
      </c>
      <c r="AX35">
        <f t="shared" ca="1" si="61"/>
        <v>0</v>
      </c>
      <c r="AY35">
        <f t="shared" ca="1" si="61"/>
        <v>0</v>
      </c>
      <c r="AZ35">
        <f t="shared" ca="1" si="61"/>
        <v>0</v>
      </c>
      <c r="BA35">
        <f t="shared" ca="1" si="61"/>
        <v>0</v>
      </c>
    </row>
    <row r="36" spans="1:53">
      <c r="A36" t="s">
        <v>72</v>
      </c>
      <c r="B36" t="e">
        <f t="shared" ref="B36:AG36" ca="1" si="62">B33/(B33+B34)</f>
        <v>#DIV/0!</v>
      </c>
      <c r="C36" t="e">
        <f t="shared" ca="1" si="62"/>
        <v>#DIV/0!</v>
      </c>
      <c r="D36" t="e">
        <f t="shared" ca="1" si="62"/>
        <v>#DIV/0!</v>
      </c>
      <c r="E36" t="e">
        <f t="shared" ca="1" si="62"/>
        <v>#DIV/0!</v>
      </c>
      <c r="F36" t="e">
        <f t="shared" ca="1" si="62"/>
        <v>#DIV/0!</v>
      </c>
      <c r="G36" t="e">
        <f t="shared" ca="1" si="62"/>
        <v>#DIV/0!</v>
      </c>
      <c r="H36" t="e">
        <f t="shared" ca="1" si="62"/>
        <v>#DIV/0!</v>
      </c>
      <c r="I36" t="e">
        <f t="shared" ca="1" si="62"/>
        <v>#DIV/0!</v>
      </c>
      <c r="J36" t="e">
        <f t="shared" ca="1" si="62"/>
        <v>#DIV/0!</v>
      </c>
      <c r="K36" t="e">
        <f t="shared" ca="1" si="62"/>
        <v>#DIV/0!</v>
      </c>
      <c r="L36" t="e">
        <f t="shared" ca="1" si="62"/>
        <v>#DIV/0!</v>
      </c>
      <c r="M36" t="e">
        <f t="shared" ca="1" si="62"/>
        <v>#DIV/0!</v>
      </c>
      <c r="N36" t="e">
        <f t="shared" ca="1" si="62"/>
        <v>#DIV/0!</v>
      </c>
      <c r="O36" t="e">
        <f t="shared" ca="1" si="62"/>
        <v>#DIV/0!</v>
      </c>
      <c r="P36" t="e">
        <f t="shared" ca="1" si="62"/>
        <v>#DIV/0!</v>
      </c>
      <c r="Q36" t="e">
        <f t="shared" ca="1" si="62"/>
        <v>#DIV/0!</v>
      </c>
      <c r="R36" t="e">
        <f t="shared" ca="1" si="62"/>
        <v>#DIV/0!</v>
      </c>
      <c r="S36" t="e">
        <f t="shared" ca="1" si="62"/>
        <v>#DIV/0!</v>
      </c>
      <c r="T36" t="e">
        <f t="shared" ca="1" si="62"/>
        <v>#DIV/0!</v>
      </c>
      <c r="U36" t="e">
        <f t="shared" ca="1" si="62"/>
        <v>#DIV/0!</v>
      </c>
      <c r="V36" t="e">
        <f t="shared" ca="1" si="62"/>
        <v>#DIV/0!</v>
      </c>
      <c r="W36" t="e">
        <f t="shared" ca="1" si="62"/>
        <v>#DIV/0!</v>
      </c>
      <c r="X36" t="e">
        <f t="shared" ca="1" si="62"/>
        <v>#DIV/0!</v>
      </c>
      <c r="Y36" t="e">
        <f t="shared" ca="1" si="62"/>
        <v>#DIV/0!</v>
      </c>
      <c r="Z36" t="e">
        <f t="shared" ca="1" si="62"/>
        <v>#DIV/0!</v>
      </c>
      <c r="AA36" t="e">
        <f t="shared" ca="1" si="62"/>
        <v>#DIV/0!</v>
      </c>
      <c r="AB36" t="e">
        <f t="shared" ca="1" si="62"/>
        <v>#DIV/0!</v>
      </c>
      <c r="AC36" t="e">
        <f t="shared" ca="1" si="62"/>
        <v>#DIV/0!</v>
      </c>
      <c r="AD36" t="e">
        <f t="shared" ca="1" si="62"/>
        <v>#DIV/0!</v>
      </c>
      <c r="AE36" t="e">
        <f t="shared" ca="1" si="62"/>
        <v>#DIV/0!</v>
      </c>
      <c r="AF36" t="e">
        <f t="shared" ca="1" si="62"/>
        <v>#DIV/0!</v>
      </c>
      <c r="AG36" t="e">
        <f t="shared" ca="1" si="62"/>
        <v>#DIV/0!</v>
      </c>
      <c r="AH36" t="e">
        <f t="shared" ref="AH36:BA36" ca="1" si="63">AH33/(AH33+AH34)</f>
        <v>#DIV/0!</v>
      </c>
      <c r="AI36" t="e">
        <f t="shared" ca="1" si="63"/>
        <v>#DIV/0!</v>
      </c>
      <c r="AJ36" t="e">
        <f t="shared" ca="1" si="63"/>
        <v>#DIV/0!</v>
      </c>
      <c r="AK36" t="e">
        <f t="shared" ca="1" si="63"/>
        <v>#DIV/0!</v>
      </c>
      <c r="AL36" t="e">
        <f t="shared" ca="1" si="63"/>
        <v>#DIV/0!</v>
      </c>
      <c r="AM36" t="e">
        <f t="shared" ca="1" si="63"/>
        <v>#DIV/0!</v>
      </c>
      <c r="AN36" t="e">
        <f t="shared" ca="1" si="63"/>
        <v>#DIV/0!</v>
      </c>
      <c r="AO36" t="e">
        <f t="shared" ca="1" si="63"/>
        <v>#DIV/0!</v>
      </c>
      <c r="AP36" t="e">
        <f t="shared" ca="1" si="63"/>
        <v>#DIV/0!</v>
      </c>
      <c r="AQ36" t="e">
        <f t="shared" ca="1" si="63"/>
        <v>#DIV/0!</v>
      </c>
      <c r="AR36" t="e">
        <f t="shared" ca="1" si="63"/>
        <v>#DIV/0!</v>
      </c>
      <c r="AS36" t="e">
        <f t="shared" ca="1" si="63"/>
        <v>#DIV/0!</v>
      </c>
      <c r="AT36" t="e">
        <f t="shared" ca="1" si="63"/>
        <v>#DIV/0!</v>
      </c>
      <c r="AU36" t="e">
        <f t="shared" ca="1" si="63"/>
        <v>#DIV/0!</v>
      </c>
      <c r="AV36" t="e">
        <f t="shared" ca="1" si="63"/>
        <v>#DIV/0!</v>
      </c>
      <c r="AW36" t="e">
        <f t="shared" ca="1" si="63"/>
        <v>#DIV/0!</v>
      </c>
      <c r="AX36" t="e">
        <f t="shared" ca="1" si="63"/>
        <v>#DIV/0!</v>
      </c>
      <c r="AY36" t="e">
        <f t="shared" ca="1" si="63"/>
        <v>#DIV/0!</v>
      </c>
      <c r="AZ36" t="e">
        <f t="shared" ca="1" si="63"/>
        <v>#DIV/0!</v>
      </c>
      <c r="BA36" t="e">
        <f t="shared" ca="1" si="63"/>
        <v>#DIV/0!</v>
      </c>
    </row>
    <row r="37" spans="1:53">
      <c r="A37" t="s">
        <v>73</v>
      </c>
      <c r="B37" t="e">
        <f t="shared" ref="B37:AG37" ca="1" si="64">B33/(B33+B35)</f>
        <v>#DIV/0!</v>
      </c>
      <c r="C37" t="e">
        <f t="shared" ca="1" si="64"/>
        <v>#DIV/0!</v>
      </c>
      <c r="D37" t="e">
        <f t="shared" ca="1" si="64"/>
        <v>#DIV/0!</v>
      </c>
      <c r="E37" t="e">
        <f t="shared" ca="1" si="64"/>
        <v>#DIV/0!</v>
      </c>
      <c r="F37" t="e">
        <f t="shared" ca="1" si="64"/>
        <v>#DIV/0!</v>
      </c>
      <c r="G37" t="e">
        <f t="shared" ca="1" si="64"/>
        <v>#DIV/0!</v>
      </c>
      <c r="H37" t="e">
        <f t="shared" ca="1" si="64"/>
        <v>#DIV/0!</v>
      </c>
      <c r="I37" t="e">
        <f t="shared" ca="1" si="64"/>
        <v>#DIV/0!</v>
      </c>
      <c r="J37" t="e">
        <f t="shared" ca="1" si="64"/>
        <v>#DIV/0!</v>
      </c>
      <c r="K37" t="e">
        <f t="shared" ca="1" si="64"/>
        <v>#DIV/0!</v>
      </c>
      <c r="L37" t="e">
        <f t="shared" ca="1" si="64"/>
        <v>#DIV/0!</v>
      </c>
      <c r="M37" t="e">
        <f t="shared" ca="1" si="64"/>
        <v>#DIV/0!</v>
      </c>
      <c r="N37" t="e">
        <f t="shared" ca="1" si="64"/>
        <v>#DIV/0!</v>
      </c>
      <c r="O37" t="e">
        <f t="shared" ca="1" si="64"/>
        <v>#DIV/0!</v>
      </c>
      <c r="P37" t="e">
        <f t="shared" ca="1" si="64"/>
        <v>#DIV/0!</v>
      </c>
      <c r="Q37" t="e">
        <f t="shared" ca="1" si="64"/>
        <v>#DIV/0!</v>
      </c>
      <c r="R37" t="e">
        <f t="shared" ca="1" si="64"/>
        <v>#DIV/0!</v>
      </c>
      <c r="S37" t="e">
        <f t="shared" ca="1" si="64"/>
        <v>#DIV/0!</v>
      </c>
      <c r="T37" t="e">
        <f t="shared" ca="1" si="64"/>
        <v>#DIV/0!</v>
      </c>
      <c r="U37" t="e">
        <f t="shared" ca="1" si="64"/>
        <v>#DIV/0!</v>
      </c>
      <c r="V37" t="e">
        <f t="shared" ca="1" si="64"/>
        <v>#DIV/0!</v>
      </c>
      <c r="W37" t="e">
        <f t="shared" ca="1" si="64"/>
        <v>#DIV/0!</v>
      </c>
      <c r="X37" t="e">
        <f t="shared" ca="1" si="64"/>
        <v>#DIV/0!</v>
      </c>
      <c r="Y37" t="e">
        <f t="shared" ca="1" si="64"/>
        <v>#DIV/0!</v>
      </c>
      <c r="Z37" t="e">
        <f t="shared" ca="1" si="64"/>
        <v>#DIV/0!</v>
      </c>
      <c r="AA37" t="e">
        <f t="shared" ca="1" si="64"/>
        <v>#DIV/0!</v>
      </c>
      <c r="AB37" t="e">
        <f t="shared" ca="1" si="64"/>
        <v>#DIV/0!</v>
      </c>
      <c r="AC37" t="e">
        <f t="shared" ca="1" si="64"/>
        <v>#DIV/0!</v>
      </c>
      <c r="AD37" t="e">
        <f t="shared" ca="1" si="64"/>
        <v>#DIV/0!</v>
      </c>
      <c r="AE37" t="e">
        <f t="shared" ca="1" si="64"/>
        <v>#DIV/0!</v>
      </c>
      <c r="AF37" t="e">
        <f t="shared" ca="1" si="64"/>
        <v>#DIV/0!</v>
      </c>
      <c r="AG37" t="e">
        <f t="shared" ca="1" si="64"/>
        <v>#DIV/0!</v>
      </c>
      <c r="AH37" t="e">
        <f t="shared" ref="AH37:BA37" ca="1" si="65">AH33/(AH33+AH35)</f>
        <v>#DIV/0!</v>
      </c>
      <c r="AI37" t="e">
        <f t="shared" ca="1" si="65"/>
        <v>#DIV/0!</v>
      </c>
      <c r="AJ37" t="e">
        <f t="shared" ca="1" si="65"/>
        <v>#DIV/0!</v>
      </c>
      <c r="AK37" t="e">
        <f t="shared" ca="1" si="65"/>
        <v>#DIV/0!</v>
      </c>
      <c r="AL37" t="e">
        <f t="shared" ca="1" si="65"/>
        <v>#DIV/0!</v>
      </c>
      <c r="AM37" t="e">
        <f t="shared" ca="1" si="65"/>
        <v>#DIV/0!</v>
      </c>
      <c r="AN37" t="e">
        <f t="shared" ca="1" si="65"/>
        <v>#DIV/0!</v>
      </c>
      <c r="AO37" t="e">
        <f t="shared" ca="1" si="65"/>
        <v>#DIV/0!</v>
      </c>
      <c r="AP37" t="e">
        <f t="shared" ca="1" si="65"/>
        <v>#DIV/0!</v>
      </c>
      <c r="AQ37" t="e">
        <f t="shared" ca="1" si="65"/>
        <v>#DIV/0!</v>
      </c>
      <c r="AR37" t="e">
        <f t="shared" ca="1" si="65"/>
        <v>#DIV/0!</v>
      </c>
      <c r="AS37" t="e">
        <f t="shared" ca="1" si="65"/>
        <v>#DIV/0!</v>
      </c>
      <c r="AT37" t="e">
        <f t="shared" ca="1" si="65"/>
        <v>#DIV/0!</v>
      </c>
      <c r="AU37" t="e">
        <f t="shared" ca="1" si="65"/>
        <v>#DIV/0!</v>
      </c>
      <c r="AV37" t="e">
        <f t="shared" ca="1" si="65"/>
        <v>#DIV/0!</v>
      </c>
      <c r="AW37" t="e">
        <f t="shared" ca="1" si="65"/>
        <v>#DIV/0!</v>
      </c>
      <c r="AX37" t="e">
        <f t="shared" ca="1" si="65"/>
        <v>#DIV/0!</v>
      </c>
      <c r="AY37" t="e">
        <f t="shared" ca="1" si="65"/>
        <v>#DIV/0!</v>
      </c>
      <c r="AZ37" t="e">
        <f t="shared" ca="1" si="65"/>
        <v>#DIV/0!</v>
      </c>
      <c r="BA37" t="e">
        <f t="shared" ca="1" si="65"/>
        <v>#DIV/0!</v>
      </c>
    </row>
    <row r="38" spans="1:53">
      <c r="A38" t="s">
        <v>74</v>
      </c>
      <c r="B38" t="e">
        <f t="shared" ref="B38:AG38" ca="1" si="66">2*B36*B37/(B36+B37)</f>
        <v>#DIV/0!</v>
      </c>
      <c r="C38" t="e">
        <f t="shared" ca="1" si="66"/>
        <v>#DIV/0!</v>
      </c>
      <c r="D38" t="e">
        <f t="shared" ca="1" si="66"/>
        <v>#DIV/0!</v>
      </c>
      <c r="E38" t="e">
        <f t="shared" ca="1" si="66"/>
        <v>#DIV/0!</v>
      </c>
      <c r="F38" t="e">
        <f t="shared" ca="1" si="66"/>
        <v>#DIV/0!</v>
      </c>
      <c r="G38" t="e">
        <f t="shared" ca="1" si="66"/>
        <v>#DIV/0!</v>
      </c>
      <c r="H38" t="e">
        <f t="shared" ca="1" si="66"/>
        <v>#DIV/0!</v>
      </c>
      <c r="I38" t="e">
        <f t="shared" ca="1" si="66"/>
        <v>#DIV/0!</v>
      </c>
      <c r="J38" t="e">
        <f t="shared" ca="1" si="66"/>
        <v>#DIV/0!</v>
      </c>
      <c r="K38" t="e">
        <f t="shared" ca="1" si="66"/>
        <v>#DIV/0!</v>
      </c>
      <c r="L38" t="e">
        <f t="shared" ca="1" si="66"/>
        <v>#DIV/0!</v>
      </c>
      <c r="M38" t="e">
        <f t="shared" ca="1" si="66"/>
        <v>#DIV/0!</v>
      </c>
      <c r="N38" t="e">
        <f t="shared" ca="1" si="66"/>
        <v>#DIV/0!</v>
      </c>
      <c r="O38" t="e">
        <f t="shared" ca="1" si="66"/>
        <v>#DIV/0!</v>
      </c>
      <c r="P38" t="e">
        <f t="shared" ca="1" si="66"/>
        <v>#DIV/0!</v>
      </c>
      <c r="Q38" t="e">
        <f t="shared" ca="1" si="66"/>
        <v>#DIV/0!</v>
      </c>
      <c r="R38" t="e">
        <f t="shared" ca="1" si="66"/>
        <v>#DIV/0!</v>
      </c>
      <c r="S38" t="e">
        <f t="shared" ca="1" si="66"/>
        <v>#DIV/0!</v>
      </c>
      <c r="T38" t="e">
        <f t="shared" ca="1" si="66"/>
        <v>#DIV/0!</v>
      </c>
      <c r="U38" t="e">
        <f t="shared" ca="1" si="66"/>
        <v>#DIV/0!</v>
      </c>
      <c r="V38" t="e">
        <f t="shared" ca="1" si="66"/>
        <v>#DIV/0!</v>
      </c>
      <c r="W38" t="e">
        <f t="shared" ca="1" si="66"/>
        <v>#DIV/0!</v>
      </c>
      <c r="X38" t="e">
        <f t="shared" ca="1" si="66"/>
        <v>#DIV/0!</v>
      </c>
      <c r="Y38" t="e">
        <f t="shared" ca="1" si="66"/>
        <v>#DIV/0!</v>
      </c>
      <c r="Z38" t="e">
        <f t="shared" ca="1" si="66"/>
        <v>#DIV/0!</v>
      </c>
      <c r="AA38" t="e">
        <f t="shared" ca="1" si="66"/>
        <v>#DIV/0!</v>
      </c>
      <c r="AB38" t="e">
        <f t="shared" ca="1" si="66"/>
        <v>#DIV/0!</v>
      </c>
      <c r="AC38" t="e">
        <f t="shared" ca="1" si="66"/>
        <v>#DIV/0!</v>
      </c>
      <c r="AD38" t="e">
        <f t="shared" ca="1" si="66"/>
        <v>#DIV/0!</v>
      </c>
      <c r="AE38" t="e">
        <f t="shared" ca="1" si="66"/>
        <v>#DIV/0!</v>
      </c>
      <c r="AF38" t="e">
        <f t="shared" ca="1" si="66"/>
        <v>#DIV/0!</v>
      </c>
      <c r="AG38" t="e">
        <f t="shared" ca="1" si="66"/>
        <v>#DIV/0!</v>
      </c>
      <c r="AH38" t="e">
        <f t="shared" ref="AH38:BM38" ca="1" si="67">2*AH36*AH37/(AH36+AH37)</f>
        <v>#DIV/0!</v>
      </c>
      <c r="AI38" t="e">
        <f t="shared" ca="1" si="67"/>
        <v>#DIV/0!</v>
      </c>
      <c r="AJ38" t="e">
        <f t="shared" ca="1" si="67"/>
        <v>#DIV/0!</v>
      </c>
      <c r="AK38" t="e">
        <f t="shared" ca="1" si="67"/>
        <v>#DIV/0!</v>
      </c>
      <c r="AL38" t="e">
        <f t="shared" ca="1" si="67"/>
        <v>#DIV/0!</v>
      </c>
      <c r="AM38" t="e">
        <f t="shared" ca="1" si="67"/>
        <v>#DIV/0!</v>
      </c>
      <c r="AN38" t="e">
        <f t="shared" ca="1" si="67"/>
        <v>#DIV/0!</v>
      </c>
      <c r="AO38" t="e">
        <f t="shared" ca="1" si="67"/>
        <v>#DIV/0!</v>
      </c>
      <c r="AP38" t="e">
        <f t="shared" ca="1" si="67"/>
        <v>#DIV/0!</v>
      </c>
      <c r="AQ38" t="e">
        <f t="shared" ca="1" si="67"/>
        <v>#DIV/0!</v>
      </c>
      <c r="AR38" t="e">
        <f t="shared" ca="1" si="67"/>
        <v>#DIV/0!</v>
      </c>
      <c r="AS38" t="e">
        <f t="shared" ca="1" si="67"/>
        <v>#DIV/0!</v>
      </c>
      <c r="AT38" t="e">
        <f t="shared" ca="1" si="67"/>
        <v>#DIV/0!</v>
      </c>
      <c r="AU38" t="e">
        <f t="shared" ca="1" si="67"/>
        <v>#DIV/0!</v>
      </c>
      <c r="AV38" t="e">
        <f t="shared" ca="1" si="67"/>
        <v>#DIV/0!</v>
      </c>
      <c r="AW38" t="e">
        <f t="shared" ca="1" si="67"/>
        <v>#DIV/0!</v>
      </c>
      <c r="AX38" t="e">
        <f t="shared" ca="1" si="67"/>
        <v>#DIV/0!</v>
      </c>
      <c r="AY38" t="e">
        <f t="shared" ca="1" si="67"/>
        <v>#DIV/0!</v>
      </c>
      <c r="AZ38" t="e">
        <f t="shared" ca="1" si="67"/>
        <v>#DIV/0!</v>
      </c>
      <c r="BA38" t="e">
        <f t="shared" ca="1" si="67"/>
        <v>#DIV/0!</v>
      </c>
    </row>
    <row r="39" spans="1:53">
      <c r="A39" t="s">
        <v>75</v>
      </c>
      <c r="B39">
        <f t="shared" ref="B39:AG39" ca="1" si="68">SUMIFS(142:142,$121:$121,B$3,$125:$125,B$4&amp;"*")</f>
        <v>0</v>
      </c>
      <c r="C39">
        <f t="shared" ca="1" si="68"/>
        <v>0</v>
      </c>
      <c r="D39">
        <f t="shared" ca="1" si="68"/>
        <v>0</v>
      </c>
      <c r="E39">
        <f t="shared" ca="1" si="68"/>
        <v>0</v>
      </c>
      <c r="F39">
        <f t="shared" ca="1" si="68"/>
        <v>0</v>
      </c>
      <c r="G39">
        <f t="shared" ca="1" si="68"/>
        <v>0</v>
      </c>
      <c r="H39">
        <f t="shared" ca="1" si="68"/>
        <v>0</v>
      </c>
      <c r="I39">
        <f t="shared" ca="1" si="68"/>
        <v>0</v>
      </c>
      <c r="J39">
        <f t="shared" ca="1" si="68"/>
        <v>0</v>
      </c>
      <c r="K39">
        <f t="shared" ca="1" si="68"/>
        <v>0</v>
      </c>
      <c r="L39">
        <f t="shared" ca="1" si="68"/>
        <v>0</v>
      </c>
      <c r="M39">
        <f t="shared" ca="1" si="68"/>
        <v>0</v>
      </c>
      <c r="N39">
        <f t="shared" ca="1" si="68"/>
        <v>0</v>
      </c>
      <c r="O39">
        <f t="shared" ca="1" si="68"/>
        <v>0</v>
      </c>
      <c r="P39">
        <f t="shared" ca="1" si="68"/>
        <v>0</v>
      </c>
      <c r="Q39">
        <f t="shared" ca="1" si="68"/>
        <v>0</v>
      </c>
      <c r="R39">
        <f t="shared" ca="1" si="68"/>
        <v>0</v>
      </c>
      <c r="S39">
        <f t="shared" ca="1" si="68"/>
        <v>0</v>
      </c>
      <c r="T39">
        <f t="shared" ca="1" si="68"/>
        <v>0</v>
      </c>
      <c r="U39">
        <f t="shared" ca="1" si="68"/>
        <v>0</v>
      </c>
      <c r="V39">
        <f t="shared" ca="1" si="68"/>
        <v>0</v>
      </c>
      <c r="W39">
        <f t="shared" ca="1" si="68"/>
        <v>0</v>
      </c>
      <c r="X39">
        <f t="shared" ca="1" si="68"/>
        <v>0</v>
      </c>
      <c r="Y39">
        <f t="shared" ca="1" si="68"/>
        <v>0</v>
      </c>
      <c r="Z39">
        <f t="shared" ca="1" si="68"/>
        <v>0</v>
      </c>
      <c r="AA39">
        <f t="shared" ca="1" si="68"/>
        <v>0</v>
      </c>
      <c r="AB39">
        <f t="shared" ca="1" si="68"/>
        <v>0</v>
      </c>
      <c r="AC39">
        <f t="shared" ca="1" si="68"/>
        <v>0</v>
      </c>
      <c r="AD39">
        <f t="shared" ca="1" si="68"/>
        <v>0</v>
      </c>
      <c r="AE39">
        <f t="shared" ca="1" si="68"/>
        <v>0</v>
      </c>
      <c r="AF39">
        <f t="shared" ca="1" si="68"/>
        <v>0</v>
      </c>
      <c r="AG39">
        <f t="shared" ca="1" si="68"/>
        <v>0</v>
      </c>
      <c r="AH39">
        <f t="shared" ref="AH39:BA39" ca="1" si="69">SUMIFS(142:142,$121:$121,AH$3,$125:$125,AH$4&amp;"*")</f>
        <v>0</v>
      </c>
      <c r="AI39">
        <f t="shared" ca="1" si="69"/>
        <v>0</v>
      </c>
      <c r="AJ39">
        <f t="shared" ca="1" si="69"/>
        <v>0</v>
      </c>
      <c r="AK39">
        <f t="shared" ca="1" si="69"/>
        <v>0</v>
      </c>
      <c r="AL39">
        <f t="shared" ca="1" si="69"/>
        <v>0</v>
      </c>
      <c r="AM39">
        <f t="shared" ca="1" si="69"/>
        <v>0</v>
      </c>
      <c r="AN39">
        <f t="shared" ca="1" si="69"/>
        <v>0</v>
      </c>
      <c r="AO39">
        <f t="shared" ca="1" si="69"/>
        <v>0</v>
      </c>
      <c r="AP39">
        <f t="shared" ca="1" si="69"/>
        <v>0</v>
      </c>
      <c r="AQ39">
        <f t="shared" ca="1" si="69"/>
        <v>0</v>
      </c>
      <c r="AR39">
        <f t="shared" ca="1" si="69"/>
        <v>0</v>
      </c>
      <c r="AS39">
        <f t="shared" ca="1" si="69"/>
        <v>0</v>
      </c>
      <c r="AT39">
        <f t="shared" ca="1" si="69"/>
        <v>0</v>
      </c>
      <c r="AU39">
        <f t="shared" ca="1" si="69"/>
        <v>0</v>
      </c>
      <c r="AV39">
        <f t="shared" ca="1" si="69"/>
        <v>0</v>
      </c>
      <c r="AW39">
        <f t="shared" ca="1" si="69"/>
        <v>0</v>
      </c>
      <c r="AX39">
        <f t="shared" ca="1" si="69"/>
        <v>0</v>
      </c>
      <c r="AY39">
        <f t="shared" ca="1" si="69"/>
        <v>0</v>
      </c>
      <c r="AZ39">
        <f t="shared" ca="1" si="69"/>
        <v>0</v>
      </c>
      <c r="BA39">
        <f t="shared" ca="1" si="69"/>
        <v>0</v>
      </c>
    </row>
    <row r="40" spans="1:53">
      <c r="A40" t="s">
        <v>76</v>
      </c>
      <c r="B40">
        <f t="shared" ref="B40:AG40" ca="1" si="70">SUMIFS(143:143,$121:$121,B$3,$125:$125,B$4&amp;"*")</f>
        <v>0</v>
      </c>
      <c r="C40">
        <f t="shared" ca="1" si="70"/>
        <v>0</v>
      </c>
      <c r="D40">
        <f t="shared" ca="1" si="70"/>
        <v>0</v>
      </c>
      <c r="E40">
        <f t="shared" ca="1" si="70"/>
        <v>0</v>
      </c>
      <c r="F40">
        <f t="shared" ca="1" si="70"/>
        <v>0</v>
      </c>
      <c r="G40">
        <f t="shared" ca="1" si="70"/>
        <v>0</v>
      </c>
      <c r="H40">
        <f t="shared" ca="1" si="70"/>
        <v>0</v>
      </c>
      <c r="I40">
        <f t="shared" ca="1" si="70"/>
        <v>0</v>
      </c>
      <c r="J40">
        <f t="shared" ca="1" si="70"/>
        <v>0</v>
      </c>
      <c r="K40">
        <f t="shared" ca="1" si="70"/>
        <v>0</v>
      </c>
      <c r="L40">
        <f t="shared" ca="1" si="70"/>
        <v>0</v>
      </c>
      <c r="M40">
        <f t="shared" ca="1" si="70"/>
        <v>0</v>
      </c>
      <c r="N40">
        <f t="shared" ca="1" si="70"/>
        <v>0</v>
      </c>
      <c r="O40">
        <f t="shared" ca="1" si="70"/>
        <v>0</v>
      </c>
      <c r="P40">
        <f t="shared" ca="1" si="70"/>
        <v>0</v>
      </c>
      <c r="Q40">
        <f t="shared" ca="1" si="70"/>
        <v>0</v>
      </c>
      <c r="R40">
        <f t="shared" ca="1" si="70"/>
        <v>0</v>
      </c>
      <c r="S40">
        <f t="shared" ca="1" si="70"/>
        <v>0</v>
      </c>
      <c r="T40">
        <f t="shared" ca="1" si="70"/>
        <v>0</v>
      </c>
      <c r="U40">
        <f t="shared" ca="1" si="70"/>
        <v>0</v>
      </c>
      <c r="V40">
        <f t="shared" ca="1" si="70"/>
        <v>0</v>
      </c>
      <c r="W40">
        <f t="shared" ca="1" si="70"/>
        <v>0</v>
      </c>
      <c r="X40">
        <f t="shared" ca="1" si="70"/>
        <v>0</v>
      </c>
      <c r="Y40">
        <f t="shared" ca="1" si="70"/>
        <v>0</v>
      </c>
      <c r="Z40">
        <f t="shared" ca="1" si="70"/>
        <v>0</v>
      </c>
      <c r="AA40">
        <f t="shared" ca="1" si="70"/>
        <v>0</v>
      </c>
      <c r="AB40">
        <f t="shared" ca="1" si="70"/>
        <v>0</v>
      </c>
      <c r="AC40">
        <f t="shared" ca="1" si="70"/>
        <v>0</v>
      </c>
      <c r="AD40">
        <f t="shared" ca="1" si="70"/>
        <v>0</v>
      </c>
      <c r="AE40">
        <f t="shared" ca="1" si="70"/>
        <v>0</v>
      </c>
      <c r="AF40">
        <f t="shared" ca="1" si="70"/>
        <v>0</v>
      </c>
      <c r="AG40">
        <f t="shared" ca="1" si="70"/>
        <v>0</v>
      </c>
      <c r="AH40">
        <f t="shared" ref="AH40:BA40" ca="1" si="71">SUMIFS(143:143,$121:$121,AH$3,$125:$125,AH$4&amp;"*")</f>
        <v>0</v>
      </c>
      <c r="AI40">
        <f t="shared" ca="1" si="71"/>
        <v>0</v>
      </c>
      <c r="AJ40">
        <f t="shared" ca="1" si="71"/>
        <v>0</v>
      </c>
      <c r="AK40">
        <f t="shared" ca="1" si="71"/>
        <v>0</v>
      </c>
      <c r="AL40">
        <f t="shared" ca="1" si="71"/>
        <v>0</v>
      </c>
      <c r="AM40">
        <f t="shared" ca="1" si="71"/>
        <v>0</v>
      </c>
      <c r="AN40">
        <f t="shared" ca="1" si="71"/>
        <v>0</v>
      </c>
      <c r="AO40">
        <f t="shared" ca="1" si="71"/>
        <v>0</v>
      </c>
      <c r="AP40">
        <f t="shared" ca="1" si="71"/>
        <v>0</v>
      </c>
      <c r="AQ40">
        <f t="shared" ca="1" si="71"/>
        <v>0</v>
      </c>
      <c r="AR40">
        <f t="shared" ca="1" si="71"/>
        <v>0</v>
      </c>
      <c r="AS40">
        <f t="shared" ca="1" si="71"/>
        <v>0</v>
      </c>
      <c r="AT40">
        <f t="shared" ca="1" si="71"/>
        <v>0</v>
      </c>
      <c r="AU40">
        <f t="shared" ca="1" si="71"/>
        <v>0</v>
      </c>
      <c r="AV40">
        <f t="shared" ca="1" si="71"/>
        <v>0</v>
      </c>
      <c r="AW40">
        <f t="shared" ca="1" si="71"/>
        <v>0</v>
      </c>
      <c r="AX40">
        <f t="shared" ca="1" si="71"/>
        <v>0</v>
      </c>
      <c r="AY40">
        <f t="shared" ca="1" si="71"/>
        <v>0</v>
      </c>
      <c r="AZ40">
        <f t="shared" ca="1" si="71"/>
        <v>0</v>
      </c>
      <c r="BA40">
        <f t="shared" ca="1" si="71"/>
        <v>0</v>
      </c>
    </row>
    <row r="41" spans="1:53">
      <c r="A41" t="s">
        <v>77</v>
      </c>
      <c r="B41">
        <f t="shared" ref="B41:AG41" ca="1" si="72">SUMIFS(144:144,$121:$121,B$3,$125:$125,B$4&amp;"*")</f>
        <v>0</v>
      </c>
      <c r="C41">
        <f t="shared" ca="1" si="72"/>
        <v>0</v>
      </c>
      <c r="D41">
        <f t="shared" ca="1" si="72"/>
        <v>0</v>
      </c>
      <c r="E41">
        <f t="shared" ca="1" si="72"/>
        <v>0</v>
      </c>
      <c r="F41">
        <f t="shared" ca="1" si="72"/>
        <v>0</v>
      </c>
      <c r="G41">
        <f t="shared" ca="1" si="72"/>
        <v>0</v>
      </c>
      <c r="H41">
        <f t="shared" ca="1" si="72"/>
        <v>0</v>
      </c>
      <c r="I41">
        <f t="shared" ca="1" si="72"/>
        <v>0</v>
      </c>
      <c r="J41">
        <f t="shared" ca="1" si="72"/>
        <v>0</v>
      </c>
      <c r="K41">
        <f t="shared" ca="1" si="72"/>
        <v>0</v>
      </c>
      <c r="L41">
        <f t="shared" ca="1" si="72"/>
        <v>0</v>
      </c>
      <c r="M41">
        <f t="shared" ca="1" si="72"/>
        <v>0</v>
      </c>
      <c r="N41">
        <f t="shared" ca="1" si="72"/>
        <v>0</v>
      </c>
      <c r="O41">
        <f t="shared" ca="1" si="72"/>
        <v>0</v>
      </c>
      <c r="P41">
        <f t="shared" ca="1" si="72"/>
        <v>0</v>
      </c>
      <c r="Q41">
        <f t="shared" ca="1" si="72"/>
        <v>0</v>
      </c>
      <c r="R41">
        <f t="shared" ca="1" si="72"/>
        <v>0</v>
      </c>
      <c r="S41">
        <f t="shared" ca="1" si="72"/>
        <v>0</v>
      </c>
      <c r="T41">
        <f t="shared" ca="1" si="72"/>
        <v>0</v>
      </c>
      <c r="U41">
        <f t="shared" ca="1" si="72"/>
        <v>0</v>
      </c>
      <c r="V41">
        <f t="shared" ca="1" si="72"/>
        <v>0</v>
      </c>
      <c r="W41">
        <f t="shared" ca="1" si="72"/>
        <v>0</v>
      </c>
      <c r="X41">
        <f t="shared" ca="1" si="72"/>
        <v>0</v>
      </c>
      <c r="Y41">
        <f t="shared" ca="1" si="72"/>
        <v>0</v>
      </c>
      <c r="Z41">
        <f t="shared" ca="1" si="72"/>
        <v>0</v>
      </c>
      <c r="AA41">
        <f t="shared" ca="1" si="72"/>
        <v>0</v>
      </c>
      <c r="AB41">
        <f t="shared" ca="1" si="72"/>
        <v>0</v>
      </c>
      <c r="AC41">
        <f t="shared" ca="1" si="72"/>
        <v>0</v>
      </c>
      <c r="AD41">
        <f t="shared" ca="1" si="72"/>
        <v>0</v>
      </c>
      <c r="AE41">
        <f t="shared" ca="1" si="72"/>
        <v>0</v>
      </c>
      <c r="AF41">
        <f t="shared" ca="1" si="72"/>
        <v>0</v>
      </c>
      <c r="AG41">
        <f t="shared" ca="1" si="72"/>
        <v>0</v>
      </c>
      <c r="AH41">
        <f t="shared" ref="AH41:BA41" ca="1" si="73">SUMIFS(144:144,$121:$121,AH$3,$125:$125,AH$4&amp;"*")</f>
        <v>0</v>
      </c>
      <c r="AI41">
        <f t="shared" ca="1" si="73"/>
        <v>0</v>
      </c>
      <c r="AJ41">
        <f t="shared" ca="1" si="73"/>
        <v>0</v>
      </c>
      <c r="AK41">
        <f t="shared" ca="1" si="73"/>
        <v>0</v>
      </c>
      <c r="AL41">
        <f t="shared" ca="1" si="73"/>
        <v>0</v>
      </c>
      <c r="AM41">
        <f t="shared" ca="1" si="73"/>
        <v>0</v>
      </c>
      <c r="AN41">
        <f t="shared" ca="1" si="73"/>
        <v>0</v>
      </c>
      <c r="AO41">
        <f t="shared" ca="1" si="73"/>
        <v>0</v>
      </c>
      <c r="AP41">
        <f t="shared" ca="1" si="73"/>
        <v>0</v>
      </c>
      <c r="AQ41">
        <f t="shared" ca="1" si="73"/>
        <v>0</v>
      </c>
      <c r="AR41">
        <f t="shared" ca="1" si="73"/>
        <v>0</v>
      </c>
      <c r="AS41">
        <f t="shared" ca="1" si="73"/>
        <v>0</v>
      </c>
      <c r="AT41">
        <f t="shared" ca="1" si="73"/>
        <v>0</v>
      </c>
      <c r="AU41">
        <f t="shared" ca="1" si="73"/>
        <v>0</v>
      </c>
      <c r="AV41">
        <f t="shared" ca="1" si="73"/>
        <v>0</v>
      </c>
      <c r="AW41">
        <f t="shared" ca="1" si="73"/>
        <v>0</v>
      </c>
      <c r="AX41">
        <f t="shared" ca="1" si="73"/>
        <v>0</v>
      </c>
      <c r="AY41">
        <f t="shared" ca="1" si="73"/>
        <v>0</v>
      </c>
      <c r="AZ41">
        <f t="shared" ca="1" si="73"/>
        <v>0</v>
      </c>
      <c r="BA41">
        <f t="shared" ca="1" si="73"/>
        <v>0</v>
      </c>
    </row>
    <row r="42" spans="1:53">
      <c r="A42" t="s">
        <v>78</v>
      </c>
      <c r="B42" t="e">
        <f t="shared" ref="B42:AG42" ca="1" si="74">B39/(B39+B40)</f>
        <v>#DIV/0!</v>
      </c>
      <c r="C42" t="e">
        <f t="shared" ca="1" si="74"/>
        <v>#DIV/0!</v>
      </c>
      <c r="D42" t="e">
        <f t="shared" ca="1" si="74"/>
        <v>#DIV/0!</v>
      </c>
      <c r="E42" t="e">
        <f t="shared" ca="1" si="74"/>
        <v>#DIV/0!</v>
      </c>
      <c r="F42" t="e">
        <f t="shared" ca="1" si="74"/>
        <v>#DIV/0!</v>
      </c>
      <c r="G42" t="e">
        <f t="shared" ca="1" si="74"/>
        <v>#DIV/0!</v>
      </c>
      <c r="H42" t="e">
        <f t="shared" ca="1" si="74"/>
        <v>#DIV/0!</v>
      </c>
      <c r="I42" t="e">
        <f t="shared" ca="1" si="74"/>
        <v>#DIV/0!</v>
      </c>
      <c r="J42" t="e">
        <f t="shared" ca="1" si="74"/>
        <v>#DIV/0!</v>
      </c>
      <c r="K42" t="e">
        <f t="shared" ca="1" si="74"/>
        <v>#DIV/0!</v>
      </c>
      <c r="L42" t="e">
        <f t="shared" ca="1" si="74"/>
        <v>#DIV/0!</v>
      </c>
      <c r="M42" t="e">
        <f t="shared" ca="1" si="74"/>
        <v>#DIV/0!</v>
      </c>
      <c r="N42" t="e">
        <f t="shared" ca="1" si="74"/>
        <v>#DIV/0!</v>
      </c>
      <c r="O42" t="e">
        <f t="shared" ca="1" si="74"/>
        <v>#DIV/0!</v>
      </c>
      <c r="P42" t="e">
        <f t="shared" ca="1" si="74"/>
        <v>#DIV/0!</v>
      </c>
      <c r="Q42" t="e">
        <f t="shared" ca="1" si="74"/>
        <v>#DIV/0!</v>
      </c>
      <c r="R42" t="e">
        <f t="shared" ca="1" si="74"/>
        <v>#DIV/0!</v>
      </c>
      <c r="S42" t="e">
        <f t="shared" ca="1" si="74"/>
        <v>#DIV/0!</v>
      </c>
      <c r="T42" t="e">
        <f t="shared" ca="1" si="74"/>
        <v>#DIV/0!</v>
      </c>
      <c r="U42" t="e">
        <f t="shared" ca="1" si="74"/>
        <v>#DIV/0!</v>
      </c>
      <c r="V42" t="e">
        <f t="shared" ca="1" si="74"/>
        <v>#DIV/0!</v>
      </c>
      <c r="W42" t="e">
        <f t="shared" ca="1" si="74"/>
        <v>#DIV/0!</v>
      </c>
      <c r="X42" t="e">
        <f t="shared" ca="1" si="74"/>
        <v>#DIV/0!</v>
      </c>
      <c r="Y42" t="e">
        <f t="shared" ca="1" si="74"/>
        <v>#DIV/0!</v>
      </c>
      <c r="Z42" t="e">
        <f t="shared" ca="1" si="74"/>
        <v>#DIV/0!</v>
      </c>
      <c r="AA42" t="e">
        <f t="shared" ca="1" si="74"/>
        <v>#DIV/0!</v>
      </c>
      <c r="AB42" t="e">
        <f t="shared" ca="1" si="74"/>
        <v>#DIV/0!</v>
      </c>
      <c r="AC42" t="e">
        <f t="shared" ca="1" si="74"/>
        <v>#DIV/0!</v>
      </c>
      <c r="AD42" t="e">
        <f t="shared" ca="1" si="74"/>
        <v>#DIV/0!</v>
      </c>
      <c r="AE42" t="e">
        <f t="shared" ca="1" si="74"/>
        <v>#DIV/0!</v>
      </c>
      <c r="AF42" t="e">
        <f t="shared" ca="1" si="74"/>
        <v>#DIV/0!</v>
      </c>
      <c r="AG42" t="e">
        <f t="shared" ca="1" si="74"/>
        <v>#DIV/0!</v>
      </c>
      <c r="AH42" t="e">
        <f t="shared" ref="AH42:BA42" ca="1" si="75">AH39/(AH39+AH40)</f>
        <v>#DIV/0!</v>
      </c>
      <c r="AI42" t="e">
        <f t="shared" ca="1" si="75"/>
        <v>#DIV/0!</v>
      </c>
      <c r="AJ42" t="e">
        <f t="shared" ca="1" si="75"/>
        <v>#DIV/0!</v>
      </c>
      <c r="AK42" t="e">
        <f t="shared" ca="1" si="75"/>
        <v>#DIV/0!</v>
      </c>
      <c r="AL42" t="e">
        <f t="shared" ca="1" si="75"/>
        <v>#DIV/0!</v>
      </c>
      <c r="AM42" t="e">
        <f t="shared" ca="1" si="75"/>
        <v>#DIV/0!</v>
      </c>
      <c r="AN42" t="e">
        <f t="shared" ca="1" si="75"/>
        <v>#DIV/0!</v>
      </c>
      <c r="AO42" t="e">
        <f t="shared" ca="1" si="75"/>
        <v>#DIV/0!</v>
      </c>
      <c r="AP42" t="e">
        <f t="shared" ca="1" si="75"/>
        <v>#DIV/0!</v>
      </c>
      <c r="AQ42" t="e">
        <f t="shared" ca="1" si="75"/>
        <v>#DIV/0!</v>
      </c>
      <c r="AR42" t="e">
        <f t="shared" ca="1" si="75"/>
        <v>#DIV/0!</v>
      </c>
      <c r="AS42" t="e">
        <f t="shared" ca="1" si="75"/>
        <v>#DIV/0!</v>
      </c>
      <c r="AT42" t="e">
        <f t="shared" ca="1" si="75"/>
        <v>#DIV/0!</v>
      </c>
      <c r="AU42" t="e">
        <f t="shared" ca="1" si="75"/>
        <v>#DIV/0!</v>
      </c>
      <c r="AV42" t="e">
        <f t="shared" ca="1" si="75"/>
        <v>#DIV/0!</v>
      </c>
      <c r="AW42" t="e">
        <f t="shared" ca="1" si="75"/>
        <v>#DIV/0!</v>
      </c>
      <c r="AX42" t="e">
        <f t="shared" ca="1" si="75"/>
        <v>#DIV/0!</v>
      </c>
      <c r="AY42" t="e">
        <f t="shared" ca="1" si="75"/>
        <v>#DIV/0!</v>
      </c>
      <c r="AZ42" t="e">
        <f t="shared" ca="1" si="75"/>
        <v>#DIV/0!</v>
      </c>
      <c r="BA42" t="e">
        <f t="shared" ca="1" si="75"/>
        <v>#DIV/0!</v>
      </c>
    </row>
    <row r="43" spans="1:53">
      <c r="A43" t="s">
        <v>79</v>
      </c>
      <c r="B43" t="e">
        <f t="shared" ref="B43:AG43" ca="1" si="76">B39/(B39+B41)</f>
        <v>#DIV/0!</v>
      </c>
      <c r="C43" t="e">
        <f t="shared" ca="1" si="76"/>
        <v>#DIV/0!</v>
      </c>
      <c r="D43" t="e">
        <f t="shared" ca="1" si="76"/>
        <v>#DIV/0!</v>
      </c>
      <c r="E43" t="e">
        <f t="shared" ca="1" si="76"/>
        <v>#DIV/0!</v>
      </c>
      <c r="F43" t="e">
        <f t="shared" ca="1" si="76"/>
        <v>#DIV/0!</v>
      </c>
      <c r="G43" t="e">
        <f t="shared" ca="1" si="76"/>
        <v>#DIV/0!</v>
      </c>
      <c r="H43" t="e">
        <f t="shared" ca="1" si="76"/>
        <v>#DIV/0!</v>
      </c>
      <c r="I43" t="e">
        <f t="shared" ca="1" si="76"/>
        <v>#DIV/0!</v>
      </c>
      <c r="J43" t="e">
        <f t="shared" ca="1" si="76"/>
        <v>#DIV/0!</v>
      </c>
      <c r="K43" t="e">
        <f t="shared" ca="1" si="76"/>
        <v>#DIV/0!</v>
      </c>
      <c r="L43" t="e">
        <f t="shared" ca="1" si="76"/>
        <v>#DIV/0!</v>
      </c>
      <c r="M43" t="e">
        <f t="shared" ca="1" si="76"/>
        <v>#DIV/0!</v>
      </c>
      <c r="N43" t="e">
        <f t="shared" ca="1" si="76"/>
        <v>#DIV/0!</v>
      </c>
      <c r="O43" t="e">
        <f t="shared" ca="1" si="76"/>
        <v>#DIV/0!</v>
      </c>
      <c r="P43" t="e">
        <f t="shared" ca="1" si="76"/>
        <v>#DIV/0!</v>
      </c>
      <c r="Q43" t="e">
        <f t="shared" ca="1" si="76"/>
        <v>#DIV/0!</v>
      </c>
      <c r="R43" t="e">
        <f t="shared" ca="1" si="76"/>
        <v>#DIV/0!</v>
      </c>
      <c r="S43" t="e">
        <f t="shared" ca="1" si="76"/>
        <v>#DIV/0!</v>
      </c>
      <c r="T43" t="e">
        <f t="shared" ca="1" si="76"/>
        <v>#DIV/0!</v>
      </c>
      <c r="U43" t="e">
        <f t="shared" ca="1" si="76"/>
        <v>#DIV/0!</v>
      </c>
      <c r="V43" t="e">
        <f t="shared" ca="1" si="76"/>
        <v>#DIV/0!</v>
      </c>
      <c r="W43" t="e">
        <f t="shared" ca="1" si="76"/>
        <v>#DIV/0!</v>
      </c>
      <c r="X43" t="e">
        <f t="shared" ca="1" si="76"/>
        <v>#DIV/0!</v>
      </c>
      <c r="Y43" t="e">
        <f t="shared" ca="1" si="76"/>
        <v>#DIV/0!</v>
      </c>
      <c r="Z43" t="e">
        <f t="shared" ca="1" si="76"/>
        <v>#DIV/0!</v>
      </c>
      <c r="AA43" t="e">
        <f t="shared" ca="1" si="76"/>
        <v>#DIV/0!</v>
      </c>
      <c r="AB43" t="e">
        <f t="shared" ca="1" si="76"/>
        <v>#DIV/0!</v>
      </c>
      <c r="AC43" t="e">
        <f t="shared" ca="1" si="76"/>
        <v>#DIV/0!</v>
      </c>
      <c r="AD43" t="e">
        <f t="shared" ca="1" si="76"/>
        <v>#DIV/0!</v>
      </c>
      <c r="AE43" t="e">
        <f t="shared" ca="1" si="76"/>
        <v>#DIV/0!</v>
      </c>
      <c r="AF43" t="e">
        <f t="shared" ca="1" si="76"/>
        <v>#DIV/0!</v>
      </c>
      <c r="AG43" t="e">
        <f t="shared" ca="1" si="76"/>
        <v>#DIV/0!</v>
      </c>
      <c r="AH43" t="e">
        <f t="shared" ref="AH43:BA43" ca="1" si="77">AH39/(AH39+AH41)</f>
        <v>#DIV/0!</v>
      </c>
      <c r="AI43" t="e">
        <f t="shared" ca="1" si="77"/>
        <v>#DIV/0!</v>
      </c>
      <c r="AJ43" t="e">
        <f t="shared" ca="1" si="77"/>
        <v>#DIV/0!</v>
      </c>
      <c r="AK43" t="e">
        <f t="shared" ca="1" si="77"/>
        <v>#DIV/0!</v>
      </c>
      <c r="AL43" t="e">
        <f t="shared" ca="1" si="77"/>
        <v>#DIV/0!</v>
      </c>
      <c r="AM43" t="e">
        <f t="shared" ca="1" si="77"/>
        <v>#DIV/0!</v>
      </c>
      <c r="AN43" t="e">
        <f t="shared" ca="1" si="77"/>
        <v>#DIV/0!</v>
      </c>
      <c r="AO43" t="e">
        <f t="shared" ca="1" si="77"/>
        <v>#DIV/0!</v>
      </c>
      <c r="AP43" t="e">
        <f t="shared" ca="1" si="77"/>
        <v>#DIV/0!</v>
      </c>
      <c r="AQ43" t="e">
        <f t="shared" ca="1" si="77"/>
        <v>#DIV/0!</v>
      </c>
      <c r="AR43" t="e">
        <f t="shared" ca="1" si="77"/>
        <v>#DIV/0!</v>
      </c>
      <c r="AS43" t="e">
        <f t="shared" ca="1" si="77"/>
        <v>#DIV/0!</v>
      </c>
      <c r="AT43" t="e">
        <f t="shared" ca="1" si="77"/>
        <v>#DIV/0!</v>
      </c>
      <c r="AU43" t="e">
        <f t="shared" ca="1" si="77"/>
        <v>#DIV/0!</v>
      </c>
      <c r="AV43" t="e">
        <f t="shared" ca="1" si="77"/>
        <v>#DIV/0!</v>
      </c>
      <c r="AW43" t="e">
        <f t="shared" ca="1" si="77"/>
        <v>#DIV/0!</v>
      </c>
      <c r="AX43" t="e">
        <f t="shared" ca="1" si="77"/>
        <v>#DIV/0!</v>
      </c>
      <c r="AY43" t="e">
        <f t="shared" ca="1" si="77"/>
        <v>#DIV/0!</v>
      </c>
      <c r="AZ43" t="e">
        <f t="shared" ca="1" si="77"/>
        <v>#DIV/0!</v>
      </c>
      <c r="BA43" t="e">
        <f t="shared" ca="1" si="77"/>
        <v>#DIV/0!</v>
      </c>
    </row>
    <row r="44" spans="1:53">
      <c r="A44" t="s">
        <v>80</v>
      </c>
      <c r="B44" t="e">
        <f t="shared" ref="B44:AG44" ca="1" si="78">2*B42*B43/(B42+B43)</f>
        <v>#DIV/0!</v>
      </c>
      <c r="C44" t="e">
        <f t="shared" ca="1" si="78"/>
        <v>#DIV/0!</v>
      </c>
      <c r="D44" t="e">
        <f t="shared" ca="1" si="78"/>
        <v>#DIV/0!</v>
      </c>
      <c r="E44" t="e">
        <f t="shared" ca="1" si="78"/>
        <v>#DIV/0!</v>
      </c>
      <c r="F44" t="e">
        <f t="shared" ca="1" si="78"/>
        <v>#DIV/0!</v>
      </c>
      <c r="G44" t="e">
        <f t="shared" ca="1" si="78"/>
        <v>#DIV/0!</v>
      </c>
      <c r="H44" t="e">
        <f t="shared" ca="1" si="78"/>
        <v>#DIV/0!</v>
      </c>
      <c r="I44" t="e">
        <f t="shared" ca="1" si="78"/>
        <v>#DIV/0!</v>
      </c>
      <c r="J44" t="e">
        <f t="shared" ca="1" si="78"/>
        <v>#DIV/0!</v>
      </c>
      <c r="K44" t="e">
        <f t="shared" ca="1" si="78"/>
        <v>#DIV/0!</v>
      </c>
      <c r="L44" t="e">
        <f t="shared" ca="1" si="78"/>
        <v>#DIV/0!</v>
      </c>
      <c r="M44" t="e">
        <f t="shared" ca="1" si="78"/>
        <v>#DIV/0!</v>
      </c>
      <c r="N44" t="e">
        <f t="shared" ca="1" si="78"/>
        <v>#DIV/0!</v>
      </c>
      <c r="O44" t="e">
        <f t="shared" ca="1" si="78"/>
        <v>#DIV/0!</v>
      </c>
      <c r="P44" t="e">
        <f t="shared" ca="1" si="78"/>
        <v>#DIV/0!</v>
      </c>
      <c r="Q44" t="e">
        <f t="shared" ca="1" si="78"/>
        <v>#DIV/0!</v>
      </c>
      <c r="R44" t="e">
        <f t="shared" ca="1" si="78"/>
        <v>#DIV/0!</v>
      </c>
      <c r="S44" t="e">
        <f t="shared" ca="1" si="78"/>
        <v>#DIV/0!</v>
      </c>
      <c r="T44" t="e">
        <f t="shared" ca="1" si="78"/>
        <v>#DIV/0!</v>
      </c>
      <c r="U44" t="e">
        <f t="shared" ca="1" si="78"/>
        <v>#DIV/0!</v>
      </c>
      <c r="V44" t="e">
        <f t="shared" ca="1" si="78"/>
        <v>#DIV/0!</v>
      </c>
      <c r="W44" t="e">
        <f t="shared" ca="1" si="78"/>
        <v>#DIV/0!</v>
      </c>
      <c r="X44" t="e">
        <f t="shared" ca="1" si="78"/>
        <v>#DIV/0!</v>
      </c>
      <c r="Y44" t="e">
        <f t="shared" ca="1" si="78"/>
        <v>#DIV/0!</v>
      </c>
      <c r="Z44" t="e">
        <f t="shared" ca="1" si="78"/>
        <v>#DIV/0!</v>
      </c>
      <c r="AA44" t="e">
        <f t="shared" ca="1" si="78"/>
        <v>#DIV/0!</v>
      </c>
      <c r="AB44" t="e">
        <f t="shared" ca="1" si="78"/>
        <v>#DIV/0!</v>
      </c>
      <c r="AC44" t="e">
        <f t="shared" ca="1" si="78"/>
        <v>#DIV/0!</v>
      </c>
      <c r="AD44" t="e">
        <f t="shared" ca="1" si="78"/>
        <v>#DIV/0!</v>
      </c>
      <c r="AE44" t="e">
        <f t="shared" ca="1" si="78"/>
        <v>#DIV/0!</v>
      </c>
      <c r="AF44" t="e">
        <f t="shared" ca="1" si="78"/>
        <v>#DIV/0!</v>
      </c>
      <c r="AG44" t="e">
        <f t="shared" ca="1" si="78"/>
        <v>#DIV/0!</v>
      </c>
      <c r="AH44" t="e">
        <f t="shared" ref="AH44:BM44" ca="1" si="79">2*AH42*AH43/(AH42+AH43)</f>
        <v>#DIV/0!</v>
      </c>
      <c r="AI44" t="e">
        <f t="shared" ca="1" si="79"/>
        <v>#DIV/0!</v>
      </c>
      <c r="AJ44" t="e">
        <f t="shared" ca="1" si="79"/>
        <v>#DIV/0!</v>
      </c>
      <c r="AK44" t="e">
        <f t="shared" ca="1" si="79"/>
        <v>#DIV/0!</v>
      </c>
      <c r="AL44" t="e">
        <f t="shared" ca="1" si="79"/>
        <v>#DIV/0!</v>
      </c>
      <c r="AM44" t="e">
        <f t="shared" ca="1" si="79"/>
        <v>#DIV/0!</v>
      </c>
      <c r="AN44" t="e">
        <f t="shared" ca="1" si="79"/>
        <v>#DIV/0!</v>
      </c>
      <c r="AO44" t="e">
        <f t="shared" ca="1" si="79"/>
        <v>#DIV/0!</v>
      </c>
      <c r="AP44" t="e">
        <f t="shared" ca="1" si="79"/>
        <v>#DIV/0!</v>
      </c>
      <c r="AQ44" t="e">
        <f t="shared" ca="1" si="79"/>
        <v>#DIV/0!</v>
      </c>
      <c r="AR44" t="e">
        <f t="shared" ca="1" si="79"/>
        <v>#DIV/0!</v>
      </c>
      <c r="AS44" t="e">
        <f t="shared" ca="1" si="79"/>
        <v>#DIV/0!</v>
      </c>
      <c r="AT44" t="e">
        <f t="shared" ca="1" si="79"/>
        <v>#DIV/0!</v>
      </c>
      <c r="AU44" t="e">
        <f t="shared" ca="1" si="79"/>
        <v>#DIV/0!</v>
      </c>
      <c r="AV44" t="e">
        <f t="shared" ca="1" si="79"/>
        <v>#DIV/0!</v>
      </c>
      <c r="AW44" t="e">
        <f t="shared" ca="1" si="79"/>
        <v>#DIV/0!</v>
      </c>
      <c r="AX44" t="e">
        <f t="shared" ca="1" si="79"/>
        <v>#DIV/0!</v>
      </c>
      <c r="AY44" t="e">
        <f t="shared" ca="1" si="79"/>
        <v>#DIV/0!</v>
      </c>
      <c r="AZ44" t="e">
        <f t="shared" ca="1" si="79"/>
        <v>#DIV/0!</v>
      </c>
      <c r="BA44" t="e">
        <f t="shared" ca="1" si="79"/>
        <v>#DIV/0!</v>
      </c>
    </row>
    <row r="45" spans="1:53">
      <c r="A45" t="s">
        <v>81</v>
      </c>
      <c r="B45">
        <f t="shared" ref="B45:AG45" ca="1" si="80">SUMIFS(145:145,$121:$121,B$3,$125:$125,B$4&amp;"*")</f>
        <v>0</v>
      </c>
      <c r="C45">
        <f t="shared" ca="1" si="80"/>
        <v>0</v>
      </c>
      <c r="D45">
        <f t="shared" ca="1" si="80"/>
        <v>0</v>
      </c>
      <c r="E45">
        <f t="shared" ca="1" si="80"/>
        <v>0</v>
      </c>
      <c r="F45">
        <f t="shared" ca="1" si="80"/>
        <v>0</v>
      </c>
      <c r="G45">
        <f t="shared" ca="1" si="80"/>
        <v>0</v>
      </c>
      <c r="H45">
        <f t="shared" ca="1" si="80"/>
        <v>0</v>
      </c>
      <c r="I45">
        <f t="shared" ca="1" si="80"/>
        <v>0</v>
      </c>
      <c r="J45">
        <f t="shared" ca="1" si="80"/>
        <v>0</v>
      </c>
      <c r="K45">
        <f t="shared" ca="1" si="80"/>
        <v>0</v>
      </c>
      <c r="L45">
        <f t="shared" ca="1" si="80"/>
        <v>0</v>
      </c>
      <c r="M45">
        <f t="shared" ca="1" si="80"/>
        <v>0</v>
      </c>
      <c r="N45">
        <f t="shared" ca="1" si="80"/>
        <v>0</v>
      </c>
      <c r="O45">
        <f t="shared" ca="1" si="80"/>
        <v>0</v>
      </c>
      <c r="P45">
        <f t="shared" ca="1" si="80"/>
        <v>0</v>
      </c>
      <c r="Q45">
        <f t="shared" ca="1" si="80"/>
        <v>0</v>
      </c>
      <c r="R45">
        <f t="shared" ca="1" si="80"/>
        <v>0</v>
      </c>
      <c r="S45">
        <f t="shared" ca="1" si="80"/>
        <v>0</v>
      </c>
      <c r="T45">
        <f t="shared" ca="1" si="80"/>
        <v>0</v>
      </c>
      <c r="U45">
        <f t="shared" ca="1" si="80"/>
        <v>0</v>
      </c>
      <c r="V45">
        <f t="shared" ca="1" si="80"/>
        <v>0</v>
      </c>
      <c r="W45">
        <f t="shared" ca="1" si="80"/>
        <v>0</v>
      </c>
      <c r="X45">
        <f t="shared" ca="1" si="80"/>
        <v>0</v>
      </c>
      <c r="Y45">
        <f t="shared" ca="1" si="80"/>
        <v>0</v>
      </c>
      <c r="Z45">
        <f t="shared" ca="1" si="80"/>
        <v>0</v>
      </c>
      <c r="AA45">
        <f t="shared" ca="1" si="80"/>
        <v>0</v>
      </c>
      <c r="AB45">
        <f t="shared" ca="1" si="80"/>
        <v>0</v>
      </c>
      <c r="AC45">
        <f t="shared" ca="1" si="80"/>
        <v>0</v>
      </c>
      <c r="AD45">
        <f t="shared" ca="1" si="80"/>
        <v>0</v>
      </c>
      <c r="AE45">
        <f t="shared" ca="1" si="80"/>
        <v>0</v>
      </c>
      <c r="AF45">
        <f t="shared" ca="1" si="80"/>
        <v>0</v>
      </c>
      <c r="AG45">
        <f t="shared" ca="1" si="80"/>
        <v>0</v>
      </c>
      <c r="AH45">
        <f t="shared" ref="AH45:BA45" ca="1" si="81">SUMIFS(145:145,$121:$121,AH$3,$125:$125,AH$4&amp;"*")</f>
        <v>0</v>
      </c>
      <c r="AI45">
        <f t="shared" ca="1" si="81"/>
        <v>0</v>
      </c>
      <c r="AJ45">
        <f t="shared" ca="1" si="81"/>
        <v>0</v>
      </c>
      <c r="AK45">
        <f t="shared" ca="1" si="81"/>
        <v>0</v>
      </c>
      <c r="AL45">
        <f t="shared" ca="1" si="81"/>
        <v>0</v>
      </c>
      <c r="AM45">
        <f t="shared" ca="1" si="81"/>
        <v>0</v>
      </c>
      <c r="AN45">
        <f t="shared" ca="1" si="81"/>
        <v>0</v>
      </c>
      <c r="AO45">
        <f t="shared" ca="1" si="81"/>
        <v>0</v>
      </c>
      <c r="AP45">
        <f t="shared" ca="1" si="81"/>
        <v>0</v>
      </c>
      <c r="AQ45">
        <f t="shared" ca="1" si="81"/>
        <v>0</v>
      </c>
      <c r="AR45">
        <f t="shared" ca="1" si="81"/>
        <v>0</v>
      </c>
      <c r="AS45">
        <f t="shared" ca="1" si="81"/>
        <v>0</v>
      </c>
      <c r="AT45">
        <f t="shared" ca="1" si="81"/>
        <v>0</v>
      </c>
      <c r="AU45">
        <f t="shared" ca="1" si="81"/>
        <v>0</v>
      </c>
      <c r="AV45">
        <f t="shared" ca="1" si="81"/>
        <v>0</v>
      </c>
      <c r="AW45">
        <f t="shared" ca="1" si="81"/>
        <v>0</v>
      </c>
      <c r="AX45">
        <f t="shared" ca="1" si="81"/>
        <v>0</v>
      </c>
      <c r="AY45">
        <f t="shared" ca="1" si="81"/>
        <v>0</v>
      </c>
      <c r="AZ45">
        <f t="shared" ca="1" si="81"/>
        <v>0</v>
      </c>
      <c r="BA45">
        <f t="shared" ca="1" si="81"/>
        <v>0</v>
      </c>
    </row>
    <row r="46" spans="1:53">
      <c r="A46" t="s">
        <v>82</v>
      </c>
      <c r="B46">
        <f t="shared" ref="B46:AG46" ca="1" si="82">SUMIFS(146:146,$121:$121,B$3,$125:$125,B$4&amp;"*")</f>
        <v>0</v>
      </c>
      <c r="C46">
        <f t="shared" ca="1" si="82"/>
        <v>0</v>
      </c>
      <c r="D46">
        <f t="shared" ca="1" si="82"/>
        <v>0</v>
      </c>
      <c r="E46">
        <f t="shared" ca="1" si="82"/>
        <v>0</v>
      </c>
      <c r="F46">
        <f t="shared" ca="1" si="82"/>
        <v>0</v>
      </c>
      <c r="G46">
        <f t="shared" ca="1" si="82"/>
        <v>0</v>
      </c>
      <c r="H46">
        <f t="shared" ca="1" si="82"/>
        <v>0</v>
      </c>
      <c r="I46">
        <f t="shared" ca="1" si="82"/>
        <v>0</v>
      </c>
      <c r="J46">
        <f t="shared" ca="1" si="82"/>
        <v>0</v>
      </c>
      <c r="K46">
        <f t="shared" ca="1" si="82"/>
        <v>0</v>
      </c>
      <c r="L46">
        <f t="shared" ca="1" si="82"/>
        <v>0</v>
      </c>
      <c r="M46">
        <f t="shared" ca="1" si="82"/>
        <v>0</v>
      </c>
      <c r="N46">
        <f t="shared" ca="1" si="82"/>
        <v>0</v>
      </c>
      <c r="O46">
        <f t="shared" ca="1" si="82"/>
        <v>0</v>
      </c>
      <c r="P46">
        <f t="shared" ca="1" si="82"/>
        <v>0</v>
      </c>
      <c r="Q46">
        <f t="shared" ca="1" si="82"/>
        <v>0</v>
      </c>
      <c r="R46">
        <f t="shared" ca="1" si="82"/>
        <v>0</v>
      </c>
      <c r="S46">
        <f t="shared" ca="1" si="82"/>
        <v>0</v>
      </c>
      <c r="T46">
        <f t="shared" ca="1" si="82"/>
        <v>0</v>
      </c>
      <c r="U46">
        <f t="shared" ca="1" si="82"/>
        <v>0</v>
      </c>
      <c r="V46">
        <f t="shared" ca="1" si="82"/>
        <v>0</v>
      </c>
      <c r="W46">
        <f t="shared" ca="1" si="82"/>
        <v>0</v>
      </c>
      <c r="X46">
        <f t="shared" ca="1" si="82"/>
        <v>0</v>
      </c>
      <c r="Y46">
        <f t="shared" ca="1" si="82"/>
        <v>0</v>
      </c>
      <c r="Z46">
        <f t="shared" ca="1" si="82"/>
        <v>0</v>
      </c>
      <c r="AA46">
        <f t="shared" ca="1" si="82"/>
        <v>0</v>
      </c>
      <c r="AB46">
        <f t="shared" ca="1" si="82"/>
        <v>0</v>
      </c>
      <c r="AC46">
        <f t="shared" ca="1" si="82"/>
        <v>0</v>
      </c>
      <c r="AD46">
        <f t="shared" ca="1" si="82"/>
        <v>0</v>
      </c>
      <c r="AE46">
        <f t="shared" ca="1" si="82"/>
        <v>0</v>
      </c>
      <c r="AF46">
        <f t="shared" ca="1" si="82"/>
        <v>0</v>
      </c>
      <c r="AG46">
        <f t="shared" ca="1" si="82"/>
        <v>0</v>
      </c>
      <c r="AH46">
        <f t="shared" ref="AH46:BA46" ca="1" si="83">SUMIFS(146:146,$121:$121,AH$3,$125:$125,AH$4&amp;"*")</f>
        <v>0</v>
      </c>
      <c r="AI46">
        <f t="shared" ca="1" si="83"/>
        <v>0</v>
      </c>
      <c r="AJ46">
        <f t="shared" ca="1" si="83"/>
        <v>0</v>
      </c>
      <c r="AK46">
        <f t="shared" ca="1" si="83"/>
        <v>0</v>
      </c>
      <c r="AL46">
        <f t="shared" ca="1" si="83"/>
        <v>0</v>
      </c>
      <c r="AM46">
        <f t="shared" ca="1" si="83"/>
        <v>0</v>
      </c>
      <c r="AN46">
        <f t="shared" ca="1" si="83"/>
        <v>0</v>
      </c>
      <c r="AO46">
        <f t="shared" ca="1" si="83"/>
        <v>0</v>
      </c>
      <c r="AP46">
        <f t="shared" ca="1" si="83"/>
        <v>0</v>
      </c>
      <c r="AQ46">
        <f t="shared" ca="1" si="83"/>
        <v>0</v>
      </c>
      <c r="AR46">
        <f t="shared" ca="1" si="83"/>
        <v>0</v>
      </c>
      <c r="AS46">
        <f t="shared" ca="1" si="83"/>
        <v>0</v>
      </c>
      <c r="AT46">
        <f t="shared" ca="1" si="83"/>
        <v>0</v>
      </c>
      <c r="AU46">
        <f t="shared" ca="1" si="83"/>
        <v>0</v>
      </c>
      <c r="AV46">
        <f t="shared" ca="1" si="83"/>
        <v>0</v>
      </c>
      <c r="AW46">
        <f t="shared" ca="1" si="83"/>
        <v>0</v>
      </c>
      <c r="AX46">
        <f t="shared" ca="1" si="83"/>
        <v>0</v>
      </c>
      <c r="AY46">
        <f t="shared" ca="1" si="83"/>
        <v>0</v>
      </c>
      <c r="AZ46">
        <f t="shared" ca="1" si="83"/>
        <v>0</v>
      </c>
      <c r="BA46">
        <f t="shared" ca="1" si="83"/>
        <v>0</v>
      </c>
    </row>
    <row r="47" spans="1:53">
      <c r="A47" t="s">
        <v>83</v>
      </c>
      <c r="B47">
        <f t="shared" ref="B47:AG47" ca="1" si="84">SUMIFS(147:147,$121:$121,B$3,$125:$125,B$4&amp;"*")</f>
        <v>0</v>
      </c>
      <c r="C47">
        <f t="shared" ca="1" si="84"/>
        <v>0</v>
      </c>
      <c r="D47">
        <f t="shared" ca="1" si="84"/>
        <v>0</v>
      </c>
      <c r="E47">
        <f t="shared" ca="1" si="84"/>
        <v>0</v>
      </c>
      <c r="F47">
        <f t="shared" ca="1" si="84"/>
        <v>0</v>
      </c>
      <c r="G47">
        <f t="shared" ca="1" si="84"/>
        <v>0</v>
      </c>
      <c r="H47">
        <f t="shared" ca="1" si="84"/>
        <v>0</v>
      </c>
      <c r="I47">
        <f t="shared" ca="1" si="84"/>
        <v>0</v>
      </c>
      <c r="J47">
        <f t="shared" ca="1" si="84"/>
        <v>0</v>
      </c>
      <c r="K47">
        <f t="shared" ca="1" si="84"/>
        <v>0</v>
      </c>
      <c r="L47">
        <f t="shared" ca="1" si="84"/>
        <v>0</v>
      </c>
      <c r="M47">
        <f t="shared" ca="1" si="84"/>
        <v>0</v>
      </c>
      <c r="N47">
        <f t="shared" ca="1" si="84"/>
        <v>0</v>
      </c>
      <c r="O47">
        <f t="shared" ca="1" si="84"/>
        <v>0</v>
      </c>
      <c r="P47">
        <f t="shared" ca="1" si="84"/>
        <v>0</v>
      </c>
      <c r="Q47">
        <f t="shared" ca="1" si="84"/>
        <v>0</v>
      </c>
      <c r="R47">
        <f t="shared" ca="1" si="84"/>
        <v>0</v>
      </c>
      <c r="S47">
        <f t="shared" ca="1" si="84"/>
        <v>0</v>
      </c>
      <c r="T47">
        <f t="shared" ca="1" si="84"/>
        <v>0</v>
      </c>
      <c r="U47">
        <f t="shared" ca="1" si="84"/>
        <v>0</v>
      </c>
      <c r="V47">
        <f t="shared" ca="1" si="84"/>
        <v>0</v>
      </c>
      <c r="W47">
        <f t="shared" ca="1" si="84"/>
        <v>0</v>
      </c>
      <c r="X47">
        <f t="shared" ca="1" si="84"/>
        <v>0</v>
      </c>
      <c r="Y47">
        <f t="shared" ca="1" si="84"/>
        <v>0</v>
      </c>
      <c r="Z47">
        <f t="shared" ca="1" si="84"/>
        <v>0</v>
      </c>
      <c r="AA47">
        <f t="shared" ca="1" si="84"/>
        <v>0</v>
      </c>
      <c r="AB47">
        <f t="shared" ca="1" si="84"/>
        <v>0</v>
      </c>
      <c r="AC47">
        <f t="shared" ca="1" si="84"/>
        <v>0</v>
      </c>
      <c r="AD47">
        <f t="shared" ca="1" si="84"/>
        <v>0</v>
      </c>
      <c r="AE47">
        <f t="shared" ca="1" si="84"/>
        <v>0</v>
      </c>
      <c r="AF47">
        <f t="shared" ca="1" si="84"/>
        <v>0</v>
      </c>
      <c r="AG47">
        <f t="shared" ca="1" si="84"/>
        <v>0</v>
      </c>
      <c r="AH47">
        <f t="shared" ref="AH47:BA47" ca="1" si="85">SUMIFS(147:147,$121:$121,AH$3,$125:$125,AH$4&amp;"*")</f>
        <v>0</v>
      </c>
      <c r="AI47">
        <f t="shared" ca="1" si="85"/>
        <v>0</v>
      </c>
      <c r="AJ47">
        <f t="shared" ca="1" si="85"/>
        <v>0</v>
      </c>
      <c r="AK47">
        <f t="shared" ca="1" si="85"/>
        <v>0</v>
      </c>
      <c r="AL47">
        <f t="shared" ca="1" si="85"/>
        <v>0</v>
      </c>
      <c r="AM47">
        <f t="shared" ca="1" si="85"/>
        <v>0</v>
      </c>
      <c r="AN47">
        <f t="shared" ca="1" si="85"/>
        <v>0</v>
      </c>
      <c r="AO47">
        <f t="shared" ca="1" si="85"/>
        <v>0</v>
      </c>
      <c r="AP47">
        <f t="shared" ca="1" si="85"/>
        <v>0</v>
      </c>
      <c r="AQ47">
        <f t="shared" ca="1" si="85"/>
        <v>0</v>
      </c>
      <c r="AR47">
        <f t="shared" ca="1" si="85"/>
        <v>0</v>
      </c>
      <c r="AS47">
        <f t="shared" ca="1" si="85"/>
        <v>0</v>
      </c>
      <c r="AT47">
        <f t="shared" ca="1" si="85"/>
        <v>0</v>
      </c>
      <c r="AU47">
        <f t="shared" ca="1" si="85"/>
        <v>0</v>
      </c>
      <c r="AV47">
        <f t="shared" ca="1" si="85"/>
        <v>0</v>
      </c>
      <c r="AW47">
        <f t="shared" ca="1" si="85"/>
        <v>0</v>
      </c>
      <c r="AX47">
        <f t="shared" ca="1" si="85"/>
        <v>0</v>
      </c>
      <c r="AY47">
        <f t="shared" ca="1" si="85"/>
        <v>0</v>
      </c>
      <c r="AZ47">
        <f t="shared" ca="1" si="85"/>
        <v>0</v>
      </c>
      <c r="BA47">
        <f t="shared" ca="1" si="85"/>
        <v>0</v>
      </c>
    </row>
    <row r="48" spans="1:53">
      <c r="A48" t="s">
        <v>84</v>
      </c>
      <c r="B48" t="e">
        <f t="shared" ref="B48:AG48" ca="1" si="86">B45/(B45+B46)</f>
        <v>#DIV/0!</v>
      </c>
      <c r="C48" t="e">
        <f t="shared" ca="1" si="86"/>
        <v>#DIV/0!</v>
      </c>
      <c r="D48" t="e">
        <f t="shared" ca="1" si="86"/>
        <v>#DIV/0!</v>
      </c>
      <c r="E48" t="e">
        <f t="shared" ca="1" si="86"/>
        <v>#DIV/0!</v>
      </c>
      <c r="F48" t="e">
        <f t="shared" ca="1" si="86"/>
        <v>#DIV/0!</v>
      </c>
      <c r="G48" t="e">
        <f t="shared" ca="1" si="86"/>
        <v>#DIV/0!</v>
      </c>
      <c r="H48" t="e">
        <f t="shared" ca="1" si="86"/>
        <v>#DIV/0!</v>
      </c>
      <c r="I48" t="e">
        <f t="shared" ca="1" si="86"/>
        <v>#DIV/0!</v>
      </c>
      <c r="J48" t="e">
        <f t="shared" ca="1" si="86"/>
        <v>#DIV/0!</v>
      </c>
      <c r="K48" t="e">
        <f t="shared" ca="1" si="86"/>
        <v>#DIV/0!</v>
      </c>
      <c r="L48" t="e">
        <f t="shared" ca="1" si="86"/>
        <v>#DIV/0!</v>
      </c>
      <c r="M48" t="e">
        <f t="shared" ca="1" si="86"/>
        <v>#DIV/0!</v>
      </c>
      <c r="N48" t="e">
        <f t="shared" ca="1" si="86"/>
        <v>#DIV/0!</v>
      </c>
      <c r="O48" t="e">
        <f t="shared" ca="1" si="86"/>
        <v>#DIV/0!</v>
      </c>
      <c r="P48" t="e">
        <f t="shared" ca="1" si="86"/>
        <v>#DIV/0!</v>
      </c>
      <c r="Q48" t="e">
        <f t="shared" ca="1" si="86"/>
        <v>#DIV/0!</v>
      </c>
      <c r="R48" t="e">
        <f t="shared" ca="1" si="86"/>
        <v>#DIV/0!</v>
      </c>
      <c r="S48" t="e">
        <f t="shared" ca="1" si="86"/>
        <v>#DIV/0!</v>
      </c>
      <c r="T48" t="e">
        <f t="shared" ca="1" si="86"/>
        <v>#DIV/0!</v>
      </c>
      <c r="U48" t="e">
        <f t="shared" ca="1" si="86"/>
        <v>#DIV/0!</v>
      </c>
      <c r="V48" t="e">
        <f t="shared" ca="1" si="86"/>
        <v>#DIV/0!</v>
      </c>
      <c r="W48" t="e">
        <f t="shared" ca="1" si="86"/>
        <v>#DIV/0!</v>
      </c>
      <c r="X48" t="e">
        <f t="shared" ca="1" si="86"/>
        <v>#DIV/0!</v>
      </c>
      <c r="Y48" t="e">
        <f t="shared" ca="1" si="86"/>
        <v>#DIV/0!</v>
      </c>
      <c r="Z48" t="e">
        <f t="shared" ca="1" si="86"/>
        <v>#DIV/0!</v>
      </c>
      <c r="AA48" t="e">
        <f t="shared" ca="1" si="86"/>
        <v>#DIV/0!</v>
      </c>
      <c r="AB48" t="e">
        <f t="shared" ca="1" si="86"/>
        <v>#DIV/0!</v>
      </c>
      <c r="AC48" t="e">
        <f t="shared" ca="1" si="86"/>
        <v>#DIV/0!</v>
      </c>
      <c r="AD48" t="e">
        <f t="shared" ca="1" si="86"/>
        <v>#DIV/0!</v>
      </c>
      <c r="AE48" t="e">
        <f t="shared" ca="1" si="86"/>
        <v>#DIV/0!</v>
      </c>
      <c r="AF48" t="e">
        <f t="shared" ca="1" si="86"/>
        <v>#DIV/0!</v>
      </c>
      <c r="AG48" t="e">
        <f t="shared" ca="1" si="86"/>
        <v>#DIV/0!</v>
      </c>
      <c r="AH48" t="e">
        <f t="shared" ref="AH48:BA48" ca="1" si="87">AH45/(AH45+AH46)</f>
        <v>#DIV/0!</v>
      </c>
      <c r="AI48" t="e">
        <f t="shared" ca="1" si="87"/>
        <v>#DIV/0!</v>
      </c>
      <c r="AJ48" t="e">
        <f t="shared" ca="1" si="87"/>
        <v>#DIV/0!</v>
      </c>
      <c r="AK48" t="e">
        <f t="shared" ca="1" si="87"/>
        <v>#DIV/0!</v>
      </c>
      <c r="AL48" t="e">
        <f t="shared" ca="1" si="87"/>
        <v>#DIV/0!</v>
      </c>
      <c r="AM48" t="e">
        <f t="shared" ca="1" si="87"/>
        <v>#DIV/0!</v>
      </c>
      <c r="AN48" t="e">
        <f t="shared" ca="1" si="87"/>
        <v>#DIV/0!</v>
      </c>
      <c r="AO48" t="e">
        <f t="shared" ca="1" si="87"/>
        <v>#DIV/0!</v>
      </c>
      <c r="AP48" t="e">
        <f t="shared" ca="1" si="87"/>
        <v>#DIV/0!</v>
      </c>
      <c r="AQ48" t="e">
        <f t="shared" ca="1" si="87"/>
        <v>#DIV/0!</v>
      </c>
      <c r="AR48" t="e">
        <f t="shared" ca="1" si="87"/>
        <v>#DIV/0!</v>
      </c>
      <c r="AS48" t="e">
        <f t="shared" ca="1" si="87"/>
        <v>#DIV/0!</v>
      </c>
      <c r="AT48" t="e">
        <f t="shared" ca="1" si="87"/>
        <v>#DIV/0!</v>
      </c>
      <c r="AU48" t="e">
        <f t="shared" ca="1" si="87"/>
        <v>#DIV/0!</v>
      </c>
      <c r="AV48" t="e">
        <f t="shared" ca="1" si="87"/>
        <v>#DIV/0!</v>
      </c>
      <c r="AW48" t="e">
        <f t="shared" ca="1" si="87"/>
        <v>#DIV/0!</v>
      </c>
      <c r="AX48" t="e">
        <f t="shared" ca="1" si="87"/>
        <v>#DIV/0!</v>
      </c>
      <c r="AY48" t="e">
        <f t="shared" ca="1" si="87"/>
        <v>#DIV/0!</v>
      </c>
      <c r="AZ48" t="e">
        <f t="shared" ca="1" si="87"/>
        <v>#DIV/0!</v>
      </c>
      <c r="BA48" t="e">
        <f t="shared" ca="1" si="87"/>
        <v>#DIV/0!</v>
      </c>
    </row>
    <row r="49" spans="1:53">
      <c r="A49" t="s">
        <v>85</v>
      </c>
      <c r="B49" t="e">
        <f t="shared" ref="B49:AG49" ca="1" si="88">B45/(B45+B47)</f>
        <v>#DIV/0!</v>
      </c>
      <c r="C49" t="e">
        <f t="shared" ca="1" si="88"/>
        <v>#DIV/0!</v>
      </c>
      <c r="D49" t="e">
        <f t="shared" ca="1" si="88"/>
        <v>#DIV/0!</v>
      </c>
      <c r="E49" t="e">
        <f t="shared" ca="1" si="88"/>
        <v>#DIV/0!</v>
      </c>
      <c r="F49" t="e">
        <f t="shared" ca="1" si="88"/>
        <v>#DIV/0!</v>
      </c>
      <c r="G49" t="e">
        <f t="shared" ca="1" si="88"/>
        <v>#DIV/0!</v>
      </c>
      <c r="H49" t="e">
        <f t="shared" ca="1" si="88"/>
        <v>#DIV/0!</v>
      </c>
      <c r="I49" t="e">
        <f t="shared" ca="1" si="88"/>
        <v>#DIV/0!</v>
      </c>
      <c r="J49" t="e">
        <f t="shared" ca="1" si="88"/>
        <v>#DIV/0!</v>
      </c>
      <c r="K49" t="e">
        <f t="shared" ca="1" si="88"/>
        <v>#DIV/0!</v>
      </c>
      <c r="L49" t="e">
        <f t="shared" ca="1" si="88"/>
        <v>#DIV/0!</v>
      </c>
      <c r="M49" t="e">
        <f t="shared" ca="1" si="88"/>
        <v>#DIV/0!</v>
      </c>
      <c r="N49" t="e">
        <f t="shared" ca="1" si="88"/>
        <v>#DIV/0!</v>
      </c>
      <c r="O49" t="e">
        <f t="shared" ca="1" si="88"/>
        <v>#DIV/0!</v>
      </c>
      <c r="P49" t="e">
        <f t="shared" ca="1" si="88"/>
        <v>#DIV/0!</v>
      </c>
      <c r="Q49" t="e">
        <f t="shared" ca="1" si="88"/>
        <v>#DIV/0!</v>
      </c>
      <c r="R49" t="e">
        <f t="shared" ca="1" si="88"/>
        <v>#DIV/0!</v>
      </c>
      <c r="S49" t="e">
        <f t="shared" ca="1" si="88"/>
        <v>#DIV/0!</v>
      </c>
      <c r="T49" t="e">
        <f t="shared" ca="1" si="88"/>
        <v>#DIV/0!</v>
      </c>
      <c r="U49" t="e">
        <f t="shared" ca="1" si="88"/>
        <v>#DIV/0!</v>
      </c>
      <c r="V49" t="e">
        <f t="shared" ca="1" si="88"/>
        <v>#DIV/0!</v>
      </c>
      <c r="W49" t="e">
        <f t="shared" ca="1" si="88"/>
        <v>#DIV/0!</v>
      </c>
      <c r="X49" t="e">
        <f t="shared" ca="1" si="88"/>
        <v>#DIV/0!</v>
      </c>
      <c r="Y49" t="e">
        <f t="shared" ca="1" si="88"/>
        <v>#DIV/0!</v>
      </c>
      <c r="Z49" t="e">
        <f t="shared" ca="1" si="88"/>
        <v>#DIV/0!</v>
      </c>
      <c r="AA49" t="e">
        <f t="shared" ca="1" si="88"/>
        <v>#DIV/0!</v>
      </c>
      <c r="AB49" t="e">
        <f t="shared" ca="1" si="88"/>
        <v>#DIV/0!</v>
      </c>
      <c r="AC49" t="e">
        <f t="shared" ca="1" si="88"/>
        <v>#DIV/0!</v>
      </c>
      <c r="AD49" t="e">
        <f t="shared" ca="1" si="88"/>
        <v>#DIV/0!</v>
      </c>
      <c r="AE49" t="e">
        <f t="shared" ca="1" si="88"/>
        <v>#DIV/0!</v>
      </c>
      <c r="AF49" t="e">
        <f t="shared" ca="1" si="88"/>
        <v>#DIV/0!</v>
      </c>
      <c r="AG49" t="e">
        <f t="shared" ca="1" si="88"/>
        <v>#DIV/0!</v>
      </c>
      <c r="AH49" t="e">
        <f t="shared" ref="AH49:BA49" ca="1" si="89">AH45/(AH45+AH47)</f>
        <v>#DIV/0!</v>
      </c>
      <c r="AI49" t="e">
        <f t="shared" ca="1" si="89"/>
        <v>#DIV/0!</v>
      </c>
      <c r="AJ49" t="e">
        <f t="shared" ca="1" si="89"/>
        <v>#DIV/0!</v>
      </c>
      <c r="AK49" t="e">
        <f t="shared" ca="1" si="89"/>
        <v>#DIV/0!</v>
      </c>
      <c r="AL49" t="e">
        <f t="shared" ca="1" si="89"/>
        <v>#DIV/0!</v>
      </c>
      <c r="AM49" t="e">
        <f t="shared" ca="1" si="89"/>
        <v>#DIV/0!</v>
      </c>
      <c r="AN49" t="e">
        <f t="shared" ca="1" si="89"/>
        <v>#DIV/0!</v>
      </c>
      <c r="AO49" t="e">
        <f t="shared" ca="1" si="89"/>
        <v>#DIV/0!</v>
      </c>
      <c r="AP49" t="e">
        <f t="shared" ca="1" si="89"/>
        <v>#DIV/0!</v>
      </c>
      <c r="AQ49" t="e">
        <f t="shared" ca="1" si="89"/>
        <v>#DIV/0!</v>
      </c>
      <c r="AR49" t="e">
        <f t="shared" ca="1" si="89"/>
        <v>#DIV/0!</v>
      </c>
      <c r="AS49" t="e">
        <f t="shared" ca="1" si="89"/>
        <v>#DIV/0!</v>
      </c>
      <c r="AT49" t="e">
        <f t="shared" ca="1" si="89"/>
        <v>#DIV/0!</v>
      </c>
      <c r="AU49" t="e">
        <f t="shared" ca="1" si="89"/>
        <v>#DIV/0!</v>
      </c>
      <c r="AV49" t="e">
        <f t="shared" ca="1" si="89"/>
        <v>#DIV/0!</v>
      </c>
      <c r="AW49" t="e">
        <f t="shared" ca="1" si="89"/>
        <v>#DIV/0!</v>
      </c>
      <c r="AX49" t="e">
        <f t="shared" ca="1" si="89"/>
        <v>#DIV/0!</v>
      </c>
      <c r="AY49" t="e">
        <f t="shared" ca="1" si="89"/>
        <v>#DIV/0!</v>
      </c>
      <c r="AZ49" t="e">
        <f t="shared" ca="1" si="89"/>
        <v>#DIV/0!</v>
      </c>
      <c r="BA49" t="e">
        <f t="shared" ca="1" si="89"/>
        <v>#DIV/0!</v>
      </c>
    </row>
    <row r="50" spans="1:53">
      <c r="A50" t="s">
        <v>86</v>
      </c>
      <c r="B50" t="e">
        <f t="shared" ref="B50:AG50" ca="1" si="90">2*B48*B49/(B48+B49)</f>
        <v>#DIV/0!</v>
      </c>
      <c r="C50" t="e">
        <f t="shared" ca="1" si="90"/>
        <v>#DIV/0!</v>
      </c>
      <c r="D50" t="e">
        <f t="shared" ca="1" si="90"/>
        <v>#DIV/0!</v>
      </c>
      <c r="E50" t="e">
        <f t="shared" ca="1" si="90"/>
        <v>#DIV/0!</v>
      </c>
      <c r="F50" t="e">
        <f t="shared" ca="1" si="90"/>
        <v>#DIV/0!</v>
      </c>
      <c r="G50" t="e">
        <f t="shared" ca="1" si="90"/>
        <v>#DIV/0!</v>
      </c>
      <c r="H50" t="e">
        <f t="shared" ca="1" si="90"/>
        <v>#DIV/0!</v>
      </c>
      <c r="I50" t="e">
        <f t="shared" ca="1" si="90"/>
        <v>#DIV/0!</v>
      </c>
      <c r="J50" t="e">
        <f t="shared" ca="1" si="90"/>
        <v>#DIV/0!</v>
      </c>
      <c r="K50" t="e">
        <f t="shared" ca="1" si="90"/>
        <v>#DIV/0!</v>
      </c>
      <c r="L50" t="e">
        <f t="shared" ca="1" si="90"/>
        <v>#DIV/0!</v>
      </c>
      <c r="M50" t="e">
        <f t="shared" ca="1" si="90"/>
        <v>#DIV/0!</v>
      </c>
      <c r="N50" t="e">
        <f t="shared" ca="1" si="90"/>
        <v>#DIV/0!</v>
      </c>
      <c r="O50" t="e">
        <f t="shared" ca="1" si="90"/>
        <v>#DIV/0!</v>
      </c>
      <c r="P50" t="e">
        <f t="shared" ca="1" si="90"/>
        <v>#DIV/0!</v>
      </c>
      <c r="Q50" t="e">
        <f t="shared" ca="1" si="90"/>
        <v>#DIV/0!</v>
      </c>
      <c r="R50" t="e">
        <f t="shared" ca="1" si="90"/>
        <v>#DIV/0!</v>
      </c>
      <c r="S50" t="e">
        <f t="shared" ca="1" si="90"/>
        <v>#DIV/0!</v>
      </c>
      <c r="T50" t="e">
        <f t="shared" ca="1" si="90"/>
        <v>#DIV/0!</v>
      </c>
      <c r="U50" t="e">
        <f t="shared" ca="1" si="90"/>
        <v>#DIV/0!</v>
      </c>
      <c r="V50" t="e">
        <f t="shared" ca="1" si="90"/>
        <v>#DIV/0!</v>
      </c>
      <c r="W50" t="e">
        <f t="shared" ca="1" si="90"/>
        <v>#DIV/0!</v>
      </c>
      <c r="X50" t="e">
        <f t="shared" ca="1" si="90"/>
        <v>#DIV/0!</v>
      </c>
      <c r="Y50" t="e">
        <f t="shared" ca="1" si="90"/>
        <v>#DIV/0!</v>
      </c>
      <c r="Z50" t="e">
        <f t="shared" ca="1" si="90"/>
        <v>#DIV/0!</v>
      </c>
      <c r="AA50" t="e">
        <f t="shared" ca="1" si="90"/>
        <v>#DIV/0!</v>
      </c>
      <c r="AB50" t="e">
        <f t="shared" ca="1" si="90"/>
        <v>#DIV/0!</v>
      </c>
      <c r="AC50" t="e">
        <f t="shared" ca="1" si="90"/>
        <v>#DIV/0!</v>
      </c>
      <c r="AD50" t="e">
        <f t="shared" ca="1" si="90"/>
        <v>#DIV/0!</v>
      </c>
      <c r="AE50" t="e">
        <f t="shared" ca="1" si="90"/>
        <v>#DIV/0!</v>
      </c>
      <c r="AF50" t="e">
        <f t="shared" ca="1" si="90"/>
        <v>#DIV/0!</v>
      </c>
      <c r="AG50" t="e">
        <f t="shared" ca="1" si="90"/>
        <v>#DIV/0!</v>
      </c>
      <c r="AH50" t="e">
        <f t="shared" ref="AH50:BM50" ca="1" si="91">2*AH48*AH49/(AH48+AH49)</f>
        <v>#DIV/0!</v>
      </c>
      <c r="AI50" t="e">
        <f t="shared" ca="1" si="91"/>
        <v>#DIV/0!</v>
      </c>
      <c r="AJ50" t="e">
        <f t="shared" ca="1" si="91"/>
        <v>#DIV/0!</v>
      </c>
      <c r="AK50" t="e">
        <f t="shared" ca="1" si="91"/>
        <v>#DIV/0!</v>
      </c>
      <c r="AL50" t="e">
        <f t="shared" ca="1" si="91"/>
        <v>#DIV/0!</v>
      </c>
      <c r="AM50" t="e">
        <f t="shared" ca="1" si="91"/>
        <v>#DIV/0!</v>
      </c>
      <c r="AN50" t="e">
        <f t="shared" ca="1" si="91"/>
        <v>#DIV/0!</v>
      </c>
      <c r="AO50" t="e">
        <f t="shared" ca="1" si="91"/>
        <v>#DIV/0!</v>
      </c>
      <c r="AP50" t="e">
        <f t="shared" ca="1" si="91"/>
        <v>#DIV/0!</v>
      </c>
      <c r="AQ50" t="e">
        <f t="shared" ca="1" si="91"/>
        <v>#DIV/0!</v>
      </c>
      <c r="AR50" t="e">
        <f t="shared" ca="1" si="91"/>
        <v>#DIV/0!</v>
      </c>
      <c r="AS50" t="e">
        <f t="shared" ca="1" si="91"/>
        <v>#DIV/0!</v>
      </c>
      <c r="AT50" t="e">
        <f t="shared" ca="1" si="91"/>
        <v>#DIV/0!</v>
      </c>
      <c r="AU50" t="e">
        <f t="shared" ca="1" si="91"/>
        <v>#DIV/0!</v>
      </c>
      <c r="AV50" t="e">
        <f t="shared" ca="1" si="91"/>
        <v>#DIV/0!</v>
      </c>
      <c r="AW50" t="e">
        <f t="shared" ca="1" si="91"/>
        <v>#DIV/0!</v>
      </c>
      <c r="AX50" t="e">
        <f t="shared" ca="1" si="91"/>
        <v>#DIV/0!</v>
      </c>
      <c r="AY50" t="e">
        <f t="shared" ca="1" si="91"/>
        <v>#DIV/0!</v>
      </c>
      <c r="AZ50" t="e">
        <f t="shared" ca="1" si="91"/>
        <v>#DIV/0!</v>
      </c>
      <c r="BA50" t="e">
        <f t="shared" ca="1" si="91"/>
        <v>#DIV/0!</v>
      </c>
    </row>
    <row r="51" spans="1:53">
      <c r="A51" t="s">
        <v>87</v>
      </c>
      <c r="B51">
        <f t="shared" ref="B51:AG51" ca="1" si="92">(IFERROR(B38,0)+IFERROR(B44,0)+IFERROR(B50,0))/3</f>
        <v>0</v>
      </c>
      <c r="C51">
        <f t="shared" ca="1" si="92"/>
        <v>0</v>
      </c>
      <c r="D51">
        <f t="shared" ca="1" si="92"/>
        <v>0</v>
      </c>
      <c r="E51">
        <f t="shared" ca="1" si="92"/>
        <v>0</v>
      </c>
      <c r="F51">
        <f t="shared" ca="1" si="92"/>
        <v>0</v>
      </c>
      <c r="G51">
        <f t="shared" ca="1" si="92"/>
        <v>0</v>
      </c>
      <c r="H51">
        <f t="shared" ca="1" si="92"/>
        <v>0</v>
      </c>
      <c r="I51">
        <f t="shared" ca="1" si="92"/>
        <v>0</v>
      </c>
      <c r="J51">
        <f t="shared" ca="1" si="92"/>
        <v>0</v>
      </c>
      <c r="K51">
        <f t="shared" ca="1" si="92"/>
        <v>0</v>
      </c>
      <c r="L51">
        <f t="shared" ca="1" si="92"/>
        <v>0</v>
      </c>
      <c r="M51">
        <f t="shared" ca="1" si="92"/>
        <v>0</v>
      </c>
      <c r="N51">
        <f t="shared" ca="1" si="92"/>
        <v>0</v>
      </c>
      <c r="O51">
        <f t="shared" ca="1" si="92"/>
        <v>0</v>
      </c>
      <c r="P51">
        <f t="shared" ca="1" si="92"/>
        <v>0</v>
      </c>
      <c r="Q51">
        <f t="shared" ca="1" si="92"/>
        <v>0</v>
      </c>
      <c r="R51">
        <f t="shared" ca="1" si="92"/>
        <v>0</v>
      </c>
      <c r="S51">
        <f t="shared" ca="1" si="92"/>
        <v>0</v>
      </c>
      <c r="T51">
        <f t="shared" ca="1" si="92"/>
        <v>0</v>
      </c>
      <c r="U51">
        <f t="shared" ca="1" si="92"/>
        <v>0</v>
      </c>
      <c r="V51">
        <f t="shared" ca="1" si="92"/>
        <v>0</v>
      </c>
      <c r="W51">
        <f t="shared" ca="1" si="92"/>
        <v>0</v>
      </c>
      <c r="X51">
        <f t="shared" ca="1" si="92"/>
        <v>0</v>
      </c>
      <c r="Y51">
        <f t="shared" ca="1" si="92"/>
        <v>0</v>
      </c>
      <c r="Z51">
        <f t="shared" ca="1" si="92"/>
        <v>0</v>
      </c>
      <c r="AA51">
        <f t="shared" ca="1" si="92"/>
        <v>0</v>
      </c>
      <c r="AB51">
        <f t="shared" ca="1" si="92"/>
        <v>0</v>
      </c>
      <c r="AC51">
        <f t="shared" ca="1" si="92"/>
        <v>0</v>
      </c>
      <c r="AD51">
        <f t="shared" ca="1" si="92"/>
        <v>0</v>
      </c>
      <c r="AE51">
        <f t="shared" ca="1" si="92"/>
        <v>0</v>
      </c>
      <c r="AF51">
        <f t="shared" ca="1" si="92"/>
        <v>0</v>
      </c>
      <c r="AG51">
        <f t="shared" ca="1" si="92"/>
        <v>0</v>
      </c>
      <c r="AH51">
        <f t="shared" ref="AH51:BM51" ca="1" si="93">(IFERROR(AH38,0)+IFERROR(AH44,0)+IFERROR(AH50,0))/3</f>
        <v>0</v>
      </c>
      <c r="AI51">
        <f t="shared" ca="1" si="93"/>
        <v>0</v>
      </c>
      <c r="AJ51">
        <f t="shared" ca="1" si="93"/>
        <v>0</v>
      </c>
      <c r="AK51">
        <f t="shared" ca="1" si="93"/>
        <v>0</v>
      </c>
      <c r="AL51">
        <f t="shared" ca="1" si="93"/>
        <v>0</v>
      </c>
      <c r="AM51">
        <f t="shared" ca="1" si="93"/>
        <v>0</v>
      </c>
      <c r="AN51">
        <f t="shared" ca="1" si="93"/>
        <v>0</v>
      </c>
      <c r="AO51">
        <f t="shared" ca="1" si="93"/>
        <v>0</v>
      </c>
      <c r="AP51">
        <f t="shared" ca="1" si="93"/>
        <v>0</v>
      </c>
      <c r="AQ51">
        <f t="shared" ca="1" si="93"/>
        <v>0</v>
      </c>
      <c r="AR51">
        <f t="shared" ca="1" si="93"/>
        <v>0</v>
      </c>
      <c r="AS51">
        <f t="shared" ca="1" si="93"/>
        <v>0</v>
      </c>
      <c r="AT51">
        <f t="shared" ca="1" si="93"/>
        <v>0</v>
      </c>
      <c r="AU51">
        <f t="shared" ca="1" si="93"/>
        <v>0</v>
      </c>
      <c r="AV51">
        <f t="shared" ca="1" si="93"/>
        <v>0</v>
      </c>
      <c r="AW51">
        <f t="shared" ca="1" si="93"/>
        <v>0</v>
      </c>
      <c r="AX51">
        <f t="shared" ca="1" si="93"/>
        <v>0</v>
      </c>
      <c r="AY51">
        <f t="shared" ca="1" si="93"/>
        <v>0</v>
      </c>
      <c r="AZ51">
        <f t="shared" ca="1" si="93"/>
        <v>0</v>
      </c>
      <c r="BA51">
        <f t="shared" ca="1" si="93"/>
        <v>0</v>
      </c>
    </row>
    <row r="52" spans="1:53">
      <c r="A52" t="s">
        <v>88</v>
      </c>
      <c r="B52" t="e">
        <f t="shared" ref="B52:AG52" ca="1" si="94">(IFERROR(B38,0)*(B33+B35)+IFERROR(B44,0)*(B39+B41)+IFERROR(B50,0)*(B45+B47))/((B33+B35)+(B39+B41)+(B45+B47))</f>
        <v>#DIV/0!</v>
      </c>
      <c r="C52" t="e">
        <f t="shared" ca="1" si="94"/>
        <v>#DIV/0!</v>
      </c>
      <c r="D52" t="e">
        <f t="shared" ca="1" si="94"/>
        <v>#DIV/0!</v>
      </c>
      <c r="E52" t="e">
        <f t="shared" ca="1" si="94"/>
        <v>#DIV/0!</v>
      </c>
      <c r="F52" t="e">
        <f t="shared" ca="1" si="94"/>
        <v>#DIV/0!</v>
      </c>
      <c r="G52" t="e">
        <f t="shared" ca="1" si="94"/>
        <v>#DIV/0!</v>
      </c>
      <c r="H52" t="e">
        <f t="shared" ca="1" si="94"/>
        <v>#DIV/0!</v>
      </c>
      <c r="I52" t="e">
        <f t="shared" ca="1" si="94"/>
        <v>#DIV/0!</v>
      </c>
      <c r="J52" t="e">
        <f t="shared" ca="1" si="94"/>
        <v>#DIV/0!</v>
      </c>
      <c r="K52" t="e">
        <f t="shared" ca="1" si="94"/>
        <v>#DIV/0!</v>
      </c>
      <c r="L52" t="e">
        <f t="shared" ca="1" si="94"/>
        <v>#DIV/0!</v>
      </c>
      <c r="M52" t="e">
        <f t="shared" ca="1" si="94"/>
        <v>#DIV/0!</v>
      </c>
      <c r="N52" t="e">
        <f t="shared" ca="1" si="94"/>
        <v>#DIV/0!</v>
      </c>
      <c r="O52" t="e">
        <f t="shared" ca="1" si="94"/>
        <v>#DIV/0!</v>
      </c>
      <c r="P52" t="e">
        <f t="shared" ca="1" si="94"/>
        <v>#DIV/0!</v>
      </c>
      <c r="Q52" t="e">
        <f t="shared" ca="1" si="94"/>
        <v>#DIV/0!</v>
      </c>
      <c r="R52" t="e">
        <f t="shared" ca="1" si="94"/>
        <v>#DIV/0!</v>
      </c>
      <c r="S52" t="e">
        <f t="shared" ca="1" si="94"/>
        <v>#DIV/0!</v>
      </c>
      <c r="T52" t="e">
        <f t="shared" ca="1" si="94"/>
        <v>#DIV/0!</v>
      </c>
      <c r="U52" t="e">
        <f t="shared" ca="1" si="94"/>
        <v>#DIV/0!</v>
      </c>
      <c r="V52" t="e">
        <f t="shared" ca="1" si="94"/>
        <v>#DIV/0!</v>
      </c>
      <c r="W52" t="e">
        <f t="shared" ca="1" si="94"/>
        <v>#DIV/0!</v>
      </c>
      <c r="X52" t="e">
        <f t="shared" ca="1" si="94"/>
        <v>#DIV/0!</v>
      </c>
      <c r="Y52" t="e">
        <f t="shared" ca="1" si="94"/>
        <v>#DIV/0!</v>
      </c>
      <c r="Z52" t="e">
        <f t="shared" ca="1" si="94"/>
        <v>#DIV/0!</v>
      </c>
      <c r="AA52" t="e">
        <f t="shared" ca="1" si="94"/>
        <v>#DIV/0!</v>
      </c>
      <c r="AB52" t="e">
        <f t="shared" ca="1" si="94"/>
        <v>#DIV/0!</v>
      </c>
      <c r="AC52" t="e">
        <f t="shared" ca="1" si="94"/>
        <v>#DIV/0!</v>
      </c>
      <c r="AD52" t="e">
        <f t="shared" ca="1" si="94"/>
        <v>#DIV/0!</v>
      </c>
      <c r="AE52" t="e">
        <f t="shared" ca="1" si="94"/>
        <v>#DIV/0!</v>
      </c>
      <c r="AF52" t="e">
        <f t="shared" ca="1" si="94"/>
        <v>#DIV/0!</v>
      </c>
      <c r="AG52" t="e">
        <f t="shared" ca="1" si="94"/>
        <v>#DIV/0!</v>
      </c>
      <c r="AH52" t="e">
        <f t="shared" ref="AH52:BA52" ca="1" si="95">(IFERROR(AH38,0)*(AH33+AH35)+IFERROR(AH44,0)*(AH39+AH41)+IFERROR(AH50,0)*(AH45+AH47))/((AH33+AH35)+(AH39+AH41)+(AH45+AH47))</f>
        <v>#DIV/0!</v>
      </c>
      <c r="AI52" t="e">
        <f t="shared" ca="1" si="95"/>
        <v>#DIV/0!</v>
      </c>
      <c r="AJ52" t="e">
        <f t="shared" ca="1" si="95"/>
        <v>#DIV/0!</v>
      </c>
      <c r="AK52" t="e">
        <f t="shared" ca="1" si="95"/>
        <v>#DIV/0!</v>
      </c>
      <c r="AL52" t="e">
        <f t="shared" ca="1" si="95"/>
        <v>#DIV/0!</v>
      </c>
      <c r="AM52" t="e">
        <f t="shared" ca="1" si="95"/>
        <v>#DIV/0!</v>
      </c>
      <c r="AN52" t="e">
        <f t="shared" ca="1" si="95"/>
        <v>#DIV/0!</v>
      </c>
      <c r="AO52" t="e">
        <f t="shared" ca="1" si="95"/>
        <v>#DIV/0!</v>
      </c>
      <c r="AP52" t="e">
        <f t="shared" ca="1" si="95"/>
        <v>#DIV/0!</v>
      </c>
      <c r="AQ52" t="e">
        <f t="shared" ca="1" si="95"/>
        <v>#DIV/0!</v>
      </c>
      <c r="AR52" t="e">
        <f t="shared" ca="1" si="95"/>
        <v>#DIV/0!</v>
      </c>
      <c r="AS52" t="e">
        <f t="shared" ca="1" si="95"/>
        <v>#DIV/0!</v>
      </c>
      <c r="AT52" t="e">
        <f t="shared" ca="1" si="95"/>
        <v>#DIV/0!</v>
      </c>
      <c r="AU52" t="e">
        <f t="shared" ca="1" si="95"/>
        <v>#DIV/0!</v>
      </c>
      <c r="AV52" t="e">
        <f t="shared" ca="1" si="95"/>
        <v>#DIV/0!</v>
      </c>
      <c r="AW52" t="e">
        <f t="shared" ca="1" si="95"/>
        <v>#DIV/0!</v>
      </c>
      <c r="AX52" t="e">
        <f t="shared" ca="1" si="95"/>
        <v>#DIV/0!</v>
      </c>
      <c r="AY52" t="e">
        <f t="shared" ca="1" si="95"/>
        <v>#DIV/0!</v>
      </c>
      <c r="AZ52" t="e">
        <f t="shared" ca="1" si="95"/>
        <v>#DIV/0!</v>
      </c>
      <c r="BA52" t="e">
        <f t="shared" ca="1" si="95"/>
        <v>#DIV/0!</v>
      </c>
    </row>
    <row r="53" spans="1:53">
      <c r="A53" t="s">
        <v>89</v>
      </c>
      <c r="B53">
        <f t="shared" ref="B53:AG53" ca="1" si="96">SUMIFS(148:148,$121:$121,B$3,$125:$125,B$4&amp;"*")</f>
        <v>0</v>
      </c>
      <c r="C53">
        <f t="shared" ca="1" si="96"/>
        <v>0</v>
      </c>
      <c r="D53">
        <f t="shared" ca="1" si="96"/>
        <v>0</v>
      </c>
      <c r="E53">
        <f t="shared" ca="1" si="96"/>
        <v>0</v>
      </c>
      <c r="F53">
        <f t="shared" ca="1" si="96"/>
        <v>0</v>
      </c>
      <c r="G53">
        <f t="shared" ca="1" si="96"/>
        <v>0</v>
      </c>
      <c r="H53">
        <f t="shared" ca="1" si="96"/>
        <v>0</v>
      </c>
      <c r="I53">
        <f t="shared" ca="1" si="96"/>
        <v>0</v>
      </c>
      <c r="J53">
        <f t="shared" ca="1" si="96"/>
        <v>0</v>
      </c>
      <c r="K53">
        <f t="shared" ca="1" si="96"/>
        <v>0</v>
      </c>
      <c r="L53">
        <f t="shared" ca="1" si="96"/>
        <v>0</v>
      </c>
      <c r="M53">
        <f t="shared" ca="1" si="96"/>
        <v>0</v>
      </c>
      <c r="N53">
        <f t="shared" ca="1" si="96"/>
        <v>0</v>
      </c>
      <c r="O53">
        <f t="shared" ca="1" si="96"/>
        <v>0</v>
      </c>
      <c r="P53">
        <f t="shared" ca="1" si="96"/>
        <v>0</v>
      </c>
      <c r="Q53">
        <f t="shared" ca="1" si="96"/>
        <v>0</v>
      </c>
      <c r="R53">
        <f t="shared" ca="1" si="96"/>
        <v>0</v>
      </c>
      <c r="S53">
        <f t="shared" ca="1" si="96"/>
        <v>0</v>
      </c>
      <c r="T53">
        <f t="shared" ca="1" si="96"/>
        <v>0</v>
      </c>
      <c r="U53">
        <f t="shared" ca="1" si="96"/>
        <v>0</v>
      </c>
      <c r="V53">
        <f t="shared" ca="1" si="96"/>
        <v>0</v>
      </c>
      <c r="W53">
        <f t="shared" ca="1" si="96"/>
        <v>0</v>
      </c>
      <c r="X53">
        <f t="shared" ca="1" si="96"/>
        <v>0</v>
      </c>
      <c r="Y53">
        <f t="shared" ca="1" si="96"/>
        <v>0</v>
      </c>
      <c r="Z53">
        <f t="shared" ca="1" si="96"/>
        <v>0</v>
      </c>
      <c r="AA53">
        <f t="shared" ca="1" si="96"/>
        <v>0</v>
      </c>
      <c r="AB53">
        <f t="shared" ca="1" si="96"/>
        <v>0</v>
      </c>
      <c r="AC53">
        <f t="shared" ca="1" si="96"/>
        <v>0</v>
      </c>
      <c r="AD53">
        <f t="shared" ca="1" si="96"/>
        <v>0</v>
      </c>
      <c r="AE53">
        <f t="shared" ca="1" si="96"/>
        <v>0</v>
      </c>
      <c r="AF53">
        <f t="shared" ca="1" si="96"/>
        <v>0</v>
      </c>
      <c r="AG53">
        <f t="shared" ca="1" si="96"/>
        <v>0</v>
      </c>
      <c r="AH53">
        <f t="shared" ref="AH53:BA53" ca="1" si="97">SUMIFS(148:148,$121:$121,AH$3,$125:$125,AH$4&amp;"*")</f>
        <v>0</v>
      </c>
      <c r="AI53">
        <f t="shared" ca="1" si="97"/>
        <v>0</v>
      </c>
      <c r="AJ53">
        <f t="shared" ca="1" si="97"/>
        <v>0</v>
      </c>
      <c r="AK53">
        <f t="shared" ca="1" si="97"/>
        <v>0</v>
      </c>
      <c r="AL53">
        <f t="shared" ca="1" si="97"/>
        <v>0</v>
      </c>
      <c r="AM53">
        <f t="shared" ca="1" si="97"/>
        <v>0</v>
      </c>
      <c r="AN53">
        <f t="shared" ca="1" si="97"/>
        <v>0</v>
      </c>
      <c r="AO53">
        <f t="shared" ca="1" si="97"/>
        <v>0</v>
      </c>
      <c r="AP53">
        <f t="shared" ca="1" si="97"/>
        <v>0</v>
      </c>
      <c r="AQ53">
        <f t="shared" ca="1" si="97"/>
        <v>0</v>
      </c>
      <c r="AR53">
        <f t="shared" ca="1" si="97"/>
        <v>0</v>
      </c>
      <c r="AS53">
        <f t="shared" ca="1" si="97"/>
        <v>0</v>
      </c>
      <c r="AT53">
        <f t="shared" ca="1" si="97"/>
        <v>0</v>
      </c>
      <c r="AU53">
        <f t="shared" ca="1" si="97"/>
        <v>0</v>
      </c>
      <c r="AV53">
        <f t="shared" ca="1" si="97"/>
        <v>0</v>
      </c>
      <c r="AW53">
        <f t="shared" ca="1" si="97"/>
        <v>0</v>
      </c>
      <c r="AX53">
        <f t="shared" ca="1" si="97"/>
        <v>0</v>
      </c>
      <c r="AY53">
        <f t="shared" ca="1" si="97"/>
        <v>0</v>
      </c>
      <c r="AZ53">
        <f t="shared" ca="1" si="97"/>
        <v>0</v>
      </c>
      <c r="BA53">
        <f t="shared" ca="1" si="97"/>
        <v>0</v>
      </c>
    </row>
    <row r="54" spans="1:53">
      <c r="A54" t="s">
        <v>90</v>
      </c>
      <c r="B54">
        <f t="shared" ref="B54:AG54" ca="1" si="98">SUMIFS(149:149,$121:$121,B$3,$125:$125,B$4&amp;"*")</f>
        <v>0</v>
      </c>
      <c r="C54">
        <f t="shared" ca="1" si="98"/>
        <v>0</v>
      </c>
      <c r="D54">
        <f t="shared" ca="1" si="98"/>
        <v>0</v>
      </c>
      <c r="E54">
        <f t="shared" ca="1" si="98"/>
        <v>0</v>
      </c>
      <c r="F54">
        <f t="shared" ca="1" si="98"/>
        <v>0</v>
      </c>
      <c r="G54">
        <f t="shared" ca="1" si="98"/>
        <v>0</v>
      </c>
      <c r="H54">
        <f t="shared" ca="1" si="98"/>
        <v>0</v>
      </c>
      <c r="I54">
        <f t="shared" ca="1" si="98"/>
        <v>0</v>
      </c>
      <c r="J54">
        <f t="shared" ca="1" si="98"/>
        <v>0</v>
      </c>
      <c r="K54">
        <f t="shared" ca="1" si="98"/>
        <v>0</v>
      </c>
      <c r="L54">
        <f t="shared" ca="1" si="98"/>
        <v>0</v>
      </c>
      <c r="M54">
        <f t="shared" ca="1" si="98"/>
        <v>0</v>
      </c>
      <c r="N54">
        <f t="shared" ca="1" si="98"/>
        <v>0</v>
      </c>
      <c r="O54">
        <f t="shared" ca="1" si="98"/>
        <v>0</v>
      </c>
      <c r="P54">
        <f t="shared" ca="1" si="98"/>
        <v>0</v>
      </c>
      <c r="Q54">
        <f t="shared" ca="1" si="98"/>
        <v>0</v>
      </c>
      <c r="R54">
        <f t="shared" ca="1" si="98"/>
        <v>0</v>
      </c>
      <c r="S54">
        <f t="shared" ca="1" si="98"/>
        <v>0</v>
      </c>
      <c r="T54">
        <f t="shared" ca="1" si="98"/>
        <v>0</v>
      </c>
      <c r="U54">
        <f t="shared" ca="1" si="98"/>
        <v>0</v>
      </c>
      <c r="V54">
        <f t="shared" ca="1" si="98"/>
        <v>0</v>
      </c>
      <c r="W54">
        <f t="shared" ca="1" si="98"/>
        <v>0</v>
      </c>
      <c r="X54">
        <f t="shared" ca="1" si="98"/>
        <v>0</v>
      </c>
      <c r="Y54">
        <f t="shared" ca="1" si="98"/>
        <v>0</v>
      </c>
      <c r="Z54">
        <f t="shared" ca="1" si="98"/>
        <v>0</v>
      </c>
      <c r="AA54">
        <f t="shared" ca="1" si="98"/>
        <v>0</v>
      </c>
      <c r="AB54">
        <f t="shared" ca="1" si="98"/>
        <v>0</v>
      </c>
      <c r="AC54">
        <f t="shared" ca="1" si="98"/>
        <v>0</v>
      </c>
      <c r="AD54">
        <f t="shared" ca="1" si="98"/>
        <v>0</v>
      </c>
      <c r="AE54">
        <f t="shared" ca="1" si="98"/>
        <v>0</v>
      </c>
      <c r="AF54">
        <f t="shared" ca="1" si="98"/>
        <v>0</v>
      </c>
      <c r="AG54">
        <f t="shared" ca="1" si="98"/>
        <v>0</v>
      </c>
      <c r="AH54">
        <f t="shared" ref="AH54:BA54" ca="1" si="99">SUMIFS(149:149,$121:$121,AH$3,$125:$125,AH$4&amp;"*")</f>
        <v>0</v>
      </c>
      <c r="AI54">
        <f t="shared" ca="1" si="99"/>
        <v>0</v>
      </c>
      <c r="AJ54">
        <f t="shared" ca="1" si="99"/>
        <v>0</v>
      </c>
      <c r="AK54">
        <f t="shared" ca="1" si="99"/>
        <v>0</v>
      </c>
      <c r="AL54">
        <f t="shared" ca="1" si="99"/>
        <v>0</v>
      </c>
      <c r="AM54">
        <f t="shared" ca="1" si="99"/>
        <v>0</v>
      </c>
      <c r="AN54">
        <f t="shared" ca="1" si="99"/>
        <v>0</v>
      </c>
      <c r="AO54">
        <f t="shared" ca="1" si="99"/>
        <v>0</v>
      </c>
      <c r="AP54">
        <f t="shared" ca="1" si="99"/>
        <v>0</v>
      </c>
      <c r="AQ54">
        <f t="shared" ca="1" si="99"/>
        <v>0</v>
      </c>
      <c r="AR54">
        <f t="shared" ca="1" si="99"/>
        <v>0</v>
      </c>
      <c r="AS54">
        <f t="shared" ca="1" si="99"/>
        <v>0</v>
      </c>
      <c r="AT54">
        <f t="shared" ca="1" si="99"/>
        <v>0</v>
      </c>
      <c r="AU54">
        <f t="shared" ca="1" si="99"/>
        <v>0</v>
      </c>
      <c r="AV54">
        <f t="shared" ca="1" si="99"/>
        <v>0</v>
      </c>
      <c r="AW54">
        <f t="shared" ca="1" si="99"/>
        <v>0</v>
      </c>
      <c r="AX54">
        <f t="shared" ca="1" si="99"/>
        <v>0</v>
      </c>
      <c r="AY54">
        <f t="shared" ca="1" si="99"/>
        <v>0</v>
      </c>
      <c r="AZ54">
        <f t="shared" ca="1" si="99"/>
        <v>0</v>
      </c>
      <c r="BA54">
        <f t="shared" ca="1" si="99"/>
        <v>0</v>
      </c>
    </row>
    <row r="55" spans="1:53">
      <c r="A55" t="s">
        <v>91</v>
      </c>
      <c r="B55">
        <f t="shared" ref="B55:AG55" ca="1" si="100">SUMIFS(150:150,$121:$121,B$3,$125:$125,B$4&amp;"*")</f>
        <v>0</v>
      </c>
      <c r="C55">
        <f t="shared" ca="1" si="100"/>
        <v>0</v>
      </c>
      <c r="D55">
        <f t="shared" ca="1" si="100"/>
        <v>0</v>
      </c>
      <c r="E55">
        <f t="shared" ca="1" si="100"/>
        <v>0</v>
      </c>
      <c r="F55">
        <f t="shared" ca="1" si="100"/>
        <v>0</v>
      </c>
      <c r="G55">
        <f t="shared" ca="1" si="100"/>
        <v>0</v>
      </c>
      <c r="H55">
        <f t="shared" ca="1" si="100"/>
        <v>0</v>
      </c>
      <c r="I55">
        <f t="shared" ca="1" si="100"/>
        <v>0</v>
      </c>
      <c r="J55">
        <f t="shared" ca="1" si="100"/>
        <v>0</v>
      </c>
      <c r="K55">
        <f t="shared" ca="1" si="100"/>
        <v>0</v>
      </c>
      <c r="L55">
        <f t="shared" ca="1" si="100"/>
        <v>0</v>
      </c>
      <c r="M55">
        <f t="shared" ca="1" si="100"/>
        <v>0</v>
      </c>
      <c r="N55">
        <f t="shared" ca="1" si="100"/>
        <v>0</v>
      </c>
      <c r="O55">
        <f t="shared" ca="1" si="100"/>
        <v>0</v>
      </c>
      <c r="P55">
        <f t="shared" ca="1" si="100"/>
        <v>0</v>
      </c>
      <c r="Q55">
        <f t="shared" ca="1" si="100"/>
        <v>0</v>
      </c>
      <c r="R55">
        <f t="shared" ca="1" si="100"/>
        <v>0</v>
      </c>
      <c r="S55">
        <f t="shared" ca="1" si="100"/>
        <v>0</v>
      </c>
      <c r="T55">
        <f t="shared" ca="1" si="100"/>
        <v>0</v>
      </c>
      <c r="U55">
        <f t="shared" ca="1" si="100"/>
        <v>0</v>
      </c>
      <c r="V55">
        <f t="shared" ca="1" si="100"/>
        <v>0</v>
      </c>
      <c r="W55">
        <f t="shared" ca="1" si="100"/>
        <v>0</v>
      </c>
      <c r="X55">
        <f t="shared" ca="1" si="100"/>
        <v>0</v>
      </c>
      <c r="Y55">
        <f t="shared" ca="1" si="100"/>
        <v>0</v>
      </c>
      <c r="Z55">
        <f t="shared" ca="1" si="100"/>
        <v>0</v>
      </c>
      <c r="AA55">
        <f t="shared" ca="1" si="100"/>
        <v>0</v>
      </c>
      <c r="AB55">
        <f t="shared" ca="1" si="100"/>
        <v>0</v>
      </c>
      <c r="AC55">
        <f t="shared" ca="1" si="100"/>
        <v>0</v>
      </c>
      <c r="AD55">
        <f t="shared" ca="1" si="100"/>
        <v>0</v>
      </c>
      <c r="AE55">
        <f t="shared" ca="1" si="100"/>
        <v>0</v>
      </c>
      <c r="AF55">
        <f t="shared" ca="1" si="100"/>
        <v>0</v>
      </c>
      <c r="AG55">
        <f t="shared" ca="1" si="100"/>
        <v>0</v>
      </c>
      <c r="AH55">
        <f t="shared" ref="AH55:BA55" ca="1" si="101">SUMIFS(150:150,$121:$121,AH$3,$125:$125,AH$4&amp;"*")</f>
        <v>0</v>
      </c>
      <c r="AI55">
        <f t="shared" ca="1" si="101"/>
        <v>0</v>
      </c>
      <c r="AJ55">
        <f t="shared" ca="1" si="101"/>
        <v>0</v>
      </c>
      <c r="AK55">
        <f t="shared" ca="1" si="101"/>
        <v>0</v>
      </c>
      <c r="AL55">
        <f t="shared" ca="1" si="101"/>
        <v>0</v>
      </c>
      <c r="AM55">
        <f t="shared" ca="1" si="101"/>
        <v>0</v>
      </c>
      <c r="AN55">
        <f t="shared" ca="1" si="101"/>
        <v>0</v>
      </c>
      <c r="AO55">
        <f t="shared" ca="1" si="101"/>
        <v>0</v>
      </c>
      <c r="AP55">
        <f t="shared" ca="1" si="101"/>
        <v>0</v>
      </c>
      <c r="AQ55">
        <f t="shared" ca="1" si="101"/>
        <v>0</v>
      </c>
      <c r="AR55">
        <f t="shared" ca="1" si="101"/>
        <v>0</v>
      </c>
      <c r="AS55">
        <f t="shared" ca="1" si="101"/>
        <v>0</v>
      </c>
      <c r="AT55">
        <f t="shared" ca="1" si="101"/>
        <v>0</v>
      </c>
      <c r="AU55">
        <f t="shared" ca="1" si="101"/>
        <v>0</v>
      </c>
      <c r="AV55">
        <f t="shared" ca="1" si="101"/>
        <v>0</v>
      </c>
      <c r="AW55">
        <f t="shared" ca="1" si="101"/>
        <v>0</v>
      </c>
      <c r="AX55">
        <f t="shared" ca="1" si="101"/>
        <v>0</v>
      </c>
      <c r="AY55">
        <f t="shared" ca="1" si="101"/>
        <v>0</v>
      </c>
      <c r="AZ55">
        <f t="shared" ca="1" si="101"/>
        <v>0</v>
      </c>
      <c r="BA55">
        <f t="shared" ca="1" si="101"/>
        <v>0</v>
      </c>
    </row>
    <row r="56" spans="1:53">
      <c r="A56" t="s">
        <v>92</v>
      </c>
      <c r="B56" t="e">
        <f t="shared" ref="B56:AG56" ca="1" si="102">B53/(B53+B54)</f>
        <v>#DIV/0!</v>
      </c>
      <c r="C56" t="e">
        <f t="shared" ca="1" si="102"/>
        <v>#DIV/0!</v>
      </c>
      <c r="D56" t="e">
        <f t="shared" ca="1" si="102"/>
        <v>#DIV/0!</v>
      </c>
      <c r="E56" t="e">
        <f t="shared" ca="1" si="102"/>
        <v>#DIV/0!</v>
      </c>
      <c r="F56" t="e">
        <f t="shared" ca="1" si="102"/>
        <v>#DIV/0!</v>
      </c>
      <c r="G56" t="e">
        <f t="shared" ca="1" si="102"/>
        <v>#DIV/0!</v>
      </c>
      <c r="H56" t="e">
        <f t="shared" ca="1" si="102"/>
        <v>#DIV/0!</v>
      </c>
      <c r="I56" t="e">
        <f t="shared" ca="1" si="102"/>
        <v>#DIV/0!</v>
      </c>
      <c r="J56" t="e">
        <f t="shared" ca="1" si="102"/>
        <v>#DIV/0!</v>
      </c>
      <c r="K56" t="e">
        <f t="shared" ca="1" si="102"/>
        <v>#DIV/0!</v>
      </c>
      <c r="L56" t="e">
        <f t="shared" ca="1" si="102"/>
        <v>#DIV/0!</v>
      </c>
      <c r="M56" t="e">
        <f t="shared" ca="1" si="102"/>
        <v>#DIV/0!</v>
      </c>
      <c r="N56" t="e">
        <f t="shared" ca="1" si="102"/>
        <v>#DIV/0!</v>
      </c>
      <c r="O56" t="e">
        <f t="shared" ca="1" si="102"/>
        <v>#DIV/0!</v>
      </c>
      <c r="P56" t="e">
        <f t="shared" ca="1" si="102"/>
        <v>#DIV/0!</v>
      </c>
      <c r="Q56" t="e">
        <f t="shared" ca="1" si="102"/>
        <v>#DIV/0!</v>
      </c>
      <c r="R56" t="e">
        <f t="shared" ca="1" si="102"/>
        <v>#DIV/0!</v>
      </c>
      <c r="S56" t="e">
        <f t="shared" ca="1" si="102"/>
        <v>#DIV/0!</v>
      </c>
      <c r="T56" t="e">
        <f t="shared" ca="1" si="102"/>
        <v>#DIV/0!</v>
      </c>
      <c r="U56" t="e">
        <f t="shared" ca="1" si="102"/>
        <v>#DIV/0!</v>
      </c>
      <c r="V56" t="e">
        <f t="shared" ca="1" si="102"/>
        <v>#DIV/0!</v>
      </c>
      <c r="W56" t="e">
        <f t="shared" ca="1" si="102"/>
        <v>#DIV/0!</v>
      </c>
      <c r="X56" t="e">
        <f t="shared" ca="1" si="102"/>
        <v>#DIV/0!</v>
      </c>
      <c r="Y56" t="e">
        <f t="shared" ca="1" si="102"/>
        <v>#DIV/0!</v>
      </c>
      <c r="Z56" t="e">
        <f t="shared" ca="1" si="102"/>
        <v>#DIV/0!</v>
      </c>
      <c r="AA56" t="e">
        <f t="shared" ca="1" si="102"/>
        <v>#DIV/0!</v>
      </c>
      <c r="AB56" t="e">
        <f t="shared" ca="1" si="102"/>
        <v>#DIV/0!</v>
      </c>
      <c r="AC56" t="e">
        <f t="shared" ca="1" si="102"/>
        <v>#DIV/0!</v>
      </c>
      <c r="AD56" t="e">
        <f t="shared" ca="1" si="102"/>
        <v>#DIV/0!</v>
      </c>
      <c r="AE56" t="e">
        <f t="shared" ca="1" si="102"/>
        <v>#DIV/0!</v>
      </c>
      <c r="AF56" t="e">
        <f t="shared" ca="1" si="102"/>
        <v>#DIV/0!</v>
      </c>
      <c r="AG56" t="e">
        <f t="shared" ca="1" si="102"/>
        <v>#DIV/0!</v>
      </c>
      <c r="AH56" t="e">
        <f t="shared" ref="AH56:BA56" ca="1" si="103">AH53/(AH53+AH54)</f>
        <v>#DIV/0!</v>
      </c>
      <c r="AI56" t="e">
        <f t="shared" ca="1" si="103"/>
        <v>#DIV/0!</v>
      </c>
      <c r="AJ56" t="e">
        <f t="shared" ca="1" si="103"/>
        <v>#DIV/0!</v>
      </c>
      <c r="AK56" t="e">
        <f t="shared" ca="1" si="103"/>
        <v>#DIV/0!</v>
      </c>
      <c r="AL56" t="e">
        <f t="shared" ca="1" si="103"/>
        <v>#DIV/0!</v>
      </c>
      <c r="AM56" t="e">
        <f t="shared" ca="1" si="103"/>
        <v>#DIV/0!</v>
      </c>
      <c r="AN56" t="e">
        <f t="shared" ca="1" si="103"/>
        <v>#DIV/0!</v>
      </c>
      <c r="AO56" t="e">
        <f t="shared" ca="1" si="103"/>
        <v>#DIV/0!</v>
      </c>
      <c r="AP56" t="e">
        <f t="shared" ca="1" si="103"/>
        <v>#DIV/0!</v>
      </c>
      <c r="AQ56" t="e">
        <f t="shared" ca="1" si="103"/>
        <v>#DIV/0!</v>
      </c>
      <c r="AR56" t="e">
        <f t="shared" ca="1" si="103"/>
        <v>#DIV/0!</v>
      </c>
      <c r="AS56" t="e">
        <f t="shared" ca="1" si="103"/>
        <v>#DIV/0!</v>
      </c>
      <c r="AT56" t="e">
        <f t="shared" ca="1" si="103"/>
        <v>#DIV/0!</v>
      </c>
      <c r="AU56" t="e">
        <f t="shared" ca="1" si="103"/>
        <v>#DIV/0!</v>
      </c>
      <c r="AV56" t="e">
        <f t="shared" ca="1" si="103"/>
        <v>#DIV/0!</v>
      </c>
      <c r="AW56" t="e">
        <f t="shared" ca="1" si="103"/>
        <v>#DIV/0!</v>
      </c>
      <c r="AX56" t="e">
        <f t="shared" ca="1" si="103"/>
        <v>#DIV/0!</v>
      </c>
      <c r="AY56" t="e">
        <f t="shared" ca="1" si="103"/>
        <v>#DIV/0!</v>
      </c>
      <c r="AZ56" t="e">
        <f t="shared" ca="1" si="103"/>
        <v>#DIV/0!</v>
      </c>
      <c r="BA56" t="e">
        <f t="shared" ca="1" si="103"/>
        <v>#DIV/0!</v>
      </c>
    </row>
    <row r="57" spans="1:53">
      <c r="A57" t="s">
        <v>93</v>
      </c>
      <c r="B57" t="e">
        <f t="shared" ref="B57:AG57" ca="1" si="104">B53/(B53+B55)</f>
        <v>#DIV/0!</v>
      </c>
      <c r="C57" t="e">
        <f t="shared" ca="1" si="104"/>
        <v>#DIV/0!</v>
      </c>
      <c r="D57" t="e">
        <f t="shared" ca="1" si="104"/>
        <v>#DIV/0!</v>
      </c>
      <c r="E57" t="e">
        <f t="shared" ca="1" si="104"/>
        <v>#DIV/0!</v>
      </c>
      <c r="F57" t="e">
        <f t="shared" ca="1" si="104"/>
        <v>#DIV/0!</v>
      </c>
      <c r="G57" t="e">
        <f t="shared" ca="1" si="104"/>
        <v>#DIV/0!</v>
      </c>
      <c r="H57" t="e">
        <f t="shared" ca="1" si="104"/>
        <v>#DIV/0!</v>
      </c>
      <c r="I57" t="e">
        <f t="shared" ca="1" si="104"/>
        <v>#DIV/0!</v>
      </c>
      <c r="J57" t="e">
        <f t="shared" ca="1" si="104"/>
        <v>#DIV/0!</v>
      </c>
      <c r="K57" t="e">
        <f t="shared" ca="1" si="104"/>
        <v>#DIV/0!</v>
      </c>
      <c r="L57" t="e">
        <f t="shared" ca="1" si="104"/>
        <v>#DIV/0!</v>
      </c>
      <c r="M57" t="e">
        <f t="shared" ca="1" si="104"/>
        <v>#DIV/0!</v>
      </c>
      <c r="N57" t="e">
        <f t="shared" ca="1" si="104"/>
        <v>#DIV/0!</v>
      </c>
      <c r="O57" t="e">
        <f t="shared" ca="1" si="104"/>
        <v>#DIV/0!</v>
      </c>
      <c r="P57" t="e">
        <f t="shared" ca="1" si="104"/>
        <v>#DIV/0!</v>
      </c>
      <c r="Q57" t="e">
        <f t="shared" ca="1" si="104"/>
        <v>#DIV/0!</v>
      </c>
      <c r="R57" t="e">
        <f t="shared" ca="1" si="104"/>
        <v>#DIV/0!</v>
      </c>
      <c r="S57" t="e">
        <f t="shared" ca="1" si="104"/>
        <v>#DIV/0!</v>
      </c>
      <c r="T57" t="e">
        <f t="shared" ca="1" si="104"/>
        <v>#DIV/0!</v>
      </c>
      <c r="U57" t="e">
        <f t="shared" ca="1" si="104"/>
        <v>#DIV/0!</v>
      </c>
      <c r="V57" t="e">
        <f t="shared" ca="1" si="104"/>
        <v>#DIV/0!</v>
      </c>
      <c r="W57" t="e">
        <f t="shared" ca="1" si="104"/>
        <v>#DIV/0!</v>
      </c>
      <c r="X57" t="e">
        <f t="shared" ca="1" si="104"/>
        <v>#DIV/0!</v>
      </c>
      <c r="Y57" t="e">
        <f t="shared" ca="1" si="104"/>
        <v>#DIV/0!</v>
      </c>
      <c r="Z57" t="e">
        <f t="shared" ca="1" si="104"/>
        <v>#DIV/0!</v>
      </c>
      <c r="AA57" t="e">
        <f t="shared" ca="1" si="104"/>
        <v>#DIV/0!</v>
      </c>
      <c r="AB57" t="e">
        <f t="shared" ca="1" si="104"/>
        <v>#DIV/0!</v>
      </c>
      <c r="AC57" t="e">
        <f t="shared" ca="1" si="104"/>
        <v>#DIV/0!</v>
      </c>
      <c r="AD57" t="e">
        <f t="shared" ca="1" si="104"/>
        <v>#DIV/0!</v>
      </c>
      <c r="AE57" t="e">
        <f t="shared" ca="1" si="104"/>
        <v>#DIV/0!</v>
      </c>
      <c r="AF57" t="e">
        <f t="shared" ca="1" si="104"/>
        <v>#DIV/0!</v>
      </c>
      <c r="AG57" t="e">
        <f t="shared" ca="1" si="104"/>
        <v>#DIV/0!</v>
      </c>
      <c r="AH57" t="e">
        <f t="shared" ref="AH57:BA57" ca="1" si="105">AH53/(AH53+AH55)</f>
        <v>#DIV/0!</v>
      </c>
      <c r="AI57" t="e">
        <f t="shared" ca="1" si="105"/>
        <v>#DIV/0!</v>
      </c>
      <c r="AJ57" t="e">
        <f t="shared" ca="1" si="105"/>
        <v>#DIV/0!</v>
      </c>
      <c r="AK57" t="e">
        <f t="shared" ca="1" si="105"/>
        <v>#DIV/0!</v>
      </c>
      <c r="AL57" t="e">
        <f t="shared" ca="1" si="105"/>
        <v>#DIV/0!</v>
      </c>
      <c r="AM57" t="e">
        <f t="shared" ca="1" si="105"/>
        <v>#DIV/0!</v>
      </c>
      <c r="AN57" t="e">
        <f t="shared" ca="1" si="105"/>
        <v>#DIV/0!</v>
      </c>
      <c r="AO57" t="e">
        <f t="shared" ca="1" si="105"/>
        <v>#DIV/0!</v>
      </c>
      <c r="AP57" t="e">
        <f t="shared" ca="1" si="105"/>
        <v>#DIV/0!</v>
      </c>
      <c r="AQ57" t="e">
        <f t="shared" ca="1" si="105"/>
        <v>#DIV/0!</v>
      </c>
      <c r="AR57" t="e">
        <f t="shared" ca="1" si="105"/>
        <v>#DIV/0!</v>
      </c>
      <c r="AS57" t="e">
        <f t="shared" ca="1" si="105"/>
        <v>#DIV/0!</v>
      </c>
      <c r="AT57" t="e">
        <f t="shared" ca="1" si="105"/>
        <v>#DIV/0!</v>
      </c>
      <c r="AU57" t="e">
        <f t="shared" ca="1" si="105"/>
        <v>#DIV/0!</v>
      </c>
      <c r="AV57" t="e">
        <f t="shared" ca="1" si="105"/>
        <v>#DIV/0!</v>
      </c>
      <c r="AW57" t="e">
        <f t="shared" ca="1" si="105"/>
        <v>#DIV/0!</v>
      </c>
      <c r="AX57" t="e">
        <f t="shared" ca="1" si="105"/>
        <v>#DIV/0!</v>
      </c>
      <c r="AY57" t="e">
        <f t="shared" ca="1" si="105"/>
        <v>#DIV/0!</v>
      </c>
      <c r="AZ57" t="e">
        <f t="shared" ca="1" si="105"/>
        <v>#DIV/0!</v>
      </c>
      <c r="BA57" t="e">
        <f t="shared" ca="1" si="105"/>
        <v>#DIV/0!</v>
      </c>
    </row>
    <row r="58" spans="1:53">
      <c r="A58" t="s">
        <v>94</v>
      </c>
      <c r="B58" t="e">
        <f t="shared" ref="B58:AG58" ca="1" si="106">2*B56*B57/(B56+B57)</f>
        <v>#DIV/0!</v>
      </c>
      <c r="C58" t="e">
        <f t="shared" ca="1" si="106"/>
        <v>#DIV/0!</v>
      </c>
      <c r="D58" t="e">
        <f t="shared" ca="1" si="106"/>
        <v>#DIV/0!</v>
      </c>
      <c r="E58" t="e">
        <f t="shared" ca="1" si="106"/>
        <v>#DIV/0!</v>
      </c>
      <c r="F58" t="e">
        <f t="shared" ca="1" si="106"/>
        <v>#DIV/0!</v>
      </c>
      <c r="G58" t="e">
        <f t="shared" ca="1" si="106"/>
        <v>#DIV/0!</v>
      </c>
      <c r="H58" t="e">
        <f t="shared" ca="1" si="106"/>
        <v>#DIV/0!</v>
      </c>
      <c r="I58" t="e">
        <f t="shared" ca="1" si="106"/>
        <v>#DIV/0!</v>
      </c>
      <c r="J58" t="e">
        <f t="shared" ca="1" si="106"/>
        <v>#DIV/0!</v>
      </c>
      <c r="K58" t="e">
        <f t="shared" ca="1" si="106"/>
        <v>#DIV/0!</v>
      </c>
      <c r="L58" t="e">
        <f t="shared" ca="1" si="106"/>
        <v>#DIV/0!</v>
      </c>
      <c r="M58" t="e">
        <f t="shared" ca="1" si="106"/>
        <v>#DIV/0!</v>
      </c>
      <c r="N58" t="e">
        <f t="shared" ca="1" si="106"/>
        <v>#DIV/0!</v>
      </c>
      <c r="O58" t="e">
        <f t="shared" ca="1" si="106"/>
        <v>#DIV/0!</v>
      </c>
      <c r="P58" t="e">
        <f t="shared" ca="1" si="106"/>
        <v>#DIV/0!</v>
      </c>
      <c r="Q58" t="e">
        <f t="shared" ca="1" si="106"/>
        <v>#DIV/0!</v>
      </c>
      <c r="R58" t="e">
        <f t="shared" ca="1" si="106"/>
        <v>#DIV/0!</v>
      </c>
      <c r="S58" t="e">
        <f t="shared" ca="1" si="106"/>
        <v>#DIV/0!</v>
      </c>
      <c r="T58" t="e">
        <f t="shared" ca="1" si="106"/>
        <v>#DIV/0!</v>
      </c>
      <c r="U58" t="e">
        <f t="shared" ca="1" si="106"/>
        <v>#DIV/0!</v>
      </c>
      <c r="V58" t="e">
        <f t="shared" ca="1" si="106"/>
        <v>#DIV/0!</v>
      </c>
      <c r="W58" t="e">
        <f t="shared" ca="1" si="106"/>
        <v>#DIV/0!</v>
      </c>
      <c r="X58" t="e">
        <f t="shared" ca="1" si="106"/>
        <v>#DIV/0!</v>
      </c>
      <c r="Y58" t="e">
        <f t="shared" ca="1" si="106"/>
        <v>#DIV/0!</v>
      </c>
      <c r="Z58" t="e">
        <f t="shared" ca="1" si="106"/>
        <v>#DIV/0!</v>
      </c>
      <c r="AA58" t="e">
        <f t="shared" ca="1" si="106"/>
        <v>#DIV/0!</v>
      </c>
      <c r="AB58" t="e">
        <f t="shared" ca="1" si="106"/>
        <v>#DIV/0!</v>
      </c>
      <c r="AC58" t="e">
        <f t="shared" ca="1" si="106"/>
        <v>#DIV/0!</v>
      </c>
      <c r="AD58" t="e">
        <f t="shared" ca="1" si="106"/>
        <v>#DIV/0!</v>
      </c>
      <c r="AE58" t="e">
        <f t="shared" ca="1" si="106"/>
        <v>#DIV/0!</v>
      </c>
      <c r="AF58" t="e">
        <f t="shared" ca="1" si="106"/>
        <v>#DIV/0!</v>
      </c>
      <c r="AG58" t="e">
        <f t="shared" ca="1" si="106"/>
        <v>#DIV/0!</v>
      </c>
      <c r="AH58" t="e">
        <f t="shared" ref="AH58:BM58" ca="1" si="107">2*AH56*AH57/(AH56+AH57)</f>
        <v>#DIV/0!</v>
      </c>
      <c r="AI58" t="e">
        <f t="shared" ca="1" si="107"/>
        <v>#DIV/0!</v>
      </c>
      <c r="AJ58" t="e">
        <f t="shared" ca="1" si="107"/>
        <v>#DIV/0!</v>
      </c>
      <c r="AK58" t="e">
        <f t="shared" ca="1" si="107"/>
        <v>#DIV/0!</v>
      </c>
      <c r="AL58" t="e">
        <f t="shared" ca="1" si="107"/>
        <v>#DIV/0!</v>
      </c>
      <c r="AM58" t="e">
        <f t="shared" ca="1" si="107"/>
        <v>#DIV/0!</v>
      </c>
      <c r="AN58" t="e">
        <f t="shared" ca="1" si="107"/>
        <v>#DIV/0!</v>
      </c>
      <c r="AO58" t="e">
        <f t="shared" ca="1" si="107"/>
        <v>#DIV/0!</v>
      </c>
      <c r="AP58" t="e">
        <f t="shared" ca="1" si="107"/>
        <v>#DIV/0!</v>
      </c>
      <c r="AQ58" t="e">
        <f t="shared" ca="1" si="107"/>
        <v>#DIV/0!</v>
      </c>
      <c r="AR58" t="e">
        <f t="shared" ca="1" si="107"/>
        <v>#DIV/0!</v>
      </c>
      <c r="AS58" t="e">
        <f t="shared" ca="1" si="107"/>
        <v>#DIV/0!</v>
      </c>
      <c r="AT58" t="e">
        <f t="shared" ca="1" si="107"/>
        <v>#DIV/0!</v>
      </c>
      <c r="AU58" t="e">
        <f t="shared" ca="1" si="107"/>
        <v>#DIV/0!</v>
      </c>
      <c r="AV58" t="e">
        <f t="shared" ca="1" si="107"/>
        <v>#DIV/0!</v>
      </c>
      <c r="AW58" t="e">
        <f t="shared" ca="1" si="107"/>
        <v>#DIV/0!</v>
      </c>
      <c r="AX58" t="e">
        <f t="shared" ca="1" si="107"/>
        <v>#DIV/0!</v>
      </c>
      <c r="AY58" t="e">
        <f t="shared" ca="1" si="107"/>
        <v>#DIV/0!</v>
      </c>
      <c r="AZ58" t="e">
        <f t="shared" ca="1" si="107"/>
        <v>#DIV/0!</v>
      </c>
      <c r="BA58" t="e">
        <f t="shared" ca="1" si="107"/>
        <v>#DIV/0!</v>
      </c>
    </row>
    <row r="59" spans="1:53">
      <c r="A59" t="s">
        <v>95</v>
      </c>
      <c r="B59">
        <f t="shared" ref="B59:AG59" ca="1" si="108">SUMIFS(151:151,$121:$121,B$3,$125:$125,B$4&amp;"*")</f>
        <v>0</v>
      </c>
      <c r="C59">
        <f t="shared" ca="1" si="108"/>
        <v>0</v>
      </c>
      <c r="D59">
        <f t="shared" ca="1" si="108"/>
        <v>0</v>
      </c>
      <c r="E59">
        <f t="shared" ca="1" si="108"/>
        <v>0</v>
      </c>
      <c r="F59">
        <f t="shared" ca="1" si="108"/>
        <v>0</v>
      </c>
      <c r="G59">
        <f t="shared" ca="1" si="108"/>
        <v>0</v>
      </c>
      <c r="H59">
        <f t="shared" ca="1" si="108"/>
        <v>0</v>
      </c>
      <c r="I59">
        <f t="shared" ca="1" si="108"/>
        <v>0</v>
      </c>
      <c r="J59">
        <f t="shared" ca="1" si="108"/>
        <v>0</v>
      </c>
      <c r="K59">
        <f t="shared" ca="1" si="108"/>
        <v>0</v>
      </c>
      <c r="L59">
        <f t="shared" ca="1" si="108"/>
        <v>0</v>
      </c>
      <c r="M59">
        <f t="shared" ca="1" si="108"/>
        <v>0</v>
      </c>
      <c r="N59">
        <f t="shared" ca="1" si="108"/>
        <v>0</v>
      </c>
      <c r="O59">
        <f t="shared" ca="1" si="108"/>
        <v>0</v>
      </c>
      <c r="P59">
        <f t="shared" ca="1" si="108"/>
        <v>0</v>
      </c>
      <c r="Q59">
        <f t="shared" ca="1" si="108"/>
        <v>0</v>
      </c>
      <c r="R59">
        <f t="shared" ca="1" si="108"/>
        <v>0</v>
      </c>
      <c r="S59">
        <f t="shared" ca="1" si="108"/>
        <v>0</v>
      </c>
      <c r="T59">
        <f t="shared" ca="1" si="108"/>
        <v>0</v>
      </c>
      <c r="U59">
        <f t="shared" ca="1" si="108"/>
        <v>0</v>
      </c>
      <c r="V59">
        <f t="shared" ca="1" si="108"/>
        <v>0</v>
      </c>
      <c r="W59">
        <f t="shared" ca="1" si="108"/>
        <v>0</v>
      </c>
      <c r="X59">
        <f t="shared" ca="1" si="108"/>
        <v>0</v>
      </c>
      <c r="Y59">
        <f t="shared" ca="1" si="108"/>
        <v>0</v>
      </c>
      <c r="Z59">
        <f t="shared" ca="1" si="108"/>
        <v>0</v>
      </c>
      <c r="AA59">
        <f t="shared" ca="1" si="108"/>
        <v>0</v>
      </c>
      <c r="AB59">
        <f t="shared" ca="1" si="108"/>
        <v>0</v>
      </c>
      <c r="AC59">
        <f t="shared" ca="1" si="108"/>
        <v>0</v>
      </c>
      <c r="AD59">
        <f t="shared" ca="1" si="108"/>
        <v>0</v>
      </c>
      <c r="AE59">
        <f t="shared" ca="1" si="108"/>
        <v>0</v>
      </c>
      <c r="AF59">
        <f t="shared" ca="1" si="108"/>
        <v>0</v>
      </c>
      <c r="AG59">
        <f t="shared" ca="1" si="108"/>
        <v>0</v>
      </c>
      <c r="AH59">
        <f t="shared" ref="AH59:BA59" ca="1" si="109">SUMIFS(151:151,$121:$121,AH$3,$125:$125,AH$4&amp;"*")</f>
        <v>0</v>
      </c>
      <c r="AI59">
        <f t="shared" ca="1" si="109"/>
        <v>0</v>
      </c>
      <c r="AJ59">
        <f t="shared" ca="1" si="109"/>
        <v>0</v>
      </c>
      <c r="AK59">
        <f t="shared" ca="1" si="109"/>
        <v>0</v>
      </c>
      <c r="AL59">
        <f t="shared" ca="1" si="109"/>
        <v>0</v>
      </c>
      <c r="AM59">
        <f t="shared" ca="1" si="109"/>
        <v>0</v>
      </c>
      <c r="AN59">
        <f t="shared" ca="1" si="109"/>
        <v>0</v>
      </c>
      <c r="AO59">
        <f t="shared" ca="1" si="109"/>
        <v>0</v>
      </c>
      <c r="AP59">
        <f t="shared" ca="1" si="109"/>
        <v>0</v>
      </c>
      <c r="AQ59">
        <f t="shared" ca="1" si="109"/>
        <v>0</v>
      </c>
      <c r="AR59">
        <f t="shared" ca="1" si="109"/>
        <v>0</v>
      </c>
      <c r="AS59">
        <f t="shared" ca="1" si="109"/>
        <v>0</v>
      </c>
      <c r="AT59">
        <f t="shared" ca="1" si="109"/>
        <v>0</v>
      </c>
      <c r="AU59">
        <f t="shared" ca="1" si="109"/>
        <v>0</v>
      </c>
      <c r="AV59">
        <f t="shared" ca="1" si="109"/>
        <v>0</v>
      </c>
      <c r="AW59">
        <f t="shared" ca="1" si="109"/>
        <v>0</v>
      </c>
      <c r="AX59">
        <f t="shared" ca="1" si="109"/>
        <v>0</v>
      </c>
      <c r="AY59">
        <f t="shared" ca="1" si="109"/>
        <v>0</v>
      </c>
      <c r="AZ59">
        <f t="shared" ca="1" si="109"/>
        <v>0</v>
      </c>
      <c r="BA59">
        <f t="shared" ca="1" si="109"/>
        <v>0</v>
      </c>
    </row>
    <row r="60" spans="1:53">
      <c r="A60" t="s">
        <v>96</v>
      </c>
      <c r="B60">
        <f t="shared" ref="B60:AG60" ca="1" si="110">SUMIFS(152:152,$121:$121,B$3,$125:$125,B$4&amp;"*")</f>
        <v>0</v>
      </c>
      <c r="C60">
        <f t="shared" ca="1" si="110"/>
        <v>0</v>
      </c>
      <c r="D60">
        <f t="shared" ca="1" si="110"/>
        <v>0</v>
      </c>
      <c r="E60">
        <f t="shared" ca="1" si="110"/>
        <v>0</v>
      </c>
      <c r="F60">
        <f t="shared" ca="1" si="110"/>
        <v>0</v>
      </c>
      <c r="G60">
        <f t="shared" ca="1" si="110"/>
        <v>0</v>
      </c>
      <c r="H60">
        <f t="shared" ca="1" si="110"/>
        <v>0</v>
      </c>
      <c r="I60">
        <f t="shared" ca="1" si="110"/>
        <v>0</v>
      </c>
      <c r="J60">
        <f t="shared" ca="1" si="110"/>
        <v>0</v>
      </c>
      <c r="K60">
        <f t="shared" ca="1" si="110"/>
        <v>0</v>
      </c>
      <c r="L60">
        <f t="shared" ca="1" si="110"/>
        <v>0</v>
      </c>
      <c r="M60">
        <f t="shared" ca="1" si="110"/>
        <v>0</v>
      </c>
      <c r="N60">
        <f t="shared" ca="1" si="110"/>
        <v>0</v>
      </c>
      <c r="O60">
        <f t="shared" ca="1" si="110"/>
        <v>0</v>
      </c>
      <c r="P60">
        <f t="shared" ca="1" si="110"/>
        <v>0</v>
      </c>
      <c r="Q60">
        <f t="shared" ca="1" si="110"/>
        <v>0</v>
      </c>
      <c r="R60">
        <f t="shared" ca="1" si="110"/>
        <v>0</v>
      </c>
      <c r="S60">
        <f t="shared" ca="1" si="110"/>
        <v>0</v>
      </c>
      <c r="T60">
        <f t="shared" ca="1" si="110"/>
        <v>0</v>
      </c>
      <c r="U60">
        <f t="shared" ca="1" si="110"/>
        <v>0</v>
      </c>
      <c r="V60">
        <f t="shared" ca="1" si="110"/>
        <v>0</v>
      </c>
      <c r="W60">
        <f t="shared" ca="1" si="110"/>
        <v>0</v>
      </c>
      <c r="X60">
        <f t="shared" ca="1" si="110"/>
        <v>0</v>
      </c>
      <c r="Y60">
        <f t="shared" ca="1" si="110"/>
        <v>0</v>
      </c>
      <c r="Z60">
        <f t="shared" ca="1" si="110"/>
        <v>0</v>
      </c>
      <c r="AA60">
        <f t="shared" ca="1" si="110"/>
        <v>0</v>
      </c>
      <c r="AB60">
        <f t="shared" ca="1" si="110"/>
        <v>0</v>
      </c>
      <c r="AC60">
        <f t="shared" ca="1" si="110"/>
        <v>0</v>
      </c>
      <c r="AD60">
        <f t="shared" ca="1" si="110"/>
        <v>0</v>
      </c>
      <c r="AE60">
        <f t="shared" ca="1" si="110"/>
        <v>0</v>
      </c>
      <c r="AF60">
        <f t="shared" ca="1" si="110"/>
        <v>0</v>
      </c>
      <c r="AG60">
        <f t="shared" ca="1" si="110"/>
        <v>0</v>
      </c>
      <c r="AH60">
        <f t="shared" ref="AH60:BA60" ca="1" si="111">SUMIFS(152:152,$121:$121,AH$3,$125:$125,AH$4&amp;"*")</f>
        <v>0</v>
      </c>
      <c r="AI60">
        <f t="shared" ca="1" si="111"/>
        <v>0</v>
      </c>
      <c r="AJ60">
        <f t="shared" ca="1" si="111"/>
        <v>0</v>
      </c>
      <c r="AK60">
        <f t="shared" ca="1" si="111"/>
        <v>0</v>
      </c>
      <c r="AL60">
        <f t="shared" ca="1" si="111"/>
        <v>0</v>
      </c>
      <c r="AM60">
        <f t="shared" ca="1" si="111"/>
        <v>0</v>
      </c>
      <c r="AN60">
        <f t="shared" ca="1" si="111"/>
        <v>0</v>
      </c>
      <c r="AO60">
        <f t="shared" ca="1" si="111"/>
        <v>0</v>
      </c>
      <c r="AP60">
        <f t="shared" ca="1" si="111"/>
        <v>0</v>
      </c>
      <c r="AQ60">
        <f t="shared" ca="1" si="111"/>
        <v>0</v>
      </c>
      <c r="AR60">
        <f t="shared" ca="1" si="111"/>
        <v>0</v>
      </c>
      <c r="AS60">
        <f t="shared" ca="1" si="111"/>
        <v>0</v>
      </c>
      <c r="AT60">
        <f t="shared" ca="1" si="111"/>
        <v>0</v>
      </c>
      <c r="AU60">
        <f t="shared" ca="1" si="111"/>
        <v>0</v>
      </c>
      <c r="AV60">
        <f t="shared" ca="1" si="111"/>
        <v>0</v>
      </c>
      <c r="AW60">
        <f t="shared" ca="1" si="111"/>
        <v>0</v>
      </c>
      <c r="AX60">
        <f t="shared" ca="1" si="111"/>
        <v>0</v>
      </c>
      <c r="AY60">
        <f t="shared" ca="1" si="111"/>
        <v>0</v>
      </c>
      <c r="AZ60">
        <f t="shared" ca="1" si="111"/>
        <v>0</v>
      </c>
      <c r="BA60">
        <f t="shared" ca="1" si="111"/>
        <v>0</v>
      </c>
    </row>
    <row r="61" spans="1:53">
      <c r="A61" t="s">
        <v>97</v>
      </c>
      <c r="B61">
        <f t="shared" ref="B61:AG61" ca="1" si="112">SUMIFS(153:153,$121:$121,B$3,$125:$125,B$4&amp;"*")</f>
        <v>0</v>
      </c>
      <c r="C61">
        <f t="shared" ca="1" si="112"/>
        <v>0</v>
      </c>
      <c r="D61">
        <f t="shared" ca="1" si="112"/>
        <v>0</v>
      </c>
      <c r="E61">
        <f t="shared" ca="1" si="112"/>
        <v>0</v>
      </c>
      <c r="F61">
        <f t="shared" ca="1" si="112"/>
        <v>0</v>
      </c>
      <c r="G61">
        <f t="shared" ca="1" si="112"/>
        <v>0</v>
      </c>
      <c r="H61">
        <f t="shared" ca="1" si="112"/>
        <v>0</v>
      </c>
      <c r="I61">
        <f t="shared" ca="1" si="112"/>
        <v>0</v>
      </c>
      <c r="J61">
        <f t="shared" ca="1" si="112"/>
        <v>0</v>
      </c>
      <c r="K61">
        <f t="shared" ca="1" si="112"/>
        <v>0</v>
      </c>
      <c r="L61">
        <f t="shared" ca="1" si="112"/>
        <v>0</v>
      </c>
      <c r="M61">
        <f t="shared" ca="1" si="112"/>
        <v>0</v>
      </c>
      <c r="N61">
        <f t="shared" ca="1" si="112"/>
        <v>0</v>
      </c>
      <c r="O61">
        <f t="shared" ca="1" si="112"/>
        <v>0</v>
      </c>
      <c r="P61">
        <f t="shared" ca="1" si="112"/>
        <v>0</v>
      </c>
      <c r="Q61">
        <f t="shared" ca="1" si="112"/>
        <v>0</v>
      </c>
      <c r="R61">
        <f t="shared" ca="1" si="112"/>
        <v>0</v>
      </c>
      <c r="S61">
        <f t="shared" ca="1" si="112"/>
        <v>0</v>
      </c>
      <c r="T61">
        <f t="shared" ca="1" si="112"/>
        <v>0</v>
      </c>
      <c r="U61">
        <f t="shared" ca="1" si="112"/>
        <v>0</v>
      </c>
      <c r="V61">
        <f t="shared" ca="1" si="112"/>
        <v>0</v>
      </c>
      <c r="W61">
        <f t="shared" ca="1" si="112"/>
        <v>0</v>
      </c>
      <c r="X61">
        <f t="shared" ca="1" si="112"/>
        <v>0</v>
      </c>
      <c r="Y61">
        <f t="shared" ca="1" si="112"/>
        <v>0</v>
      </c>
      <c r="Z61">
        <f t="shared" ca="1" si="112"/>
        <v>0</v>
      </c>
      <c r="AA61">
        <f t="shared" ca="1" si="112"/>
        <v>0</v>
      </c>
      <c r="AB61">
        <f t="shared" ca="1" si="112"/>
        <v>0</v>
      </c>
      <c r="AC61">
        <f t="shared" ca="1" si="112"/>
        <v>0</v>
      </c>
      <c r="AD61">
        <f t="shared" ca="1" si="112"/>
        <v>0</v>
      </c>
      <c r="AE61">
        <f t="shared" ca="1" si="112"/>
        <v>0</v>
      </c>
      <c r="AF61">
        <f t="shared" ca="1" si="112"/>
        <v>0</v>
      </c>
      <c r="AG61">
        <f t="shared" ca="1" si="112"/>
        <v>0</v>
      </c>
      <c r="AH61">
        <f t="shared" ref="AH61:BA61" ca="1" si="113">SUMIFS(153:153,$121:$121,AH$3,$125:$125,AH$4&amp;"*")</f>
        <v>0</v>
      </c>
      <c r="AI61">
        <f t="shared" ca="1" si="113"/>
        <v>0</v>
      </c>
      <c r="AJ61">
        <f t="shared" ca="1" si="113"/>
        <v>0</v>
      </c>
      <c r="AK61">
        <f t="shared" ca="1" si="113"/>
        <v>0</v>
      </c>
      <c r="AL61">
        <f t="shared" ca="1" si="113"/>
        <v>0</v>
      </c>
      <c r="AM61">
        <f t="shared" ca="1" si="113"/>
        <v>0</v>
      </c>
      <c r="AN61">
        <f t="shared" ca="1" si="113"/>
        <v>0</v>
      </c>
      <c r="AO61">
        <f t="shared" ca="1" si="113"/>
        <v>0</v>
      </c>
      <c r="AP61">
        <f t="shared" ca="1" si="113"/>
        <v>0</v>
      </c>
      <c r="AQ61">
        <f t="shared" ca="1" si="113"/>
        <v>0</v>
      </c>
      <c r="AR61">
        <f t="shared" ca="1" si="113"/>
        <v>0</v>
      </c>
      <c r="AS61">
        <f t="shared" ca="1" si="113"/>
        <v>0</v>
      </c>
      <c r="AT61">
        <f t="shared" ca="1" si="113"/>
        <v>0</v>
      </c>
      <c r="AU61">
        <f t="shared" ca="1" si="113"/>
        <v>0</v>
      </c>
      <c r="AV61">
        <f t="shared" ca="1" si="113"/>
        <v>0</v>
      </c>
      <c r="AW61">
        <f t="shared" ca="1" si="113"/>
        <v>0</v>
      </c>
      <c r="AX61">
        <f t="shared" ca="1" si="113"/>
        <v>0</v>
      </c>
      <c r="AY61">
        <f t="shared" ca="1" si="113"/>
        <v>0</v>
      </c>
      <c r="AZ61">
        <f t="shared" ca="1" si="113"/>
        <v>0</v>
      </c>
      <c r="BA61">
        <f t="shared" ca="1" si="113"/>
        <v>0</v>
      </c>
    </row>
    <row r="62" spans="1:53">
      <c r="A62" t="s">
        <v>98</v>
      </c>
      <c r="B62" t="e">
        <f t="shared" ref="B62:AG62" ca="1" si="114">B59/(B59+B60)</f>
        <v>#DIV/0!</v>
      </c>
      <c r="C62" t="e">
        <f t="shared" ca="1" si="114"/>
        <v>#DIV/0!</v>
      </c>
      <c r="D62" t="e">
        <f t="shared" ca="1" si="114"/>
        <v>#DIV/0!</v>
      </c>
      <c r="E62" t="e">
        <f t="shared" ca="1" si="114"/>
        <v>#DIV/0!</v>
      </c>
      <c r="F62" t="e">
        <f t="shared" ca="1" si="114"/>
        <v>#DIV/0!</v>
      </c>
      <c r="G62" t="e">
        <f t="shared" ca="1" si="114"/>
        <v>#DIV/0!</v>
      </c>
      <c r="H62" t="e">
        <f t="shared" ca="1" si="114"/>
        <v>#DIV/0!</v>
      </c>
      <c r="I62" t="e">
        <f t="shared" ca="1" si="114"/>
        <v>#DIV/0!</v>
      </c>
      <c r="J62" t="e">
        <f t="shared" ca="1" si="114"/>
        <v>#DIV/0!</v>
      </c>
      <c r="K62" t="e">
        <f t="shared" ca="1" si="114"/>
        <v>#DIV/0!</v>
      </c>
      <c r="L62" t="e">
        <f t="shared" ca="1" si="114"/>
        <v>#DIV/0!</v>
      </c>
      <c r="M62" t="e">
        <f t="shared" ca="1" si="114"/>
        <v>#DIV/0!</v>
      </c>
      <c r="N62" t="e">
        <f t="shared" ca="1" si="114"/>
        <v>#DIV/0!</v>
      </c>
      <c r="O62" t="e">
        <f t="shared" ca="1" si="114"/>
        <v>#DIV/0!</v>
      </c>
      <c r="P62" t="e">
        <f t="shared" ca="1" si="114"/>
        <v>#DIV/0!</v>
      </c>
      <c r="Q62" t="e">
        <f t="shared" ca="1" si="114"/>
        <v>#DIV/0!</v>
      </c>
      <c r="R62" t="e">
        <f t="shared" ca="1" si="114"/>
        <v>#DIV/0!</v>
      </c>
      <c r="S62" t="e">
        <f t="shared" ca="1" si="114"/>
        <v>#DIV/0!</v>
      </c>
      <c r="T62" t="e">
        <f t="shared" ca="1" si="114"/>
        <v>#DIV/0!</v>
      </c>
      <c r="U62" t="e">
        <f t="shared" ca="1" si="114"/>
        <v>#DIV/0!</v>
      </c>
      <c r="V62" t="e">
        <f t="shared" ca="1" si="114"/>
        <v>#DIV/0!</v>
      </c>
      <c r="W62" t="e">
        <f t="shared" ca="1" si="114"/>
        <v>#DIV/0!</v>
      </c>
      <c r="X62" t="e">
        <f t="shared" ca="1" si="114"/>
        <v>#DIV/0!</v>
      </c>
      <c r="Y62" t="e">
        <f t="shared" ca="1" si="114"/>
        <v>#DIV/0!</v>
      </c>
      <c r="Z62" t="e">
        <f t="shared" ca="1" si="114"/>
        <v>#DIV/0!</v>
      </c>
      <c r="AA62" t="e">
        <f t="shared" ca="1" si="114"/>
        <v>#DIV/0!</v>
      </c>
      <c r="AB62" t="e">
        <f t="shared" ca="1" si="114"/>
        <v>#DIV/0!</v>
      </c>
      <c r="AC62" t="e">
        <f t="shared" ca="1" si="114"/>
        <v>#DIV/0!</v>
      </c>
      <c r="AD62" t="e">
        <f t="shared" ca="1" si="114"/>
        <v>#DIV/0!</v>
      </c>
      <c r="AE62" t="e">
        <f t="shared" ca="1" si="114"/>
        <v>#DIV/0!</v>
      </c>
      <c r="AF62" t="e">
        <f t="shared" ca="1" si="114"/>
        <v>#DIV/0!</v>
      </c>
      <c r="AG62" t="e">
        <f t="shared" ca="1" si="114"/>
        <v>#DIV/0!</v>
      </c>
      <c r="AH62" t="e">
        <f t="shared" ref="AH62:BA62" ca="1" si="115">AH59/(AH59+AH60)</f>
        <v>#DIV/0!</v>
      </c>
      <c r="AI62" t="e">
        <f t="shared" ca="1" si="115"/>
        <v>#DIV/0!</v>
      </c>
      <c r="AJ62" t="e">
        <f t="shared" ca="1" si="115"/>
        <v>#DIV/0!</v>
      </c>
      <c r="AK62" t="e">
        <f t="shared" ca="1" si="115"/>
        <v>#DIV/0!</v>
      </c>
      <c r="AL62" t="e">
        <f t="shared" ca="1" si="115"/>
        <v>#DIV/0!</v>
      </c>
      <c r="AM62" t="e">
        <f t="shared" ca="1" si="115"/>
        <v>#DIV/0!</v>
      </c>
      <c r="AN62" t="e">
        <f t="shared" ca="1" si="115"/>
        <v>#DIV/0!</v>
      </c>
      <c r="AO62" t="e">
        <f t="shared" ca="1" si="115"/>
        <v>#DIV/0!</v>
      </c>
      <c r="AP62" t="e">
        <f t="shared" ca="1" si="115"/>
        <v>#DIV/0!</v>
      </c>
      <c r="AQ62" t="e">
        <f t="shared" ca="1" si="115"/>
        <v>#DIV/0!</v>
      </c>
      <c r="AR62" t="e">
        <f t="shared" ca="1" si="115"/>
        <v>#DIV/0!</v>
      </c>
      <c r="AS62" t="e">
        <f t="shared" ca="1" si="115"/>
        <v>#DIV/0!</v>
      </c>
      <c r="AT62" t="e">
        <f t="shared" ca="1" si="115"/>
        <v>#DIV/0!</v>
      </c>
      <c r="AU62" t="e">
        <f t="shared" ca="1" si="115"/>
        <v>#DIV/0!</v>
      </c>
      <c r="AV62" t="e">
        <f t="shared" ca="1" si="115"/>
        <v>#DIV/0!</v>
      </c>
      <c r="AW62" t="e">
        <f t="shared" ca="1" si="115"/>
        <v>#DIV/0!</v>
      </c>
      <c r="AX62" t="e">
        <f t="shared" ca="1" si="115"/>
        <v>#DIV/0!</v>
      </c>
      <c r="AY62" t="e">
        <f t="shared" ca="1" si="115"/>
        <v>#DIV/0!</v>
      </c>
      <c r="AZ62" t="e">
        <f t="shared" ca="1" si="115"/>
        <v>#DIV/0!</v>
      </c>
      <c r="BA62" t="e">
        <f t="shared" ca="1" si="115"/>
        <v>#DIV/0!</v>
      </c>
    </row>
    <row r="63" spans="1:53">
      <c r="A63" t="s">
        <v>99</v>
      </c>
      <c r="B63" t="e">
        <f t="shared" ref="B63:AG63" ca="1" si="116">B59/(B59+B61)</f>
        <v>#DIV/0!</v>
      </c>
      <c r="C63" t="e">
        <f t="shared" ca="1" si="116"/>
        <v>#DIV/0!</v>
      </c>
      <c r="D63" t="e">
        <f t="shared" ca="1" si="116"/>
        <v>#DIV/0!</v>
      </c>
      <c r="E63" t="e">
        <f t="shared" ca="1" si="116"/>
        <v>#DIV/0!</v>
      </c>
      <c r="F63" t="e">
        <f t="shared" ca="1" si="116"/>
        <v>#DIV/0!</v>
      </c>
      <c r="G63" t="e">
        <f t="shared" ca="1" si="116"/>
        <v>#DIV/0!</v>
      </c>
      <c r="H63" t="e">
        <f t="shared" ca="1" si="116"/>
        <v>#DIV/0!</v>
      </c>
      <c r="I63" t="e">
        <f t="shared" ca="1" si="116"/>
        <v>#DIV/0!</v>
      </c>
      <c r="J63" t="e">
        <f t="shared" ca="1" si="116"/>
        <v>#DIV/0!</v>
      </c>
      <c r="K63" t="e">
        <f t="shared" ca="1" si="116"/>
        <v>#DIV/0!</v>
      </c>
      <c r="L63" t="e">
        <f t="shared" ca="1" si="116"/>
        <v>#DIV/0!</v>
      </c>
      <c r="M63" t="e">
        <f t="shared" ca="1" si="116"/>
        <v>#DIV/0!</v>
      </c>
      <c r="N63" t="e">
        <f t="shared" ca="1" si="116"/>
        <v>#DIV/0!</v>
      </c>
      <c r="O63" t="e">
        <f t="shared" ca="1" si="116"/>
        <v>#DIV/0!</v>
      </c>
      <c r="P63" t="e">
        <f t="shared" ca="1" si="116"/>
        <v>#DIV/0!</v>
      </c>
      <c r="Q63" t="e">
        <f t="shared" ca="1" si="116"/>
        <v>#DIV/0!</v>
      </c>
      <c r="R63" t="e">
        <f t="shared" ca="1" si="116"/>
        <v>#DIV/0!</v>
      </c>
      <c r="S63" t="e">
        <f t="shared" ca="1" si="116"/>
        <v>#DIV/0!</v>
      </c>
      <c r="T63" t="e">
        <f t="shared" ca="1" si="116"/>
        <v>#DIV/0!</v>
      </c>
      <c r="U63" t="e">
        <f t="shared" ca="1" si="116"/>
        <v>#DIV/0!</v>
      </c>
      <c r="V63" t="e">
        <f t="shared" ca="1" si="116"/>
        <v>#DIV/0!</v>
      </c>
      <c r="W63" t="e">
        <f t="shared" ca="1" si="116"/>
        <v>#DIV/0!</v>
      </c>
      <c r="X63" t="e">
        <f t="shared" ca="1" si="116"/>
        <v>#DIV/0!</v>
      </c>
      <c r="Y63" t="e">
        <f t="shared" ca="1" si="116"/>
        <v>#DIV/0!</v>
      </c>
      <c r="Z63" t="e">
        <f t="shared" ca="1" si="116"/>
        <v>#DIV/0!</v>
      </c>
      <c r="AA63" t="e">
        <f t="shared" ca="1" si="116"/>
        <v>#DIV/0!</v>
      </c>
      <c r="AB63" t="e">
        <f t="shared" ca="1" si="116"/>
        <v>#DIV/0!</v>
      </c>
      <c r="AC63" t="e">
        <f t="shared" ca="1" si="116"/>
        <v>#DIV/0!</v>
      </c>
      <c r="AD63" t="e">
        <f t="shared" ca="1" si="116"/>
        <v>#DIV/0!</v>
      </c>
      <c r="AE63" t="e">
        <f t="shared" ca="1" si="116"/>
        <v>#DIV/0!</v>
      </c>
      <c r="AF63" t="e">
        <f t="shared" ca="1" si="116"/>
        <v>#DIV/0!</v>
      </c>
      <c r="AG63" t="e">
        <f t="shared" ca="1" si="116"/>
        <v>#DIV/0!</v>
      </c>
      <c r="AH63" t="e">
        <f t="shared" ref="AH63:BA63" ca="1" si="117">AH59/(AH59+AH61)</f>
        <v>#DIV/0!</v>
      </c>
      <c r="AI63" t="e">
        <f t="shared" ca="1" si="117"/>
        <v>#DIV/0!</v>
      </c>
      <c r="AJ63" t="e">
        <f t="shared" ca="1" si="117"/>
        <v>#DIV/0!</v>
      </c>
      <c r="AK63" t="e">
        <f t="shared" ca="1" si="117"/>
        <v>#DIV/0!</v>
      </c>
      <c r="AL63" t="e">
        <f t="shared" ca="1" si="117"/>
        <v>#DIV/0!</v>
      </c>
      <c r="AM63" t="e">
        <f t="shared" ca="1" si="117"/>
        <v>#DIV/0!</v>
      </c>
      <c r="AN63" t="e">
        <f t="shared" ca="1" si="117"/>
        <v>#DIV/0!</v>
      </c>
      <c r="AO63" t="e">
        <f t="shared" ca="1" si="117"/>
        <v>#DIV/0!</v>
      </c>
      <c r="AP63" t="e">
        <f t="shared" ca="1" si="117"/>
        <v>#DIV/0!</v>
      </c>
      <c r="AQ63" t="e">
        <f t="shared" ca="1" si="117"/>
        <v>#DIV/0!</v>
      </c>
      <c r="AR63" t="e">
        <f t="shared" ca="1" si="117"/>
        <v>#DIV/0!</v>
      </c>
      <c r="AS63" t="e">
        <f t="shared" ca="1" si="117"/>
        <v>#DIV/0!</v>
      </c>
      <c r="AT63" t="e">
        <f t="shared" ca="1" si="117"/>
        <v>#DIV/0!</v>
      </c>
      <c r="AU63" t="e">
        <f t="shared" ca="1" si="117"/>
        <v>#DIV/0!</v>
      </c>
      <c r="AV63" t="e">
        <f t="shared" ca="1" si="117"/>
        <v>#DIV/0!</v>
      </c>
      <c r="AW63" t="e">
        <f t="shared" ca="1" si="117"/>
        <v>#DIV/0!</v>
      </c>
      <c r="AX63" t="e">
        <f t="shared" ca="1" si="117"/>
        <v>#DIV/0!</v>
      </c>
      <c r="AY63" t="e">
        <f t="shared" ca="1" si="117"/>
        <v>#DIV/0!</v>
      </c>
      <c r="AZ63" t="e">
        <f t="shared" ca="1" si="117"/>
        <v>#DIV/0!</v>
      </c>
      <c r="BA63" t="e">
        <f t="shared" ca="1" si="117"/>
        <v>#DIV/0!</v>
      </c>
    </row>
    <row r="64" spans="1:53">
      <c r="A64" t="s">
        <v>100</v>
      </c>
      <c r="B64" t="e">
        <f t="shared" ref="B64:AG64" ca="1" si="118">2*B62*B63/(B62+B63)</f>
        <v>#DIV/0!</v>
      </c>
      <c r="C64" t="e">
        <f t="shared" ca="1" si="118"/>
        <v>#DIV/0!</v>
      </c>
      <c r="D64" t="e">
        <f t="shared" ca="1" si="118"/>
        <v>#DIV/0!</v>
      </c>
      <c r="E64" t="e">
        <f t="shared" ca="1" si="118"/>
        <v>#DIV/0!</v>
      </c>
      <c r="F64" t="e">
        <f t="shared" ca="1" si="118"/>
        <v>#DIV/0!</v>
      </c>
      <c r="G64" t="e">
        <f t="shared" ca="1" si="118"/>
        <v>#DIV/0!</v>
      </c>
      <c r="H64" t="e">
        <f t="shared" ca="1" si="118"/>
        <v>#DIV/0!</v>
      </c>
      <c r="I64" t="e">
        <f t="shared" ca="1" si="118"/>
        <v>#DIV/0!</v>
      </c>
      <c r="J64" t="e">
        <f t="shared" ca="1" si="118"/>
        <v>#DIV/0!</v>
      </c>
      <c r="K64" t="e">
        <f t="shared" ca="1" si="118"/>
        <v>#DIV/0!</v>
      </c>
      <c r="L64" t="e">
        <f t="shared" ca="1" si="118"/>
        <v>#DIV/0!</v>
      </c>
      <c r="M64" t="e">
        <f t="shared" ca="1" si="118"/>
        <v>#DIV/0!</v>
      </c>
      <c r="N64" t="e">
        <f t="shared" ca="1" si="118"/>
        <v>#DIV/0!</v>
      </c>
      <c r="O64" t="e">
        <f t="shared" ca="1" si="118"/>
        <v>#DIV/0!</v>
      </c>
      <c r="P64" t="e">
        <f t="shared" ca="1" si="118"/>
        <v>#DIV/0!</v>
      </c>
      <c r="Q64" t="e">
        <f t="shared" ca="1" si="118"/>
        <v>#DIV/0!</v>
      </c>
      <c r="R64" t="e">
        <f t="shared" ca="1" si="118"/>
        <v>#DIV/0!</v>
      </c>
      <c r="S64" t="e">
        <f t="shared" ca="1" si="118"/>
        <v>#DIV/0!</v>
      </c>
      <c r="T64" t="e">
        <f t="shared" ca="1" si="118"/>
        <v>#DIV/0!</v>
      </c>
      <c r="U64" t="e">
        <f t="shared" ca="1" si="118"/>
        <v>#DIV/0!</v>
      </c>
      <c r="V64" t="e">
        <f t="shared" ca="1" si="118"/>
        <v>#DIV/0!</v>
      </c>
      <c r="W64" t="e">
        <f t="shared" ca="1" si="118"/>
        <v>#DIV/0!</v>
      </c>
      <c r="X64" t="e">
        <f t="shared" ca="1" si="118"/>
        <v>#DIV/0!</v>
      </c>
      <c r="Y64" t="e">
        <f t="shared" ca="1" si="118"/>
        <v>#DIV/0!</v>
      </c>
      <c r="Z64" t="e">
        <f t="shared" ca="1" si="118"/>
        <v>#DIV/0!</v>
      </c>
      <c r="AA64" t="e">
        <f t="shared" ca="1" si="118"/>
        <v>#DIV/0!</v>
      </c>
      <c r="AB64" t="e">
        <f t="shared" ca="1" si="118"/>
        <v>#DIV/0!</v>
      </c>
      <c r="AC64" t="e">
        <f t="shared" ca="1" si="118"/>
        <v>#DIV/0!</v>
      </c>
      <c r="AD64" t="e">
        <f t="shared" ca="1" si="118"/>
        <v>#DIV/0!</v>
      </c>
      <c r="AE64" t="e">
        <f t="shared" ca="1" si="118"/>
        <v>#DIV/0!</v>
      </c>
      <c r="AF64" t="e">
        <f t="shared" ca="1" si="118"/>
        <v>#DIV/0!</v>
      </c>
      <c r="AG64" t="e">
        <f t="shared" ca="1" si="118"/>
        <v>#DIV/0!</v>
      </c>
      <c r="AH64" t="e">
        <f t="shared" ref="AH64:BM64" ca="1" si="119">2*AH62*AH63/(AH62+AH63)</f>
        <v>#DIV/0!</v>
      </c>
      <c r="AI64" t="e">
        <f t="shared" ca="1" si="119"/>
        <v>#DIV/0!</v>
      </c>
      <c r="AJ64" t="e">
        <f t="shared" ca="1" si="119"/>
        <v>#DIV/0!</v>
      </c>
      <c r="AK64" t="e">
        <f t="shared" ca="1" si="119"/>
        <v>#DIV/0!</v>
      </c>
      <c r="AL64" t="e">
        <f t="shared" ca="1" si="119"/>
        <v>#DIV/0!</v>
      </c>
      <c r="AM64" t="e">
        <f t="shared" ca="1" si="119"/>
        <v>#DIV/0!</v>
      </c>
      <c r="AN64" t="e">
        <f t="shared" ca="1" si="119"/>
        <v>#DIV/0!</v>
      </c>
      <c r="AO64" t="e">
        <f t="shared" ca="1" si="119"/>
        <v>#DIV/0!</v>
      </c>
      <c r="AP64" t="e">
        <f t="shared" ca="1" si="119"/>
        <v>#DIV/0!</v>
      </c>
      <c r="AQ64" t="e">
        <f t="shared" ca="1" si="119"/>
        <v>#DIV/0!</v>
      </c>
      <c r="AR64" t="e">
        <f t="shared" ca="1" si="119"/>
        <v>#DIV/0!</v>
      </c>
      <c r="AS64" t="e">
        <f t="shared" ca="1" si="119"/>
        <v>#DIV/0!</v>
      </c>
      <c r="AT64" t="e">
        <f t="shared" ca="1" si="119"/>
        <v>#DIV/0!</v>
      </c>
      <c r="AU64" t="e">
        <f t="shared" ca="1" si="119"/>
        <v>#DIV/0!</v>
      </c>
      <c r="AV64" t="e">
        <f t="shared" ca="1" si="119"/>
        <v>#DIV/0!</v>
      </c>
      <c r="AW64" t="e">
        <f t="shared" ca="1" si="119"/>
        <v>#DIV/0!</v>
      </c>
      <c r="AX64" t="e">
        <f t="shared" ca="1" si="119"/>
        <v>#DIV/0!</v>
      </c>
      <c r="AY64" t="e">
        <f t="shared" ca="1" si="119"/>
        <v>#DIV/0!</v>
      </c>
      <c r="AZ64" t="e">
        <f t="shared" ca="1" si="119"/>
        <v>#DIV/0!</v>
      </c>
      <c r="BA64" t="e">
        <f t="shared" ca="1" si="119"/>
        <v>#DIV/0!</v>
      </c>
    </row>
    <row r="65" spans="1:53">
      <c r="A65" t="s">
        <v>101</v>
      </c>
      <c r="B65">
        <f t="shared" ref="B65:AG65" ca="1" si="120">SUMIFS(154:154,$121:$121,B$3,$125:$125,B$4&amp;"*")</f>
        <v>0</v>
      </c>
      <c r="C65">
        <f t="shared" ca="1" si="120"/>
        <v>0</v>
      </c>
      <c r="D65">
        <f t="shared" ca="1" si="120"/>
        <v>0</v>
      </c>
      <c r="E65">
        <f t="shared" ca="1" si="120"/>
        <v>0</v>
      </c>
      <c r="F65">
        <f t="shared" ca="1" si="120"/>
        <v>0</v>
      </c>
      <c r="G65">
        <f t="shared" ca="1" si="120"/>
        <v>0</v>
      </c>
      <c r="H65">
        <f t="shared" ca="1" si="120"/>
        <v>0</v>
      </c>
      <c r="I65">
        <f t="shared" ca="1" si="120"/>
        <v>0</v>
      </c>
      <c r="J65">
        <f t="shared" ca="1" si="120"/>
        <v>0</v>
      </c>
      <c r="K65">
        <f t="shared" ca="1" si="120"/>
        <v>0</v>
      </c>
      <c r="L65">
        <f t="shared" ca="1" si="120"/>
        <v>0</v>
      </c>
      <c r="M65">
        <f t="shared" ca="1" si="120"/>
        <v>0</v>
      </c>
      <c r="N65">
        <f t="shared" ca="1" si="120"/>
        <v>0</v>
      </c>
      <c r="O65">
        <f t="shared" ca="1" si="120"/>
        <v>0</v>
      </c>
      <c r="P65">
        <f t="shared" ca="1" si="120"/>
        <v>0</v>
      </c>
      <c r="Q65">
        <f t="shared" ca="1" si="120"/>
        <v>0</v>
      </c>
      <c r="R65">
        <f t="shared" ca="1" si="120"/>
        <v>0</v>
      </c>
      <c r="S65">
        <f t="shared" ca="1" si="120"/>
        <v>0</v>
      </c>
      <c r="T65">
        <f t="shared" ca="1" si="120"/>
        <v>0</v>
      </c>
      <c r="U65">
        <f t="shared" ca="1" si="120"/>
        <v>0</v>
      </c>
      <c r="V65">
        <f t="shared" ca="1" si="120"/>
        <v>0</v>
      </c>
      <c r="W65">
        <f t="shared" ca="1" si="120"/>
        <v>0</v>
      </c>
      <c r="X65">
        <f t="shared" ca="1" si="120"/>
        <v>0</v>
      </c>
      <c r="Y65">
        <f t="shared" ca="1" si="120"/>
        <v>0</v>
      </c>
      <c r="Z65">
        <f t="shared" ca="1" si="120"/>
        <v>0</v>
      </c>
      <c r="AA65">
        <f t="shared" ca="1" si="120"/>
        <v>0</v>
      </c>
      <c r="AB65">
        <f t="shared" ca="1" si="120"/>
        <v>0</v>
      </c>
      <c r="AC65">
        <f t="shared" ca="1" si="120"/>
        <v>0</v>
      </c>
      <c r="AD65">
        <f t="shared" ca="1" si="120"/>
        <v>0</v>
      </c>
      <c r="AE65">
        <f t="shared" ca="1" si="120"/>
        <v>0</v>
      </c>
      <c r="AF65">
        <f t="shared" ca="1" si="120"/>
        <v>0</v>
      </c>
      <c r="AG65">
        <f t="shared" ca="1" si="120"/>
        <v>0</v>
      </c>
      <c r="AH65">
        <f t="shared" ref="AH65:BA65" ca="1" si="121">SUMIFS(154:154,$121:$121,AH$3,$125:$125,AH$4&amp;"*")</f>
        <v>0</v>
      </c>
      <c r="AI65">
        <f t="shared" ca="1" si="121"/>
        <v>0</v>
      </c>
      <c r="AJ65">
        <f t="shared" ca="1" si="121"/>
        <v>0</v>
      </c>
      <c r="AK65">
        <f t="shared" ca="1" si="121"/>
        <v>0</v>
      </c>
      <c r="AL65">
        <f t="shared" ca="1" si="121"/>
        <v>0</v>
      </c>
      <c r="AM65">
        <f t="shared" ca="1" si="121"/>
        <v>0</v>
      </c>
      <c r="AN65">
        <f t="shared" ca="1" si="121"/>
        <v>0</v>
      </c>
      <c r="AO65">
        <f t="shared" ca="1" si="121"/>
        <v>0</v>
      </c>
      <c r="AP65">
        <f t="shared" ca="1" si="121"/>
        <v>0</v>
      </c>
      <c r="AQ65">
        <f t="shared" ca="1" si="121"/>
        <v>0</v>
      </c>
      <c r="AR65">
        <f t="shared" ca="1" si="121"/>
        <v>0</v>
      </c>
      <c r="AS65">
        <f t="shared" ca="1" si="121"/>
        <v>0</v>
      </c>
      <c r="AT65">
        <f t="shared" ca="1" si="121"/>
        <v>0</v>
      </c>
      <c r="AU65">
        <f t="shared" ca="1" si="121"/>
        <v>0</v>
      </c>
      <c r="AV65">
        <f t="shared" ca="1" si="121"/>
        <v>0</v>
      </c>
      <c r="AW65">
        <f t="shared" ca="1" si="121"/>
        <v>0</v>
      </c>
      <c r="AX65">
        <f t="shared" ca="1" si="121"/>
        <v>0</v>
      </c>
      <c r="AY65">
        <f t="shared" ca="1" si="121"/>
        <v>0</v>
      </c>
      <c r="AZ65">
        <f t="shared" ca="1" si="121"/>
        <v>0</v>
      </c>
      <c r="BA65">
        <f t="shared" ca="1" si="121"/>
        <v>0</v>
      </c>
    </row>
    <row r="66" spans="1:53">
      <c r="A66" t="s">
        <v>102</v>
      </c>
      <c r="B66">
        <f t="shared" ref="B66:AG66" ca="1" si="122">SUMIFS(155:155,$121:$121,B$3,$125:$125,B$4&amp;"*")</f>
        <v>0</v>
      </c>
      <c r="C66">
        <f t="shared" ca="1" si="122"/>
        <v>0</v>
      </c>
      <c r="D66">
        <f t="shared" ca="1" si="122"/>
        <v>0</v>
      </c>
      <c r="E66">
        <f t="shared" ca="1" si="122"/>
        <v>0</v>
      </c>
      <c r="F66">
        <f t="shared" ca="1" si="122"/>
        <v>0</v>
      </c>
      <c r="G66">
        <f t="shared" ca="1" si="122"/>
        <v>0</v>
      </c>
      <c r="H66">
        <f t="shared" ca="1" si="122"/>
        <v>0</v>
      </c>
      <c r="I66">
        <f t="shared" ca="1" si="122"/>
        <v>0</v>
      </c>
      <c r="J66">
        <f t="shared" ca="1" si="122"/>
        <v>0</v>
      </c>
      <c r="K66">
        <f t="shared" ca="1" si="122"/>
        <v>0</v>
      </c>
      <c r="L66">
        <f t="shared" ca="1" si="122"/>
        <v>0</v>
      </c>
      <c r="M66">
        <f t="shared" ca="1" si="122"/>
        <v>0</v>
      </c>
      <c r="N66">
        <f t="shared" ca="1" si="122"/>
        <v>0</v>
      </c>
      <c r="O66">
        <f t="shared" ca="1" si="122"/>
        <v>0</v>
      </c>
      <c r="P66">
        <f t="shared" ca="1" si="122"/>
        <v>0</v>
      </c>
      <c r="Q66">
        <f t="shared" ca="1" si="122"/>
        <v>0</v>
      </c>
      <c r="R66">
        <f t="shared" ca="1" si="122"/>
        <v>0</v>
      </c>
      <c r="S66">
        <f t="shared" ca="1" si="122"/>
        <v>0</v>
      </c>
      <c r="T66">
        <f t="shared" ca="1" si="122"/>
        <v>0</v>
      </c>
      <c r="U66">
        <f t="shared" ca="1" si="122"/>
        <v>0</v>
      </c>
      <c r="V66">
        <f t="shared" ca="1" si="122"/>
        <v>0</v>
      </c>
      <c r="W66">
        <f t="shared" ca="1" si="122"/>
        <v>0</v>
      </c>
      <c r="X66">
        <f t="shared" ca="1" si="122"/>
        <v>0</v>
      </c>
      <c r="Y66">
        <f t="shared" ca="1" si="122"/>
        <v>0</v>
      </c>
      <c r="Z66">
        <f t="shared" ca="1" si="122"/>
        <v>0</v>
      </c>
      <c r="AA66">
        <f t="shared" ca="1" si="122"/>
        <v>0</v>
      </c>
      <c r="AB66">
        <f t="shared" ca="1" si="122"/>
        <v>0</v>
      </c>
      <c r="AC66">
        <f t="shared" ca="1" si="122"/>
        <v>0</v>
      </c>
      <c r="AD66">
        <f t="shared" ca="1" si="122"/>
        <v>0</v>
      </c>
      <c r="AE66">
        <f t="shared" ca="1" si="122"/>
        <v>0</v>
      </c>
      <c r="AF66">
        <f t="shared" ca="1" si="122"/>
        <v>0</v>
      </c>
      <c r="AG66">
        <f t="shared" ca="1" si="122"/>
        <v>0</v>
      </c>
      <c r="AH66">
        <f t="shared" ref="AH66:BA66" ca="1" si="123">SUMIFS(155:155,$121:$121,AH$3,$125:$125,AH$4&amp;"*")</f>
        <v>0</v>
      </c>
      <c r="AI66">
        <f t="shared" ca="1" si="123"/>
        <v>0</v>
      </c>
      <c r="AJ66">
        <f t="shared" ca="1" si="123"/>
        <v>0</v>
      </c>
      <c r="AK66">
        <f t="shared" ca="1" si="123"/>
        <v>0</v>
      </c>
      <c r="AL66">
        <f t="shared" ca="1" si="123"/>
        <v>0</v>
      </c>
      <c r="AM66">
        <f t="shared" ca="1" si="123"/>
        <v>0</v>
      </c>
      <c r="AN66">
        <f t="shared" ca="1" si="123"/>
        <v>0</v>
      </c>
      <c r="AO66">
        <f t="shared" ca="1" si="123"/>
        <v>0</v>
      </c>
      <c r="AP66">
        <f t="shared" ca="1" si="123"/>
        <v>0</v>
      </c>
      <c r="AQ66">
        <f t="shared" ca="1" si="123"/>
        <v>0</v>
      </c>
      <c r="AR66">
        <f t="shared" ca="1" si="123"/>
        <v>0</v>
      </c>
      <c r="AS66">
        <f t="shared" ca="1" si="123"/>
        <v>0</v>
      </c>
      <c r="AT66">
        <f t="shared" ca="1" si="123"/>
        <v>0</v>
      </c>
      <c r="AU66">
        <f t="shared" ca="1" si="123"/>
        <v>0</v>
      </c>
      <c r="AV66">
        <f t="shared" ca="1" si="123"/>
        <v>0</v>
      </c>
      <c r="AW66">
        <f t="shared" ca="1" si="123"/>
        <v>0</v>
      </c>
      <c r="AX66">
        <f t="shared" ca="1" si="123"/>
        <v>0</v>
      </c>
      <c r="AY66">
        <f t="shared" ca="1" si="123"/>
        <v>0</v>
      </c>
      <c r="AZ66">
        <f t="shared" ca="1" si="123"/>
        <v>0</v>
      </c>
      <c r="BA66">
        <f t="shared" ca="1" si="123"/>
        <v>0</v>
      </c>
    </row>
    <row r="67" spans="1:53">
      <c r="A67" t="s">
        <v>103</v>
      </c>
      <c r="B67">
        <f t="shared" ref="B67:AG67" ca="1" si="124">SUMIFS(156:156,$121:$121,B$3,$125:$125,B$4&amp;"*")</f>
        <v>0</v>
      </c>
      <c r="C67">
        <f t="shared" ca="1" si="124"/>
        <v>0</v>
      </c>
      <c r="D67">
        <f t="shared" ca="1" si="124"/>
        <v>0</v>
      </c>
      <c r="E67">
        <f t="shared" ca="1" si="124"/>
        <v>0</v>
      </c>
      <c r="F67">
        <f t="shared" ca="1" si="124"/>
        <v>0</v>
      </c>
      <c r="G67">
        <f t="shared" ca="1" si="124"/>
        <v>0</v>
      </c>
      <c r="H67">
        <f t="shared" ca="1" si="124"/>
        <v>0</v>
      </c>
      <c r="I67">
        <f t="shared" ca="1" si="124"/>
        <v>0</v>
      </c>
      <c r="J67">
        <f t="shared" ca="1" si="124"/>
        <v>0</v>
      </c>
      <c r="K67">
        <f t="shared" ca="1" si="124"/>
        <v>0</v>
      </c>
      <c r="L67">
        <f t="shared" ca="1" si="124"/>
        <v>0</v>
      </c>
      <c r="M67">
        <f t="shared" ca="1" si="124"/>
        <v>0</v>
      </c>
      <c r="N67">
        <f t="shared" ca="1" si="124"/>
        <v>0</v>
      </c>
      <c r="O67">
        <f t="shared" ca="1" si="124"/>
        <v>0</v>
      </c>
      <c r="P67">
        <f t="shared" ca="1" si="124"/>
        <v>0</v>
      </c>
      <c r="Q67">
        <f t="shared" ca="1" si="124"/>
        <v>0</v>
      </c>
      <c r="R67">
        <f t="shared" ca="1" si="124"/>
        <v>0</v>
      </c>
      <c r="S67">
        <f t="shared" ca="1" si="124"/>
        <v>0</v>
      </c>
      <c r="T67">
        <f t="shared" ca="1" si="124"/>
        <v>0</v>
      </c>
      <c r="U67">
        <f t="shared" ca="1" si="124"/>
        <v>0</v>
      </c>
      <c r="V67">
        <f t="shared" ca="1" si="124"/>
        <v>0</v>
      </c>
      <c r="W67">
        <f t="shared" ca="1" si="124"/>
        <v>0</v>
      </c>
      <c r="X67">
        <f t="shared" ca="1" si="124"/>
        <v>0</v>
      </c>
      <c r="Y67">
        <f t="shared" ca="1" si="124"/>
        <v>0</v>
      </c>
      <c r="Z67">
        <f t="shared" ca="1" si="124"/>
        <v>0</v>
      </c>
      <c r="AA67">
        <f t="shared" ca="1" si="124"/>
        <v>0</v>
      </c>
      <c r="AB67">
        <f t="shared" ca="1" si="124"/>
        <v>0</v>
      </c>
      <c r="AC67">
        <f t="shared" ca="1" si="124"/>
        <v>0</v>
      </c>
      <c r="AD67">
        <f t="shared" ca="1" si="124"/>
        <v>0</v>
      </c>
      <c r="AE67">
        <f t="shared" ca="1" si="124"/>
        <v>0</v>
      </c>
      <c r="AF67">
        <f t="shared" ca="1" si="124"/>
        <v>0</v>
      </c>
      <c r="AG67">
        <f t="shared" ca="1" si="124"/>
        <v>0</v>
      </c>
      <c r="AH67">
        <f t="shared" ref="AH67:BA67" ca="1" si="125">SUMIFS(156:156,$121:$121,AH$3,$125:$125,AH$4&amp;"*")</f>
        <v>0</v>
      </c>
      <c r="AI67">
        <f t="shared" ca="1" si="125"/>
        <v>0</v>
      </c>
      <c r="AJ67">
        <f t="shared" ca="1" si="125"/>
        <v>0</v>
      </c>
      <c r="AK67">
        <f t="shared" ca="1" si="125"/>
        <v>0</v>
      </c>
      <c r="AL67">
        <f t="shared" ca="1" si="125"/>
        <v>0</v>
      </c>
      <c r="AM67">
        <f t="shared" ca="1" si="125"/>
        <v>0</v>
      </c>
      <c r="AN67">
        <f t="shared" ca="1" si="125"/>
        <v>0</v>
      </c>
      <c r="AO67">
        <f t="shared" ca="1" si="125"/>
        <v>0</v>
      </c>
      <c r="AP67">
        <f t="shared" ca="1" si="125"/>
        <v>0</v>
      </c>
      <c r="AQ67">
        <f t="shared" ca="1" si="125"/>
        <v>0</v>
      </c>
      <c r="AR67">
        <f t="shared" ca="1" si="125"/>
        <v>0</v>
      </c>
      <c r="AS67">
        <f t="shared" ca="1" si="125"/>
        <v>0</v>
      </c>
      <c r="AT67">
        <f t="shared" ca="1" si="125"/>
        <v>0</v>
      </c>
      <c r="AU67">
        <f t="shared" ca="1" si="125"/>
        <v>0</v>
      </c>
      <c r="AV67">
        <f t="shared" ca="1" si="125"/>
        <v>0</v>
      </c>
      <c r="AW67">
        <f t="shared" ca="1" si="125"/>
        <v>0</v>
      </c>
      <c r="AX67">
        <f t="shared" ca="1" si="125"/>
        <v>0</v>
      </c>
      <c r="AY67">
        <f t="shared" ca="1" si="125"/>
        <v>0</v>
      </c>
      <c r="AZ67">
        <f t="shared" ca="1" si="125"/>
        <v>0</v>
      </c>
      <c r="BA67">
        <f t="shared" ca="1" si="125"/>
        <v>0</v>
      </c>
    </row>
    <row r="68" spans="1:53">
      <c r="A68" t="s">
        <v>104</v>
      </c>
      <c r="B68" t="e">
        <f t="shared" ref="B68:AG68" ca="1" si="126">B65/(B65+B66)</f>
        <v>#DIV/0!</v>
      </c>
      <c r="C68" t="e">
        <f t="shared" ca="1" si="126"/>
        <v>#DIV/0!</v>
      </c>
      <c r="D68" t="e">
        <f t="shared" ca="1" si="126"/>
        <v>#DIV/0!</v>
      </c>
      <c r="E68" t="e">
        <f t="shared" ca="1" si="126"/>
        <v>#DIV/0!</v>
      </c>
      <c r="F68" t="e">
        <f t="shared" ca="1" si="126"/>
        <v>#DIV/0!</v>
      </c>
      <c r="G68" t="e">
        <f t="shared" ca="1" si="126"/>
        <v>#DIV/0!</v>
      </c>
      <c r="H68" t="e">
        <f t="shared" ca="1" si="126"/>
        <v>#DIV/0!</v>
      </c>
      <c r="I68" t="e">
        <f t="shared" ca="1" si="126"/>
        <v>#DIV/0!</v>
      </c>
      <c r="J68" t="e">
        <f t="shared" ca="1" si="126"/>
        <v>#DIV/0!</v>
      </c>
      <c r="K68" t="e">
        <f t="shared" ca="1" si="126"/>
        <v>#DIV/0!</v>
      </c>
      <c r="L68" t="e">
        <f t="shared" ca="1" si="126"/>
        <v>#DIV/0!</v>
      </c>
      <c r="M68" t="e">
        <f t="shared" ca="1" si="126"/>
        <v>#DIV/0!</v>
      </c>
      <c r="N68" t="e">
        <f t="shared" ca="1" si="126"/>
        <v>#DIV/0!</v>
      </c>
      <c r="O68" t="e">
        <f t="shared" ca="1" si="126"/>
        <v>#DIV/0!</v>
      </c>
      <c r="P68" t="e">
        <f t="shared" ca="1" si="126"/>
        <v>#DIV/0!</v>
      </c>
      <c r="Q68" t="e">
        <f t="shared" ca="1" si="126"/>
        <v>#DIV/0!</v>
      </c>
      <c r="R68" t="e">
        <f t="shared" ca="1" si="126"/>
        <v>#DIV/0!</v>
      </c>
      <c r="S68" t="e">
        <f t="shared" ca="1" si="126"/>
        <v>#DIV/0!</v>
      </c>
      <c r="T68" t="e">
        <f t="shared" ca="1" si="126"/>
        <v>#DIV/0!</v>
      </c>
      <c r="U68" t="e">
        <f t="shared" ca="1" si="126"/>
        <v>#DIV/0!</v>
      </c>
      <c r="V68" t="e">
        <f t="shared" ca="1" si="126"/>
        <v>#DIV/0!</v>
      </c>
      <c r="W68" t="e">
        <f t="shared" ca="1" si="126"/>
        <v>#DIV/0!</v>
      </c>
      <c r="X68" t="e">
        <f t="shared" ca="1" si="126"/>
        <v>#DIV/0!</v>
      </c>
      <c r="Y68" t="e">
        <f t="shared" ca="1" si="126"/>
        <v>#DIV/0!</v>
      </c>
      <c r="Z68" t="e">
        <f t="shared" ca="1" si="126"/>
        <v>#DIV/0!</v>
      </c>
      <c r="AA68" t="e">
        <f t="shared" ca="1" si="126"/>
        <v>#DIV/0!</v>
      </c>
      <c r="AB68" t="e">
        <f t="shared" ca="1" si="126"/>
        <v>#DIV/0!</v>
      </c>
      <c r="AC68" t="e">
        <f t="shared" ca="1" si="126"/>
        <v>#DIV/0!</v>
      </c>
      <c r="AD68" t="e">
        <f t="shared" ca="1" si="126"/>
        <v>#DIV/0!</v>
      </c>
      <c r="AE68" t="e">
        <f t="shared" ca="1" si="126"/>
        <v>#DIV/0!</v>
      </c>
      <c r="AF68" t="e">
        <f t="shared" ca="1" si="126"/>
        <v>#DIV/0!</v>
      </c>
      <c r="AG68" t="e">
        <f t="shared" ca="1" si="126"/>
        <v>#DIV/0!</v>
      </c>
      <c r="AH68" t="e">
        <f t="shared" ref="AH68:BA68" ca="1" si="127">AH65/(AH65+AH66)</f>
        <v>#DIV/0!</v>
      </c>
      <c r="AI68" t="e">
        <f t="shared" ca="1" si="127"/>
        <v>#DIV/0!</v>
      </c>
      <c r="AJ68" t="e">
        <f t="shared" ca="1" si="127"/>
        <v>#DIV/0!</v>
      </c>
      <c r="AK68" t="e">
        <f t="shared" ca="1" si="127"/>
        <v>#DIV/0!</v>
      </c>
      <c r="AL68" t="e">
        <f t="shared" ca="1" si="127"/>
        <v>#DIV/0!</v>
      </c>
      <c r="AM68" t="e">
        <f t="shared" ca="1" si="127"/>
        <v>#DIV/0!</v>
      </c>
      <c r="AN68" t="e">
        <f t="shared" ca="1" si="127"/>
        <v>#DIV/0!</v>
      </c>
      <c r="AO68" t="e">
        <f t="shared" ca="1" si="127"/>
        <v>#DIV/0!</v>
      </c>
      <c r="AP68" t="e">
        <f t="shared" ca="1" si="127"/>
        <v>#DIV/0!</v>
      </c>
      <c r="AQ68" t="e">
        <f t="shared" ca="1" si="127"/>
        <v>#DIV/0!</v>
      </c>
      <c r="AR68" t="e">
        <f t="shared" ca="1" si="127"/>
        <v>#DIV/0!</v>
      </c>
      <c r="AS68" t="e">
        <f t="shared" ca="1" si="127"/>
        <v>#DIV/0!</v>
      </c>
      <c r="AT68" t="e">
        <f t="shared" ca="1" si="127"/>
        <v>#DIV/0!</v>
      </c>
      <c r="AU68" t="e">
        <f t="shared" ca="1" si="127"/>
        <v>#DIV/0!</v>
      </c>
      <c r="AV68" t="e">
        <f t="shared" ca="1" si="127"/>
        <v>#DIV/0!</v>
      </c>
      <c r="AW68" t="e">
        <f t="shared" ca="1" si="127"/>
        <v>#DIV/0!</v>
      </c>
      <c r="AX68" t="e">
        <f t="shared" ca="1" si="127"/>
        <v>#DIV/0!</v>
      </c>
      <c r="AY68" t="e">
        <f t="shared" ca="1" si="127"/>
        <v>#DIV/0!</v>
      </c>
      <c r="AZ68" t="e">
        <f t="shared" ca="1" si="127"/>
        <v>#DIV/0!</v>
      </c>
      <c r="BA68" t="e">
        <f t="shared" ca="1" si="127"/>
        <v>#DIV/0!</v>
      </c>
    </row>
    <row r="69" spans="1:53">
      <c r="A69" t="s">
        <v>105</v>
      </c>
      <c r="B69" t="e">
        <f t="shared" ref="B69:AG69" ca="1" si="128">B65/(B65+B67)</f>
        <v>#DIV/0!</v>
      </c>
      <c r="C69" t="e">
        <f t="shared" ca="1" si="128"/>
        <v>#DIV/0!</v>
      </c>
      <c r="D69" t="e">
        <f t="shared" ca="1" si="128"/>
        <v>#DIV/0!</v>
      </c>
      <c r="E69" t="e">
        <f t="shared" ca="1" si="128"/>
        <v>#DIV/0!</v>
      </c>
      <c r="F69" t="e">
        <f t="shared" ca="1" si="128"/>
        <v>#DIV/0!</v>
      </c>
      <c r="G69" t="e">
        <f t="shared" ca="1" si="128"/>
        <v>#DIV/0!</v>
      </c>
      <c r="H69" t="e">
        <f t="shared" ca="1" si="128"/>
        <v>#DIV/0!</v>
      </c>
      <c r="I69" t="e">
        <f t="shared" ca="1" si="128"/>
        <v>#DIV/0!</v>
      </c>
      <c r="J69" t="e">
        <f t="shared" ca="1" si="128"/>
        <v>#DIV/0!</v>
      </c>
      <c r="K69" t="e">
        <f t="shared" ca="1" si="128"/>
        <v>#DIV/0!</v>
      </c>
      <c r="L69" t="e">
        <f t="shared" ca="1" si="128"/>
        <v>#DIV/0!</v>
      </c>
      <c r="M69" t="e">
        <f t="shared" ca="1" si="128"/>
        <v>#DIV/0!</v>
      </c>
      <c r="N69" t="e">
        <f t="shared" ca="1" si="128"/>
        <v>#DIV/0!</v>
      </c>
      <c r="O69" t="e">
        <f t="shared" ca="1" si="128"/>
        <v>#DIV/0!</v>
      </c>
      <c r="P69" t="e">
        <f t="shared" ca="1" si="128"/>
        <v>#DIV/0!</v>
      </c>
      <c r="Q69" t="e">
        <f t="shared" ca="1" si="128"/>
        <v>#DIV/0!</v>
      </c>
      <c r="R69" t="e">
        <f t="shared" ca="1" si="128"/>
        <v>#DIV/0!</v>
      </c>
      <c r="S69" t="e">
        <f t="shared" ca="1" si="128"/>
        <v>#DIV/0!</v>
      </c>
      <c r="T69" t="e">
        <f t="shared" ca="1" si="128"/>
        <v>#DIV/0!</v>
      </c>
      <c r="U69" t="e">
        <f t="shared" ca="1" si="128"/>
        <v>#DIV/0!</v>
      </c>
      <c r="V69" t="e">
        <f t="shared" ca="1" si="128"/>
        <v>#DIV/0!</v>
      </c>
      <c r="W69" t="e">
        <f t="shared" ca="1" si="128"/>
        <v>#DIV/0!</v>
      </c>
      <c r="X69" t="e">
        <f t="shared" ca="1" si="128"/>
        <v>#DIV/0!</v>
      </c>
      <c r="Y69" t="e">
        <f t="shared" ca="1" si="128"/>
        <v>#DIV/0!</v>
      </c>
      <c r="Z69" t="e">
        <f t="shared" ca="1" si="128"/>
        <v>#DIV/0!</v>
      </c>
      <c r="AA69" t="e">
        <f t="shared" ca="1" si="128"/>
        <v>#DIV/0!</v>
      </c>
      <c r="AB69" t="e">
        <f t="shared" ca="1" si="128"/>
        <v>#DIV/0!</v>
      </c>
      <c r="AC69" t="e">
        <f t="shared" ca="1" si="128"/>
        <v>#DIV/0!</v>
      </c>
      <c r="AD69" t="e">
        <f t="shared" ca="1" si="128"/>
        <v>#DIV/0!</v>
      </c>
      <c r="AE69" t="e">
        <f t="shared" ca="1" si="128"/>
        <v>#DIV/0!</v>
      </c>
      <c r="AF69" t="e">
        <f t="shared" ca="1" si="128"/>
        <v>#DIV/0!</v>
      </c>
      <c r="AG69" t="e">
        <f t="shared" ca="1" si="128"/>
        <v>#DIV/0!</v>
      </c>
      <c r="AH69" t="e">
        <f t="shared" ref="AH69:BA69" ca="1" si="129">AH65/(AH65+AH67)</f>
        <v>#DIV/0!</v>
      </c>
      <c r="AI69" t="e">
        <f t="shared" ca="1" si="129"/>
        <v>#DIV/0!</v>
      </c>
      <c r="AJ69" t="e">
        <f t="shared" ca="1" si="129"/>
        <v>#DIV/0!</v>
      </c>
      <c r="AK69" t="e">
        <f t="shared" ca="1" si="129"/>
        <v>#DIV/0!</v>
      </c>
      <c r="AL69" t="e">
        <f t="shared" ca="1" si="129"/>
        <v>#DIV/0!</v>
      </c>
      <c r="AM69" t="e">
        <f t="shared" ca="1" si="129"/>
        <v>#DIV/0!</v>
      </c>
      <c r="AN69" t="e">
        <f t="shared" ca="1" si="129"/>
        <v>#DIV/0!</v>
      </c>
      <c r="AO69" t="e">
        <f t="shared" ca="1" si="129"/>
        <v>#DIV/0!</v>
      </c>
      <c r="AP69" t="e">
        <f t="shared" ca="1" si="129"/>
        <v>#DIV/0!</v>
      </c>
      <c r="AQ69" t="e">
        <f t="shared" ca="1" si="129"/>
        <v>#DIV/0!</v>
      </c>
      <c r="AR69" t="e">
        <f t="shared" ca="1" si="129"/>
        <v>#DIV/0!</v>
      </c>
      <c r="AS69" t="e">
        <f t="shared" ca="1" si="129"/>
        <v>#DIV/0!</v>
      </c>
      <c r="AT69" t="e">
        <f t="shared" ca="1" si="129"/>
        <v>#DIV/0!</v>
      </c>
      <c r="AU69" t="e">
        <f t="shared" ca="1" si="129"/>
        <v>#DIV/0!</v>
      </c>
      <c r="AV69" t="e">
        <f t="shared" ca="1" si="129"/>
        <v>#DIV/0!</v>
      </c>
      <c r="AW69" t="e">
        <f t="shared" ca="1" si="129"/>
        <v>#DIV/0!</v>
      </c>
      <c r="AX69" t="e">
        <f t="shared" ca="1" si="129"/>
        <v>#DIV/0!</v>
      </c>
      <c r="AY69" t="e">
        <f t="shared" ca="1" si="129"/>
        <v>#DIV/0!</v>
      </c>
      <c r="AZ69" t="e">
        <f t="shared" ca="1" si="129"/>
        <v>#DIV/0!</v>
      </c>
      <c r="BA69" t="e">
        <f t="shared" ca="1" si="129"/>
        <v>#DIV/0!</v>
      </c>
    </row>
    <row r="70" spans="1:53">
      <c r="A70" t="s">
        <v>106</v>
      </c>
      <c r="B70" t="e">
        <f t="shared" ref="B70:AG70" ca="1" si="130">2*B68*B69/(B68+B69)</f>
        <v>#DIV/0!</v>
      </c>
      <c r="C70" t="e">
        <f t="shared" ca="1" si="130"/>
        <v>#DIV/0!</v>
      </c>
      <c r="D70" t="e">
        <f t="shared" ca="1" si="130"/>
        <v>#DIV/0!</v>
      </c>
      <c r="E70" t="e">
        <f t="shared" ca="1" si="130"/>
        <v>#DIV/0!</v>
      </c>
      <c r="F70" t="e">
        <f t="shared" ca="1" si="130"/>
        <v>#DIV/0!</v>
      </c>
      <c r="G70" t="e">
        <f t="shared" ca="1" si="130"/>
        <v>#DIV/0!</v>
      </c>
      <c r="H70" t="e">
        <f t="shared" ca="1" si="130"/>
        <v>#DIV/0!</v>
      </c>
      <c r="I70" t="e">
        <f t="shared" ca="1" si="130"/>
        <v>#DIV/0!</v>
      </c>
      <c r="J70" t="e">
        <f t="shared" ca="1" si="130"/>
        <v>#DIV/0!</v>
      </c>
      <c r="K70" t="e">
        <f t="shared" ca="1" si="130"/>
        <v>#DIV/0!</v>
      </c>
      <c r="L70" t="e">
        <f t="shared" ca="1" si="130"/>
        <v>#DIV/0!</v>
      </c>
      <c r="M70" t="e">
        <f t="shared" ca="1" si="130"/>
        <v>#DIV/0!</v>
      </c>
      <c r="N70" t="e">
        <f t="shared" ca="1" si="130"/>
        <v>#DIV/0!</v>
      </c>
      <c r="O70" t="e">
        <f t="shared" ca="1" si="130"/>
        <v>#DIV/0!</v>
      </c>
      <c r="P70" t="e">
        <f t="shared" ca="1" si="130"/>
        <v>#DIV/0!</v>
      </c>
      <c r="Q70" t="e">
        <f t="shared" ca="1" si="130"/>
        <v>#DIV/0!</v>
      </c>
      <c r="R70" t="e">
        <f t="shared" ca="1" si="130"/>
        <v>#DIV/0!</v>
      </c>
      <c r="S70" t="e">
        <f t="shared" ca="1" si="130"/>
        <v>#DIV/0!</v>
      </c>
      <c r="T70" t="e">
        <f t="shared" ca="1" si="130"/>
        <v>#DIV/0!</v>
      </c>
      <c r="U70" t="e">
        <f t="shared" ca="1" si="130"/>
        <v>#DIV/0!</v>
      </c>
      <c r="V70" t="e">
        <f t="shared" ca="1" si="130"/>
        <v>#DIV/0!</v>
      </c>
      <c r="W70" t="e">
        <f t="shared" ca="1" si="130"/>
        <v>#DIV/0!</v>
      </c>
      <c r="X70" t="e">
        <f t="shared" ca="1" si="130"/>
        <v>#DIV/0!</v>
      </c>
      <c r="Y70" t="e">
        <f t="shared" ca="1" si="130"/>
        <v>#DIV/0!</v>
      </c>
      <c r="Z70" t="e">
        <f t="shared" ca="1" si="130"/>
        <v>#DIV/0!</v>
      </c>
      <c r="AA70" t="e">
        <f t="shared" ca="1" si="130"/>
        <v>#DIV/0!</v>
      </c>
      <c r="AB70" t="e">
        <f t="shared" ca="1" si="130"/>
        <v>#DIV/0!</v>
      </c>
      <c r="AC70" t="e">
        <f t="shared" ca="1" si="130"/>
        <v>#DIV/0!</v>
      </c>
      <c r="AD70" t="e">
        <f t="shared" ca="1" si="130"/>
        <v>#DIV/0!</v>
      </c>
      <c r="AE70" t="e">
        <f t="shared" ca="1" si="130"/>
        <v>#DIV/0!</v>
      </c>
      <c r="AF70" t="e">
        <f t="shared" ca="1" si="130"/>
        <v>#DIV/0!</v>
      </c>
      <c r="AG70" t="e">
        <f t="shared" ca="1" si="130"/>
        <v>#DIV/0!</v>
      </c>
      <c r="AH70" t="e">
        <f t="shared" ref="AH70:BM70" ca="1" si="131">2*AH68*AH69/(AH68+AH69)</f>
        <v>#DIV/0!</v>
      </c>
      <c r="AI70" t="e">
        <f t="shared" ca="1" si="131"/>
        <v>#DIV/0!</v>
      </c>
      <c r="AJ70" t="e">
        <f t="shared" ca="1" si="131"/>
        <v>#DIV/0!</v>
      </c>
      <c r="AK70" t="e">
        <f t="shared" ca="1" si="131"/>
        <v>#DIV/0!</v>
      </c>
      <c r="AL70" t="e">
        <f t="shared" ca="1" si="131"/>
        <v>#DIV/0!</v>
      </c>
      <c r="AM70" t="e">
        <f t="shared" ca="1" si="131"/>
        <v>#DIV/0!</v>
      </c>
      <c r="AN70" t="e">
        <f t="shared" ca="1" si="131"/>
        <v>#DIV/0!</v>
      </c>
      <c r="AO70" t="e">
        <f t="shared" ca="1" si="131"/>
        <v>#DIV/0!</v>
      </c>
      <c r="AP70" t="e">
        <f t="shared" ca="1" si="131"/>
        <v>#DIV/0!</v>
      </c>
      <c r="AQ70" t="e">
        <f t="shared" ca="1" si="131"/>
        <v>#DIV/0!</v>
      </c>
      <c r="AR70" t="e">
        <f t="shared" ca="1" si="131"/>
        <v>#DIV/0!</v>
      </c>
      <c r="AS70" t="e">
        <f t="shared" ca="1" si="131"/>
        <v>#DIV/0!</v>
      </c>
      <c r="AT70" t="e">
        <f t="shared" ca="1" si="131"/>
        <v>#DIV/0!</v>
      </c>
      <c r="AU70" t="e">
        <f t="shared" ca="1" si="131"/>
        <v>#DIV/0!</v>
      </c>
      <c r="AV70" t="e">
        <f t="shared" ca="1" si="131"/>
        <v>#DIV/0!</v>
      </c>
      <c r="AW70" t="e">
        <f t="shared" ca="1" si="131"/>
        <v>#DIV/0!</v>
      </c>
      <c r="AX70" t="e">
        <f t="shared" ca="1" si="131"/>
        <v>#DIV/0!</v>
      </c>
      <c r="AY70" t="e">
        <f t="shared" ca="1" si="131"/>
        <v>#DIV/0!</v>
      </c>
      <c r="AZ70" t="e">
        <f t="shared" ca="1" si="131"/>
        <v>#DIV/0!</v>
      </c>
      <c r="BA70" t="e">
        <f t="shared" ca="1" si="131"/>
        <v>#DIV/0!</v>
      </c>
    </row>
    <row r="71" spans="1:53">
      <c r="A71" t="s">
        <v>107</v>
      </c>
      <c r="B71">
        <f t="shared" ref="B71:AG71" ca="1" si="132">(IFERROR(B58,0)+IFERROR(B64,0)+IFERROR(B70,0))/3</f>
        <v>0</v>
      </c>
      <c r="C71">
        <f t="shared" ca="1" si="132"/>
        <v>0</v>
      </c>
      <c r="D71">
        <f t="shared" ca="1" si="132"/>
        <v>0</v>
      </c>
      <c r="E71">
        <f t="shared" ca="1" si="132"/>
        <v>0</v>
      </c>
      <c r="F71">
        <f t="shared" ca="1" si="132"/>
        <v>0</v>
      </c>
      <c r="G71">
        <f t="shared" ca="1" si="132"/>
        <v>0</v>
      </c>
      <c r="H71">
        <f t="shared" ca="1" si="132"/>
        <v>0</v>
      </c>
      <c r="I71">
        <f t="shared" ca="1" si="132"/>
        <v>0</v>
      </c>
      <c r="J71">
        <f t="shared" ca="1" si="132"/>
        <v>0</v>
      </c>
      <c r="K71">
        <f t="shared" ca="1" si="132"/>
        <v>0</v>
      </c>
      <c r="L71">
        <f t="shared" ca="1" si="132"/>
        <v>0</v>
      </c>
      <c r="M71">
        <f t="shared" ca="1" si="132"/>
        <v>0</v>
      </c>
      <c r="N71">
        <f t="shared" ca="1" si="132"/>
        <v>0</v>
      </c>
      <c r="O71">
        <f t="shared" ca="1" si="132"/>
        <v>0</v>
      </c>
      <c r="P71">
        <f t="shared" ca="1" si="132"/>
        <v>0</v>
      </c>
      <c r="Q71">
        <f t="shared" ca="1" si="132"/>
        <v>0</v>
      </c>
      <c r="R71">
        <f t="shared" ca="1" si="132"/>
        <v>0</v>
      </c>
      <c r="S71">
        <f t="shared" ca="1" si="132"/>
        <v>0</v>
      </c>
      <c r="T71">
        <f t="shared" ca="1" si="132"/>
        <v>0</v>
      </c>
      <c r="U71">
        <f t="shared" ca="1" si="132"/>
        <v>0</v>
      </c>
      <c r="V71">
        <f t="shared" ca="1" si="132"/>
        <v>0</v>
      </c>
      <c r="W71">
        <f t="shared" ca="1" si="132"/>
        <v>0</v>
      </c>
      <c r="X71">
        <f t="shared" ca="1" si="132"/>
        <v>0</v>
      </c>
      <c r="Y71">
        <f t="shared" ca="1" si="132"/>
        <v>0</v>
      </c>
      <c r="Z71">
        <f t="shared" ca="1" si="132"/>
        <v>0</v>
      </c>
      <c r="AA71">
        <f t="shared" ca="1" si="132"/>
        <v>0</v>
      </c>
      <c r="AB71">
        <f t="shared" ca="1" si="132"/>
        <v>0</v>
      </c>
      <c r="AC71">
        <f t="shared" ca="1" si="132"/>
        <v>0</v>
      </c>
      <c r="AD71">
        <f t="shared" ca="1" si="132"/>
        <v>0</v>
      </c>
      <c r="AE71">
        <f t="shared" ca="1" si="132"/>
        <v>0</v>
      </c>
      <c r="AF71">
        <f t="shared" ca="1" si="132"/>
        <v>0</v>
      </c>
      <c r="AG71">
        <f t="shared" ca="1" si="132"/>
        <v>0</v>
      </c>
      <c r="AH71">
        <f t="shared" ref="AH71:BM71" ca="1" si="133">(IFERROR(AH58,0)+IFERROR(AH64,0)+IFERROR(AH70,0))/3</f>
        <v>0</v>
      </c>
      <c r="AI71">
        <f t="shared" ca="1" si="133"/>
        <v>0</v>
      </c>
      <c r="AJ71">
        <f t="shared" ca="1" si="133"/>
        <v>0</v>
      </c>
      <c r="AK71">
        <f t="shared" ca="1" si="133"/>
        <v>0</v>
      </c>
      <c r="AL71">
        <f t="shared" ca="1" si="133"/>
        <v>0</v>
      </c>
      <c r="AM71">
        <f t="shared" ca="1" si="133"/>
        <v>0</v>
      </c>
      <c r="AN71">
        <f t="shared" ca="1" si="133"/>
        <v>0</v>
      </c>
      <c r="AO71">
        <f t="shared" ca="1" si="133"/>
        <v>0</v>
      </c>
      <c r="AP71">
        <f t="shared" ca="1" si="133"/>
        <v>0</v>
      </c>
      <c r="AQ71">
        <f t="shared" ca="1" si="133"/>
        <v>0</v>
      </c>
      <c r="AR71">
        <f t="shared" ca="1" si="133"/>
        <v>0</v>
      </c>
      <c r="AS71">
        <f t="shared" ca="1" si="133"/>
        <v>0</v>
      </c>
      <c r="AT71">
        <f t="shared" ca="1" si="133"/>
        <v>0</v>
      </c>
      <c r="AU71">
        <f t="shared" ca="1" si="133"/>
        <v>0</v>
      </c>
      <c r="AV71">
        <f t="shared" ca="1" si="133"/>
        <v>0</v>
      </c>
      <c r="AW71">
        <f t="shared" ca="1" si="133"/>
        <v>0</v>
      </c>
      <c r="AX71">
        <f t="shared" ca="1" si="133"/>
        <v>0</v>
      </c>
      <c r="AY71">
        <f t="shared" ca="1" si="133"/>
        <v>0</v>
      </c>
      <c r="AZ71">
        <f t="shared" ca="1" si="133"/>
        <v>0</v>
      </c>
      <c r="BA71">
        <f t="shared" ca="1" si="133"/>
        <v>0</v>
      </c>
    </row>
    <row r="72" spans="1:53">
      <c r="A72" t="s">
        <v>108</v>
      </c>
      <c r="B72" t="e">
        <f t="shared" ref="B72:AG72" ca="1" si="134">(IFERROR(B58,0)*(B53+B55)+IFERROR(B64,0)*(B59+B61)+IFERROR(B70,0)*(B65+B67))/((B53+B55)+(B59+B61)+(B65+B67))</f>
        <v>#DIV/0!</v>
      </c>
      <c r="C72" t="e">
        <f t="shared" ca="1" si="134"/>
        <v>#DIV/0!</v>
      </c>
      <c r="D72" t="e">
        <f t="shared" ca="1" si="134"/>
        <v>#DIV/0!</v>
      </c>
      <c r="E72" t="e">
        <f t="shared" ca="1" si="134"/>
        <v>#DIV/0!</v>
      </c>
      <c r="F72" t="e">
        <f t="shared" ca="1" si="134"/>
        <v>#DIV/0!</v>
      </c>
      <c r="G72" t="e">
        <f t="shared" ca="1" si="134"/>
        <v>#DIV/0!</v>
      </c>
      <c r="H72" t="e">
        <f t="shared" ca="1" si="134"/>
        <v>#DIV/0!</v>
      </c>
      <c r="I72" t="e">
        <f t="shared" ca="1" si="134"/>
        <v>#DIV/0!</v>
      </c>
      <c r="J72" t="e">
        <f t="shared" ca="1" si="134"/>
        <v>#DIV/0!</v>
      </c>
      <c r="K72" t="e">
        <f t="shared" ca="1" si="134"/>
        <v>#DIV/0!</v>
      </c>
      <c r="L72" t="e">
        <f t="shared" ca="1" si="134"/>
        <v>#DIV/0!</v>
      </c>
      <c r="M72" t="e">
        <f t="shared" ca="1" si="134"/>
        <v>#DIV/0!</v>
      </c>
      <c r="N72" t="e">
        <f t="shared" ca="1" si="134"/>
        <v>#DIV/0!</v>
      </c>
      <c r="O72" t="e">
        <f t="shared" ca="1" si="134"/>
        <v>#DIV/0!</v>
      </c>
      <c r="P72" t="e">
        <f t="shared" ca="1" si="134"/>
        <v>#DIV/0!</v>
      </c>
      <c r="Q72" t="e">
        <f t="shared" ca="1" si="134"/>
        <v>#DIV/0!</v>
      </c>
      <c r="R72" t="e">
        <f t="shared" ca="1" si="134"/>
        <v>#DIV/0!</v>
      </c>
      <c r="S72" t="e">
        <f t="shared" ca="1" si="134"/>
        <v>#DIV/0!</v>
      </c>
      <c r="T72" t="e">
        <f t="shared" ca="1" si="134"/>
        <v>#DIV/0!</v>
      </c>
      <c r="U72" t="e">
        <f t="shared" ca="1" si="134"/>
        <v>#DIV/0!</v>
      </c>
      <c r="V72" t="e">
        <f t="shared" ca="1" si="134"/>
        <v>#DIV/0!</v>
      </c>
      <c r="W72" t="e">
        <f t="shared" ca="1" si="134"/>
        <v>#DIV/0!</v>
      </c>
      <c r="X72" t="e">
        <f t="shared" ca="1" si="134"/>
        <v>#DIV/0!</v>
      </c>
      <c r="Y72" t="e">
        <f t="shared" ca="1" si="134"/>
        <v>#DIV/0!</v>
      </c>
      <c r="Z72" t="e">
        <f t="shared" ca="1" si="134"/>
        <v>#DIV/0!</v>
      </c>
      <c r="AA72" t="e">
        <f t="shared" ca="1" si="134"/>
        <v>#DIV/0!</v>
      </c>
      <c r="AB72" t="e">
        <f t="shared" ca="1" si="134"/>
        <v>#DIV/0!</v>
      </c>
      <c r="AC72" t="e">
        <f t="shared" ca="1" si="134"/>
        <v>#DIV/0!</v>
      </c>
      <c r="AD72" t="e">
        <f t="shared" ca="1" si="134"/>
        <v>#DIV/0!</v>
      </c>
      <c r="AE72" t="e">
        <f t="shared" ca="1" si="134"/>
        <v>#DIV/0!</v>
      </c>
      <c r="AF72" t="e">
        <f t="shared" ca="1" si="134"/>
        <v>#DIV/0!</v>
      </c>
      <c r="AG72" t="e">
        <f t="shared" ca="1" si="134"/>
        <v>#DIV/0!</v>
      </c>
      <c r="AH72" t="e">
        <f t="shared" ref="AH72:BA72" ca="1" si="135">(IFERROR(AH58,0)*(AH53+AH55)+IFERROR(AH64,0)*(AH59+AH61)+IFERROR(AH70,0)*(AH65+AH67))/((AH53+AH55)+(AH59+AH61)+(AH65+AH67))</f>
        <v>#DIV/0!</v>
      </c>
      <c r="AI72" t="e">
        <f t="shared" ca="1" si="135"/>
        <v>#DIV/0!</v>
      </c>
      <c r="AJ72" t="e">
        <f t="shared" ca="1" si="135"/>
        <v>#DIV/0!</v>
      </c>
      <c r="AK72" t="e">
        <f t="shared" ca="1" si="135"/>
        <v>#DIV/0!</v>
      </c>
      <c r="AL72" t="e">
        <f t="shared" ca="1" si="135"/>
        <v>#DIV/0!</v>
      </c>
      <c r="AM72" t="e">
        <f t="shared" ca="1" si="135"/>
        <v>#DIV/0!</v>
      </c>
      <c r="AN72" t="e">
        <f t="shared" ca="1" si="135"/>
        <v>#DIV/0!</v>
      </c>
      <c r="AO72" t="e">
        <f t="shared" ca="1" si="135"/>
        <v>#DIV/0!</v>
      </c>
      <c r="AP72" t="e">
        <f t="shared" ca="1" si="135"/>
        <v>#DIV/0!</v>
      </c>
      <c r="AQ72" t="e">
        <f t="shared" ca="1" si="135"/>
        <v>#DIV/0!</v>
      </c>
      <c r="AR72" t="e">
        <f t="shared" ca="1" si="135"/>
        <v>#DIV/0!</v>
      </c>
      <c r="AS72" t="e">
        <f t="shared" ca="1" si="135"/>
        <v>#DIV/0!</v>
      </c>
      <c r="AT72" t="e">
        <f t="shared" ca="1" si="135"/>
        <v>#DIV/0!</v>
      </c>
      <c r="AU72" t="e">
        <f t="shared" ca="1" si="135"/>
        <v>#DIV/0!</v>
      </c>
      <c r="AV72" t="e">
        <f t="shared" ca="1" si="135"/>
        <v>#DIV/0!</v>
      </c>
      <c r="AW72" t="e">
        <f t="shared" ca="1" si="135"/>
        <v>#DIV/0!</v>
      </c>
      <c r="AX72" t="e">
        <f t="shared" ca="1" si="135"/>
        <v>#DIV/0!</v>
      </c>
      <c r="AY72" t="e">
        <f t="shared" ca="1" si="135"/>
        <v>#DIV/0!</v>
      </c>
      <c r="AZ72" t="e">
        <f t="shared" ca="1" si="135"/>
        <v>#DIV/0!</v>
      </c>
      <c r="BA72" t="e">
        <f t="shared" ca="1" si="135"/>
        <v>#DIV/0!</v>
      </c>
    </row>
    <row r="73" spans="1:53">
      <c r="A73" t="s">
        <v>109</v>
      </c>
      <c r="B73" t="e">
        <f t="shared" ref="B73:AG73" ca="1" si="136">AVERAGEIFS(157:157,$121:$121,B$3,$125:$125,B$4&amp;"*")</f>
        <v>#DIV/0!</v>
      </c>
      <c r="C73" t="e">
        <f t="shared" ca="1" si="136"/>
        <v>#DIV/0!</v>
      </c>
      <c r="D73">
        <f t="shared" ca="1" si="136"/>
        <v>5996.5</v>
      </c>
      <c r="E73">
        <f t="shared" ca="1" si="136"/>
        <v>7468.333333333333</v>
      </c>
      <c r="F73">
        <f t="shared" ca="1" si="136"/>
        <v>54744</v>
      </c>
      <c r="G73">
        <f t="shared" ca="1" si="136"/>
        <v>69787.333333333328</v>
      </c>
      <c r="H73">
        <f t="shared" ca="1" si="136"/>
        <v>972.58333333333337</v>
      </c>
      <c r="I73">
        <f t="shared" ca="1" si="136"/>
        <v>1357.25</v>
      </c>
      <c r="J73">
        <f t="shared" ca="1" si="136"/>
        <v>6032.333333333333</v>
      </c>
      <c r="K73">
        <f t="shared" ca="1" si="136"/>
        <v>8315.9166666666661</v>
      </c>
      <c r="L73">
        <f t="shared" ca="1" si="136"/>
        <v>6646.666666666667</v>
      </c>
      <c r="M73">
        <f t="shared" ca="1" si="136"/>
        <v>5485.333333333333</v>
      </c>
      <c r="N73">
        <f t="shared" ca="1" si="136"/>
        <v>5647</v>
      </c>
      <c r="O73">
        <f t="shared" ca="1" si="136"/>
        <v>6207</v>
      </c>
      <c r="P73">
        <f t="shared" ca="1" si="136"/>
        <v>8043.333333333333</v>
      </c>
      <c r="Q73">
        <f t="shared" ca="1" si="136"/>
        <v>6169.666666666667</v>
      </c>
      <c r="R73">
        <f t="shared" ca="1" si="136"/>
        <v>8722.6666666666661</v>
      </c>
      <c r="S73">
        <f t="shared" ca="1" si="136"/>
        <v>6937.666666666667</v>
      </c>
      <c r="T73">
        <f t="shared" ca="1" si="136"/>
        <v>61800</v>
      </c>
      <c r="U73">
        <f t="shared" ca="1" si="136"/>
        <v>55505</v>
      </c>
      <c r="V73">
        <f t="shared" ca="1" si="136"/>
        <v>53563.666666666664</v>
      </c>
      <c r="W73">
        <f t="shared" ca="1" si="136"/>
        <v>48107.333333333336</v>
      </c>
      <c r="X73">
        <f t="shared" ca="1" si="136"/>
        <v>79541.666666666672</v>
      </c>
      <c r="Y73">
        <f t="shared" ca="1" si="136"/>
        <v>57621</v>
      </c>
      <c r="Z73">
        <f t="shared" ca="1" si="136"/>
        <v>72884.333333333328</v>
      </c>
      <c r="AA73">
        <f t="shared" ca="1" si="136"/>
        <v>69102.333333333328</v>
      </c>
      <c r="AB73">
        <f t="shared" ca="1" si="136"/>
        <v>934</v>
      </c>
      <c r="AC73">
        <f t="shared" ca="1" si="136"/>
        <v>979.66666666666663</v>
      </c>
      <c r="AD73">
        <f t="shared" ca="1" si="136"/>
        <v>929</v>
      </c>
      <c r="AE73">
        <f t="shared" ca="1" si="136"/>
        <v>1047.6666666666667</v>
      </c>
      <c r="AF73">
        <f t="shared" ca="1" si="136"/>
        <v>1348.3333333333333</v>
      </c>
      <c r="AG73">
        <f t="shared" ca="1" si="136"/>
        <v>1270.6666666666667</v>
      </c>
      <c r="AH73">
        <f t="shared" ref="AH73:BA73" ca="1" si="137">AVERAGEIFS(157:157,$121:$121,AH$3,$125:$125,AH$4&amp;"*")</f>
        <v>1282.6666666666667</v>
      </c>
      <c r="AI73">
        <f t="shared" ca="1" si="137"/>
        <v>1527.3333333333333</v>
      </c>
      <c r="AJ73">
        <f t="shared" ca="1" si="137"/>
        <v>5601.666666666667</v>
      </c>
      <c r="AK73">
        <f t="shared" ca="1" si="137"/>
        <v>6229.333333333333</v>
      </c>
      <c r="AL73">
        <f t="shared" ca="1" si="137"/>
        <v>5986.333333333333</v>
      </c>
      <c r="AM73">
        <f t="shared" ca="1" si="137"/>
        <v>6312</v>
      </c>
      <c r="AN73">
        <f t="shared" ca="1" si="137"/>
        <v>8351</v>
      </c>
      <c r="AO73">
        <f t="shared" ca="1" si="137"/>
        <v>7684.333333333333</v>
      </c>
      <c r="AP73">
        <f t="shared" ca="1" si="137"/>
        <v>7869</v>
      </c>
      <c r="AQ73">
        <f t="shared" ca="1" si="137"/>
        <v>9359.3333333333339</v>
      </c>
      <c r="AR73">
        <f t="shared" ca="1" si="137"/>
        <v>21732.208333333332</v>
      </c>
      <c r="AS73">
        <f t="shared" ca="1" si="137"/>
        <v>16936.354166666668</v>
      </c>
      <c r="AT73">
        <f t="shared" ca="1" si="137"/>
        <v>4412.791666666667</v>
      </c>
      <c r="AU73">
        <f t="shared" ca="1" si="137"/>
        <v>3484.5416666666665</v>
      </c>
      <c r="AV73">
        <f t="shared" ca="1" si="137"/>
        <v>39051.625</v>
      </c>
      <c r="AW73">
        <f t="shared" ca="1" si="137"/>
        <v>30388.166666666668</v>
      </c>
      <c r="AX73">
        <f t="shared" ca="1" si="137"/>
        <v>3948.6666666666665</v>
      </c>
      <c r="AY73">
        <f t="shared" ca="1" si="137"/>
        <v>34719.895833333336</v>
      </c>
      <c r="AZ73">
        <f t="shared" ca="1" si="137"/>
        <v>62265.666666666664</v>
      </c>
      <c r="BA73">
        <f t="shared" ca="1" si="137"/>
        <v>7174.125</v>
      </c>
    </row>
    <row r="74" spans="1:53">
      <c r="A74" t="s">
        <v>110</v>
      </c>
      <c r="B74" t="e">
        <f t="shared" ref="B74:AG74" ca="1" si="138">AVERAGEIFS(158:158,$121:$121,B$3,$125:$125,B$4&amp;"*")</f>
        <v>#DIV/0!</v>
      </c>
      <c r="C74" t="e">
        <f t="shared" ca="1" si="138"/>
        <v>#DIV/0!</v>
      </c>
      <c r="D74">
        <f t="shared" ca="1" si="138"/>
        <v>5159</v>
      </c>
      <c r="E74">
        <f t="shared" ca="1" si="138"/>
        <v>9538.75</v>
      </c>
      <c r="F74">
        <f t="shared" ca="1" si="138"/>
        <v>47273.5</v>
      </c>
      <c r="G74">
        <f t="shared" ca="1" si="138"/>
        <v>79634.166666666672</v>
      </c>
      <c r="H74">
        <f t="shared" ca="1" si="138"/>
        <v>5326</v>
      </c>
      <c r="I74">
        <f t="shared" ca="1" si="138"/>
        <v>11708</v>
      </c>
      <c r="J74">
        <f t="shared" ca="1" si="138"/>
        <v>49418.333333333336</v>
      </c>
      <c r="K74">
        <f t="shared" ca="1" si="138"/>
        <v>98452.916666666672</v>
      </c>
      <c r="L74">
        <f t="shared" ca="1" si="138"/>
        <v>2200</v>
      </c>
      <c r="M74">
        <f t="shared" ca="1" si="138"/>
        <v>3774</v>
      </c>
      <c r="N74">
        <f t="shared" ca="1" si="138"/>
        <v>7267</v>
      </c>
      <c r="O74">
        <f t="shared" ca="1" si="138"/>
        <v>7395</v>
      </c>
      <c r="P74">
        <f t="shared" ca="1" si="138"/>
        <v>5020</v>
      </c>
      <c r="Q74">
        <f t="shared" ca="1" si="138"/>
        <v>12049</v>
      </c>
      <c r="R74">
        <f t="shared" ca="1" si="138"/>
        <v>7238</v>
      </c>
      <c r="S74">
        <f t="shared" ca="1" si="138"/>
        <v>13848</v>
      </c>
      <c r="T74">
        <f t="shared" ca="1" si="138"/>
        <v>26593</v>
      </c>
      <c r="U74">
        <f t="shared" ca="1" si="138"/>
        <v>37754.333333333336</v>
      </c>
      <c r="V74">
        <f t="shared" ca="1" si="138"/>
        <v>62162</v>
      </c>
      <c r="W74">
        <f t="shared" ca="1" si="138"/>
        <v>62584.666666666664</v>
      </c>
      <c r="X74">
        <f t="shared" ca="1" si="138"/>
        <v>48424</v>
      </c>
      <c r="Y74">
        <f t="shared" ca="1" si="138"/>
        <v>96367.333333333328</v>
      </c>
      <c r="Z74">
        <f t="shared" ca="1" si="138"/>
        <v>63248.666666666664</v>
      </c>
      <c r="AA74">
        <f t="shared" ca="1" si="138"/>
        <v>110496.66666666667</v>
      </c>
      <c r="AB74">
        <f t="shared" ca="1" si="138"/>
        <v>2260</v>
      </c>
      <c r="AC74">
        <f t="shared" ca="1" si="138"/>
        <v>3860</v>
      </c>
      <c r="AD74">
        <f t="shared" ca="1" si="138"/>
        <v>7579</v>
      </c>
      <c r="AE74">
        <f t="shared" ca="1" si="138"/>
        <v>7605</v>
      </c>
      <c r="AF74">
        <f t="shared" ca="1" si="138"/>
        <v>6149</v>
      </c>
      <c r="AG74">
        <f t="shared" ca="1" si="138"/>
        <v>14929</v>
      </c>
      <c r="AH74">
        <f t="shared" ref="AH74:BA74" ca="1" si="139">AVERAGEIFS(158:158,$121:$121,AH$3,$125:$125,AH$4&amp;"*")</f>
        <v>8881</v>
      </c>
      <c r="AI74">
        <f t="shared" ca="1" si="139"/>
        <v>16873</v>
      </c>
      <c r="AJ74">
        <f t="shared" ca="1" si="139"/>
        <v>27039.666666666668</v>
      </c>
      <c r="AK74">
        <f t="shared" ca="1" si="139"/>
        <v>39680</v>
      </c>
      <c r="AL74">
        <f t="shared" ca="1" si="139"/>
        <v>64990.333333333336</v>
      </c>
      <c r="AM74">
        <f t="shared" ca="1" si="139"/>
        <v>65963.333333333328</v>
      </c>
      <c r="AN74">
        <f t="shared" ca="1" si="139"/>
        <v>59652</v>
      </c>
      <c r="AO74">
        <f t="shared" ca="1" si="139"/>
        <v>119632</v>
      </c>
      <c r="AP74">
        <f t="shared" ca="1" si="139"/>
        <v>77730.666666666672</v>
      </c>
      <c r="AQ74">
        <f t="shared" ca="1" si="139"/>
        <v>136797</v>
      </c>
      <c r="AR74">
        <f t="shared" ca="1" si="139"/>
        <v>49833.458333333336</v>
      </c>
      <c r="AS74">
        <f t="shared" ca="1" si="139"/>
        <v>26794.208333333332</v>
      </c>
      <c r="AT74">
        <f t="shared" ca="1" si="139"/>
        <v>10623.375</v>
      </c>
      <c r="AU74">
        <f t="shared" ca="1" si="139"/>
        <v>5242.5</v>
      </c>
      <c r="AV74">
        <f t="shared" ca="1" si="139"/>
        <v>89043.541666666672</v>
      </c>
      <c r="AW74">
        <f t="shared" ca="1" si="139"/>
        <v>48345.916666666664</v>
      </c>
      <c r="AX74">
        <f t="shared" ca="1" si="139"/>
        <v>7932.9375</v>
      </c>
      <c r="AY74">
        <f t="shared" ca="1" si="139"/>
        <v>68694.729166666672</v>
      </c>
      <c r="AZ74">
        <f t="shared" ca="1" si="139"/>
        <v>63453.833333333336</v>
      </c>
      <c r="BA74">
        <f t="shared" ca="1" si="139"/>
        <v>73935.625</v>
      </c>
    </row>
    <row r="75" spans="1:53">
      <c r="A75" t="s">
        <v>111</v>
      </c>
      <c r="B75" t="e">
        <f t="shared" ref="B75:AG75" ca="1" si="140">AVERAGEIFS(159:159,$121:$121,B$3,$125:$125,B$4&amp;"*")</f>
        <v>#DIV/0!</v>
      </c>
      <c r="C75" t="e">
        <f t="shared" ca="1" si="140"/>
        <v>#DIV/0!</v>
      </c>
      <c r="D75">
        <f t="shared" ca="1" si="140"/>
        <v>11155.5</v>
      </c>
      <c r="E75">
        <f t="shared" ca="1" si="140"/>
        <v>17007.083333333332</v>
      </c>
      <c r="F75">
        <f t="shared" ca="1" si="140"/>
        <v>102017.5</v>
      </c>
      <c r="G75">
        <f t="shared" ca="1" si="140"/>
        <v>149421.5</v>
      </c>
      <c r="H75">
        <f t="shared" ca="1" si="140"/>
        <v>6298.583333333333</v>
      </c>
      <c r="I75">
        <f t="shared" ca="1" si="140"/>
        <v>13065.25</v>
      </c>
      <c r="J75">
        <f t="shared" ca="1" si="140"/>
        <v>55450.666666666664</v>
      </c>
      <c r="K75">
        <f t="shared" ca="1" si="140"/>
        <v>106768.83333333333</v>
      </c>
      <c r="L75">
        <f t="shared" ca="1" si="140"/>
        <v>8846.6666666666661</v>
      </c>
      <c r="M75">
        <f t="shared" ca="1" si="140"/>
        <v>9259.3333333333339</v>
      </c>
      <c r="N75">
        <f t="shared" ca="1" si="140"/>
        <v>12914</v>
      </c>
      <c r="O75">
        <f t="shared" ca="1" si="140"/>
        <v>13602</v>
      </c>
      <c r="P75">
        <f t="shared" ca="1" si="140"/>
        <v>13063.333333333334</v>
      </c>
      <c r="Q75">
        <f t="shared" ca="1" si="140"/>
        <v>18218.666666666668</v>
      </c>
      <c r="R75">
        <f t="shared" ca="1" si="140"/>
        <v>15960.666666666666</v>
      </c>
      <c r="S75">
        <f t="shared" ca="1" si="140"/>
        <v>20785.666666666668</v>
      </c>
      <c r="T75">
        <f t="shared" ca="1" si="140"/>
        <v>88393</v>
      </c>
      <c r="U75">
        <f t="shared" ca="1" si="140"/>
        <v>93259.333333333328</v>
      </c>
      <c r="V75">
        <f t="shared" ca="1" si="140"/>
        <v>115725.66666666667</v>
      </c>
      <c r="W75">
        <f t="shared" ca="1" si="140"/>
        <v>110692</v>
      </c>
      <c r="X75">
        <f t="shared" ca="1" si="140"/>
        <v>127965.66666666667</v>
      </c>
      <c r="Y75">
        <f t="shared" ca="1" si="140"/>
        <v>153988.33333333334</v>
      </c>
      <c r="Z75">
        <f t="shared" ca="1" si="140"/>
        <v>136133</v>
      </c>
      <c r="AA75">
        <f t="shared" ca="1" si="140"/>
        <v>179599</v>
      </c>
      <c r="AB75">
        <f t="shared" ca="1" si="140"/>
        <v>3194</v>
      </c>
      <c r="AC75">
        <f t="shared" ca="1" si="140"/>
        <v>4839.666666666667</v>
      </c>
      <c r="AD75">
        <f t="shared" ca="1" si="140"/>
        <v>8508</v>
      </c>
      <c r="AE75">
        <f t="shared" ca="1" si="140"/>
        <v>8652.6666666666661</v>
      </c>
      <c r="AF75">
        <f t="shared" ca="1" si="140"/>
        <v>7497.333333333333</v>
      </c>
      <c r="AG75">
        <f t="shared" ca="1" si="140"/>
        <v>16199.666666666666</v>
      </c>
      <c r="AH75">
        <f t="shared" ref="AH75:BA75" ca="1" si="141">AVERAGEIFS(159:159,$121:$121,AH$3,$125:$125,AH$4&amp;"*")</f>
        <v>10163.666666666666</v>
      </c>
      <c r="AI75">
        <f t="shared" ca="1" si="141"/>
        <v>18400.333333333332</v>
      </c>
      <c r="AJ75">
        <f t="shared" ca="1" si="141"/>
        <v>32641.333333333332</v>
      </c>
      <c r="AK75">
        <f t="shared" ca="1" si="141"/>
        <v>45909.333333333336</v>
      </c>
      <c r="AL75">
        <f t="shared" ca="1" si="141"/>
        <v>70976.666666666672</v>
      </c>
      <c r="AM75">
        <f t="shared" ca="1" si="141"/>
        <v>72275.333333333328</v>
      </c>
      <c r="AN75">
        <f t="shared" ca="1" si="141"/>
        <v>68003</v>
      </c>
      <c r="AO75">
        <f t="shared" ca="1" si="141"/>
        <v>127316.33333333333</v>
      </c>
      <c r="AP75">
        <f t="shared" ca="1" si="141"/>
        <v>85599.666666666672</v>
      </c>
      <c r="AQ75">
        <f t="shared" ca="1" si="141"/>
        <v>146156.33333333334</v>
      </c>
      <c r="AR75">
        <f t="shared" ca="1" si="141"/>
        <v>71565.666666666672</v>
      </c>
      <c r="AS75">
        <f t="shared" ca="1" si="141"/>
        <v>43730.5625</v>
      </c>
      <c r="AT75">
        <f t="shared" ca="1" si="141"/>
        <v>15036.166666666666</v>
      </c>
      <c r="AU75">
        <f t="shared" ca="1" si="141"/>
        <v>8727.0416666666661</v>
      </c>
      <c r="AV75">
        <f t="shared" ca="1" si="141"/>
        <v>128095.16666666667</v>
      </c>
      <c r="AW75">
        <f t="shared" ca="1" si="141"/>
        <v>78734.083333333328</v>
      </c>
      <c r="AX75">
        <f t="shared" ca="1" si="141"/>
        <v>11881.604166666666</v>
      </c>
      <c r="AY75">
        <f t="shared" ca="1" si="141"/>
        <v>103414.625</v>
      </c>
      <c r="AZ75">
        <f t="shared" ca="1" si="141"/>
        <v>125719.5</v>
      </c>
      <c r="BA75">
        <f t="shared" ca="1" si="141"/>
        <v>81109.75</v>
      </c>
    </row>
    <row r="76" spans="1:53">
      <c r="A76" t="s">
        <v>112</v>
      </c>
      <c r="B76" t="e">
        <f t="shared" ref="B76:AG76" ca="1" si="142">AVERAGEIFS(160:160,$121:$121,B$3,$125:$125,B$4&amp;"*")</f>
        <v>#DIV/0!</v>
      </c>
      <c r="C76" t="e">
        <f t="shared" ca="1" si="142"/>
        <v>#DIV/0!</v>
      </c>
      <c r="D76">
        <f t="shared" ca="1" si="142"/>
        <v>18293.833333333332</v>
      </c>
      <c r="E76">
        <f t="shared" ca="1" si="142"/>
        <v>22711.583333333332</v>
      </c>
      <c r="F76">
        <f t="shared" ca="1" si="142"/>
        <v>82424.5</v>
      </c>
      <c r="G76">
        <f t="shared" ca="1" si="142"/>
        <v>113175.25</v>
      </c>
      <c r="H76">
        <f t="shared" ca="1" si="142"/>
        <v>3048.25</v>
      </c>
      <c r="I76">
        <f t="shared" ca="1" si="142"/>
        <v>3750.5833333333335</v>
      </c>
      <c r="J76">
        <f t="shared" ca="1" si="142"/>
        <v>12101.166666666666</v>
      </c>
      <c r="K76">
        <f t="shared" ca="1" si="142"/>
        <v>14946.583333333334</v>
      </c>
      <c r="L76">
        <f t="shared" ca="1" si="142"/>
        <v>19508</v>
      </c>
      <c r="M76">
        <f t="shared" ca="1" si="142"/>
        <v>18853</v>
      </c>
      <c r="N76">
        <f t="shared" ca="1" si="142"/>
        <v>17642.333333333332</v>
      </c>
      <c r="O76">
        <f t="shared" ca="1" si="142"/>
        <v>17172</v>
      </c>
      <c r="P76">
        <f t="shared" ca="1" si="142"/>
        <v>23492.666666666668</v>
      </c>
      <c r="Q76">
        <f t="shared" ca="1" si="142"/>
        <v>20265</v>
      </c>
      <c r="R76">
        <f t="shared" ca="1" si="142"/>
        <v>23131</v>
      </c>
      <c r="S76">
        <f t="shared" ca="1" si="142"/>
        <v>23957.666666666668</v>
      </c>
      <c r="T76">
        <f t="shared" ca="1" si="142"/>
        <v>90792.666666666672</v>
      </c>
      <c r="U76">
        <f t="shared" ca="1" si="142"/>
        <v>84588.333333333328</v>
      </c>
      <c r="V76">
        <f t="shared" ca="1" si="142"/>
        <v>77466</v>
      </c>
      <c r="W76">
        <f t="shared" ca="1" si="142"/>
        <v>76851</v>
      </c>
      <c r="X76">
        <f t="shared" ca="1" si="142"/>
        <v>132581</v>
      </c>
      <c r="Y76">
        <f t="shared" ca="1" si="142"/>
        <v>89740.333333333328</v>
      </c>
      <c r="Z76">
        <f t="shared" ca="1" si="142"/>
        <v>98125.333333333328</v>
      </c>
      <c r="AA76">
        <f t="shared" ca="1" si="142"/>
        <v>132254.33333333334</v>
      </c>
      <c r="AB76">
        <f t="shared" ca="1" si="142"/>
        <v>2920.3333333333335</v>
      </c>
      <c r="AC76">
        <f t="shared" ca="1" si="142"/>
        <v>3041</v>
      </c>
      <c r="AD76">
        <f t="shared" ca="1" si="142"/>
        <v>3198.3333333333335</v>
      </c>
      <c r="AE76">
        <f t="shared" ca="1" si="142"/>
        <v>3033.3333333333335</v>
      </c>
      <c r="AF76">
        <f t="shared" ca="1" si="142"/>
        <v>3678.6666666666665</v>
      </c>
      <c r="AG76">
        <f t="shared" ca="1" si="142"/>
        <v>3862</v>
      </c>
      <c r="AH76">
        <f t="shared" ref="AH76:BA76" ca="1" si="143">AVERAGEIFS(160:160,$121:$121,AH$3,$125:$125,AH$4&amp;"*")</f>
        <v>3711.3333333333335</v>
      </c>
      <c r="AI76">
        <f t="shared" ca="1" si="143"/>
        <v>3750.3333333333335</v>
      </c>
      <c r="AJ76">
        <f t="shared" ca="1" si="143"/>
        <v>11986.666666666666</v>
      </c>
      <c r="AK76">
        <f t="shared" ca="1" si="143"/>
        <v>12158.333333333334</v>
      </c>
      <c r="AL76">
        <f t="shared" ca="1" si="143"/>
        <v>12449.666666666666</v>
      </c>
      <c r="AM76">
        <f t="shared" ca="1" si="143"/>
        <v>11810</v>
      </c>
      <c r="AN76">
        <f t="shared" ca="1" si="143"/>
        <v>14433</v>
      </c>
      <c r="AO76">
        <f t="shared" ca="1" si="143"/>
        <v>15110</v>
      </c>
      <c r="AP76">
        <f t="shared" ca="1" si="143"/>
        <v>14985.666666666666</v>
      </c>
      <c r="AQ76">
        <f t="shared" ca="1" si="143"/>
        <v>15257.666666666666</v>
      </c>
      <c r="AR76">
        <f t="shared" ca="1" si="143"/>
        <v>38646</v>
      </c>
      <c r="AS76">
        <f t="shared" ca="1" si="143"/>
        <v>28966.9375</v>
      </c>
      <c r="AT76">
        <f t="shared" ca="1" si="143"/>
        <v>13231.083333333334</v>
      </c>
      <c r="AU76">
        <f t="shared" ca="1" si="143"/>
        <v>10671.041666666666</v>
      </c>
      <c r="AV76">
        <f t="shared" ca="1" si="143"/>
        <v>64060.916666666664</v>
      </c>
      <c r="AW76">
        <f t="shared" ca="1" si="143"/>
        <v>47262.833333333336</v>
      </c>
      <c r="AX76">
        <f t="shared" ca="1" si="143"/>
        <v>11951.0625</v>
      </c>
      <c r="AY76">
        <f t="shared" ca="1" si="143"/>
        <v>55661.875</v>
      </c>
      <c r="AZ76">
        <f t="shared" ca="1" si="143"/>
        <v>97799.875</v>
      </c>
      <c r="BA76">
        <f t="shared" ca="1" si="143"/>
        <v>13523.875</v>
      </c>
    </row>
    <row r="77" spans="1:53">
      <c r="A77" t="s">
        <v>113</v>
      </c>
      <c r="B77" t="e">
        <f t="shared" ref="B77:AG77" ca="1" si="144">AVERAGEIFS(161:161,$121:$121,B$3,$125:$125,B$4&amp;"*")</f>
        <v>#DIV/0!</v>
      </c>
      <c r="C77" t="e">
        <f t="shared" ca="1" si="144"/>
        <v>#DIV/0!</v>
      </c>
      <c r="D77">
        <f t="shared" ca="1" si="144"/>
        <v>18290.666666666668</v>
      </c>
      <c r="E77">
        <f t="shared" ca="1" si="144"/>
        <v>32451.416666666668</v>
      </c>
      <c r="F77">
        <f t="shared" ca="1" si="144"/>
        <v>73713.333333333328</v>
      </c>
      <c r="G77">
        <f t="shared" ca="1" si="144"/>
        <v>131372</v>
      </c>
      <c r="H77">
        <f t="shared" ca="1" si="144"/>
        <v>18867.916666666668</v>
      </c>
      <c r="I77">
        <f t="shared" ca="1" si="144"/>
        <v>40536.333333333336</v>
      </c>
      <c r="J77">
        <f t="shared" ca="1" si="144"/>
        <v>75872.666666666672</v>
      </c>
      <c r="K77">
        <f t="shared" ca="1" si="144"/>
        <v>163651</v>
      </c>
      <c r="L77">
        <f t="shared" ca="1" si="144"/>
        <v>9416</v>
      </c>
      <c r="M77">
        <f t="shared" ca="1" si="144"/>
        <v>14203</v>
      </c>
      <c r="N77">
        <f t="shared" ca="1" si="144"/>
        <v>24666.666666666668</v>
      </c>
      <c r="O77">
        <f t="shared" ca="1" si="144"/>
        <v>24877</v>
      </c>
      <c r="P77">
        <f t="shared" ca="1" si="144"/>
        <v>19107.333333333332</v>
      </c>
      <c r="Q77">
        <f t="shared" ca="1" si="144"/>
        <v>39702.666666666664</v>
      </c>
      <c r="R77">
        <f t="shared" ca="1" si="144"/>
        <v>25335.666666666668</v>
      </c>
      <c r="S77">
        <f t="shared" ca="1" si="144"/>
        <v>45660</v>
      </c>
      <c r="T77">
        <f t="shared" ca="1" si="144"/>
        <v>38601.333333333336</v>
      </c>
      <c r="U77">
        <f t="shared" ca="1" si="144"/>
        <v>57164</v>
      </c>
      <c r="V77">
        <f t="shared" ca="1" si="144"/>
        <v>99141.333333333328</v>
      </c>
      <c r="W77">
        <f t="shared" ca="1" si="144"/>
        <v>99946.666666666672</v>
      </c>
      <c r="X77">
        <f t="shared" ca="1" si="144"/>
        <v>79085.333333333328</v>
      </c>
      <c r="Y77">
        <f t="shared" ca="1" si="144"/>
        <v>159974.66666666666</v>
      </c>
      <c r="Z77">
        <f t="shared" ca="1" si="144"/>
        <v>102088</v>
      </c>
      <c r="AA77">
        <f t="shared" ca="1" si="144"/>
        <v>184340</v>
      </c>
      <c r="AB77">
        <f t="shared" ca="1" si="144"/>
        <v>9507.6666666666661</v>
      </c>
      <c r="AC77">
        <f t="shared" ca="1" si="144"/>
        <v>14504</v>
      </c>
      <c r="AD77">
        <f t="shared" ca="1" si="144"/>
        <v>25531.333333333332</v>
      </c>
      <c r="AE77">
        <f t="shared" ca="1" si="144"/>
        <v>25928.666666666668</v>
      </c>
      <c r="AF77">
        <f t="shared" ca="1" si="144"/>
        <v>23978.333333333332</v>
      </c>
      <c r="AG77">
        <f t="shared" ca="1" si="144"/>
        <v>49834.333333333336</v>
      </c>
      <c r="AH77">
        <f t="shared" ref="AH77:BA77" ca="1" si="145">AVERAGEIFS(161:161,$121:$121,AH$3,$125:$125,AH$4&amp;"*")</f>
        <v>31668.666666666668</v>
      </c>
      <c r="AI77">
        <f t="shared" ca="1" si="145"/>
        <v>56664</v>
      </c>
      <c r="AJ77">
        <f t="shared" ca="1" si="145"/>
        <v>38025.333333333336</v>
      </c>
      <c r="AK77">
        <f t="shared" ca="1" si="145"/>
        <v>58712</v>
      </c>
      <c r="AL77">
        <f t="shared" ca="1" si="145"/>
        <v>103145.33333333333</v>
      </c>
      <c r="AM77">
        <f t="shared" ca="1" si="145"/>
        <v>103608</v>
      </c>
      <c r="AN77">
        <f t="shared" ca="1" si="145"/>
        <v>97560</v>
      </c>
      <c r="AO77">
        <f t="shared" ca="1" si="145"/>
        <v>200046.66666666666</v>
      </c>
      <c r="AP77">
        <f t="shared" ca="1" si="145"/>
        <v>128638.66666666667</v>
      </c>
      <c r="AQ77">
        <f t="shared" ca="1" si="145"/>
        <v>228358.66666666666</v>
      </c>
      <c r="AR77">
        <f t="shared" ca="1" si="145"/>
        <v>92002.6875</v>
      </c>
      <c r="AS77">
        <f t="shared" ca="1" si="145"/>
        <v>46686.145833333336</v>
      </c>
      <c r="AT77">
        <f t="shared" ca="1" si="145"/>
        <v>36493.875</v>
      </c>
      <c r="AU77">
        <f t="shared" ca="1" si="145"/>
        <v>18579.291666666668</v>
      </c>
      <c r="AV77">
        <f t="shared" ca="1" si="145"/>
        <v>147511.5</v>
      </c>
      <c r="AW77">
        <f t="shared" ca="1" si="145"/>
        <v>74793</v>
      </c>
      <c r="AX77">
        <f t="shared" ca="1" si="145"/>
        <v>27536.583333333332</v>
      </c>
      <c r="AY77">
        <f t="shared" ca="1" si="145"/>
        <v>111152.25</v>
      </c>
      <c r="AZ77">
        <f t="shared" ca="1" si="145"/>
        <v>102542.66666666667</v>
      </c>
      <c r="BA77">
        <f t="shared" ca="1" si="145"/>
        <v>119761.83333333333</v>
      </c>
    </row>
    <row r="78" spans="1:53">
      <c r="A78" t="s">
        <v>114</v>
      </c>
      <c r="B78" t="e">
        <f t="shared" ref="B78:AG78" ca="1" si="146">AVERAGEIFS(162:162,$121:$121,B$3,$125:$125,B$4&amp;"*")</f>
        <v>#DIV/0!</v>
      </c>
      <c r="C78" t="e">
        <f t="shared" ca="1" si="146"/>
        <v>#DIV/0!</v>
      </c>
      <c r="D78">
        <f t="shared" ca="1" si="146"/>
        <v>36584.5</v>
      </c>
      <c r="E78">
        <f t="shared" ca="1" si="146"/>
        <v>55163</v>
      </c>
      <c r="F78">
        <f t="shared" ca="1" si="146"/>
        <v>156137.83333333334</v>
      </c>
      <c r="G78">
        <f t="shared" ca="1" si="146"/>
        <v>244547.25</v>
      </c>
      <c r="H78">
        <f t="shared" ca="1" si="146"/>
        <v>21916.166666666668</v>
      </c>
      <c r="I78">
        <f t="shared" ca="1" si="146"/>
        <v>44286.916666666664</v>
      </c>
      <c r="J78">
        <f t="shared" ca="1" si="146"/>
        <v>87973.833333333328</v>
      </c>
      <c r="K78">
        <f t="shared" ca="1" si="146"/>
        <v>178597.58333333334</v>
      </c>
      <c r="L78">
        <f t="shared" ca="1" si="146"/>
        <v>28924</v>
      </c>
      <c r="M78">
        <f t="shared" ca="1" si="146"/>
        <v>33056</v>
      </c>
      <c r="N78">
        <f t="shared" ca="1" si="146"/>
        <v>42309</v>
      </c>
      <c r="O78">
        <f t="shared" ca="1" si="146"/>
        <v>42049</v>
      </c>
      <c r="P78">
        <f t="shared" ca="1" si="146"/>
        <v>42600</v>
      </c>
      <c r="Q78">
        <f t="shared" ca="1" si="146"/>
        <v>59967.666666666664</v>
      </c>
      <c r="R78">
        <f t="shared" ca="1" si="146"/>
        <v>48466.666666666664</v>
      </c>
      <c r="S78">
        <f t="shared" ca="1" si="146"/>
        <v>69617.666666666672</v>
      </c>
      <c r="T78">
        <f t="shared" ca="1" si="146"/>
        <v>129394</v>
      </c>
      <c r="U78">
        <f t="shared" ca="1" si="146"/>
        <v>141752.33333333334</v>
      </c>
      <c r="V78">
        <f t="shared" ca="1" si="146"/>
        <v>176607.33333333334</v>
      </c>
      <c r="W78">
        <f t="shared" ca="1" si="146"/>
        <v>176797.66666666666</v>
      </c>
      <c r="X78">
        <f t="shared" ca="1" si="146"/>
        <v>211666.33333333334</v>
      </c>
      <c r="Y78">
        <f t="shared" ca="1" si="146"/>
        <v>249715</v>
      </c>
      <c r="Z78">
        <f t="shared" ca="1" si="146"/>
        <v>200213.33333333334</v>
      </c>
      <c r="AA78">
        <f t="shared" ca="1" si="146"/>
        <v>316594.33333333331</v>
      </c>
      <c r="AB78">
        <f t="shared" ca="1" si="146"/>
        <v>12428</v>
      </c>
      <c r="AC78">
        <f t="shared" ca="1" si="146"/>
        <v>17545</v>
      </c>
      <c r="AD78">
        <f t="shared" ca="1" si="146"/>
        <v>28729.666666666668</v>
      </c>
      <c r="AE78">
        <f t="shared" ca="1" si="146"/>
        <v>28962</v>
      </c>
      <c r="AF78">
        <f t="shared" ca="1" si="146"/>
        <v>27657</v>
      </c>
      <c r="AG78">
        <f t="shared" ca="1" si="146"/>
        <v>53696.333333333336</v>
      </c>
      <c r="AH78">
        <f t="shared" ref="AH78:BA78" ca="1" si="147">AVERAGEIFS(162:162,$121:$121,AH$3,$125:$125,AH$4&amp;"*")</f>
        <v>35380</v>
      </c>
      <c r="AI78">
        <f t="shared" ca="1" si="147"/>
        <v>60414.333333333336</v>
      </c>
      <c r="AJ78">
        <f t="shared" ca="1" si="147"/>
        <v>50012</v>
      </c>
      <c r="AK78">
        <f t="shared" ca="1" si="147"/>
        <v>70870.333333333328</v>
      </c>
      <c r="AL78">
        <f t="shared" ca="1" si="147"/>
        <v>115595</v>
      </c>
      <c r="AM78">
        <f t="shared" ca="1" si="147"/>
        <v>115418</v>
      </c>
      <c r="AN78">
        <f t="shared" ca="1" si="147"/>
        <v>111993</v>
      </c>
      <c r="AO78">
        <f t="shared" ca="1" si="147"/>
        <v>215156.66666666666</v>
      </c>
      <c r="AP78">
        <f t="shared" ca="1" si="147"/>
        <v>143624.33333333334</v>
      </c>
      <c r="AQ78">
        <f t="shared" ca="1" si="147"/>
        <v>243616.33333333334</v>
      </c>
      <c r="AR78">
        <f t="shared" ca="1" si="147"/>
        <v>130648.6875</v>
      </c>
      <c r="AS78">
        <f t="shared" ca="1" si="147"/>
        <v>75653.083333333328</v>
      </c>
      <c r="AT78">
        <f t="shared" ca="1" si="147"/>
        <v>49724.958333333336</v>
      </c>
      <c r="AU78">
        <f t="shared" ca="1" si="147"/>
        <v>29250.333333333332</v>
      </c>
      <c r="AV78">
        <f t="shared" ca="1" si="147"/>
        <v>211572.41666666666</v>
      </c>
      <c r="AW78">
        <f t="shared" ca="1" si="147"/>
        <v>122055.83333333333</v>
      </c>
      <c r="AX78">
        <f t="shared" ca="1" si="147"/>
        <v>39487.645833333336</v>
      </c>
      <c r="AY78">
        <f t="shared" ca="1" si="147"/>
        <v>166814.125</v>
      </c>
      <c r="AZ78">
        <f t="shared" ca="1" si="147"/>
        <v>200342.54166666666</v>
      </c>
      <c r="BA78">
        <f t="shared" ca="1" si="147"/>
        <v>133285.70833333334</v>
      </c>
    </row>
    <row r="79" spans="1:53">
      <c r="A79" t="s">
        <v>115</v>
      </c>
      <c r="B79" t="e">
        <f t="shared" ref="B79:AG79" ca="1" si="148">AVERAGEIFS(163:163,$121:$121,B$3,$125:$125,B$4&amp;"*")</f>
        <v>#DIV/0!</v>
      </c>
      <c r="C79" t="e">
        <f t="shared" ca="1" si="148"/>
        <v>#DIV/0!</v>
      </c>
      <c r="D79">
        <f t="shared" ca="1" si="148"/>
        <v>6097.9444444444443</v>
      </c>
      <c r="E79">
        <f t="shared" ca="1" si="148"/>
        <v>7570.5277777777783</v>
      </c>
      <c r="F79">
        <f t="shared" ca="1" si="148"/>
        <v>27474.833333333328</v>
      </c>
      <c r="G79">
        <f t="shared" ca="1" si="148"/>
        <v>37725.083333333336</v>
      </c>
      <c r="H79">
        <f t="shared" ca="1" si="148"/>
        <v>1016.0833333333335</v>
      </c>
      <c r="I79">
        <f t="shared" ca="1" si="148"/>
        <v>1250.1944444444443</v>
      </c>
      <c r="J79">
        <f t="shared" ca="1" si="148"/>
        <v>4033.7222222222226</v>
      </c>
      <c r="K79">
        <f t="shared" ca="1" si="148"/>
        <v>4982.1944444444453</v>
      </c>
      <c r="L79">
        <f t="shared" ca="1" si="148"/>
        <v>6502.666666666667</v>
      </c>
      <c r="M79">
        <f t="shared" ca="1" si="148"/>
        <v>6284.333333333333</v>
      </c>
      <c r="N79">
        <f t="shared" ca="1" si="148"/>
        <v>5880.7777777777774</v>
      </c>
      <c r="O79">
        <f t="shared" ca="1" si="148"/>
        <v>5724</v>
      </c>
      <c r="P79">
        <f t="shared" ca="1" si="148"/>
        <v>7830.8888888888896</v>
      </c>
      <c r="Q79">
        <f t="shared" ca="1" si="148"/>
        <v>6755</v>
      </c>
      <c r="R79">
        <f t="shared" ca="1" si="148"/>
        <v>7710.333333333333</v>
      </c>
      <c r="S79">
        <f t="shared" ca="1" si="148"/>
        <v>7985.8888888888896</v>
      </c>
      <c r="T79">
        <f t="shared" ca="1" si="148"/>
        <v>30264.222222222223</v>
      </c>
      <c r="U79">
        <f t="shared" ca="1" si="148"/>
        <v>28196.111111111109</v>
      </c>
      <c r="V79">
        <f t="shared" ca="1" si="148"/>
        <v>25822</v>
      </c>
      <c r="W79">
        <f t="shared" ca="1" si="148"/>
        <v>25617</v>
      </c>
      <c r="X79">
        <f t="shared" ca="1" si="148"/>
        <v>44193.666666666664</v>
      </c>
      <c r="Y79">
        <f t="shared" ca="1" si="148"/>
        <v>29913.444444444442</v>
      </c>
      <c r="Z79">
        <f t="shared" ca="1" si="148"/>
        <v>32708.444444444442</v>
      </c>
      <c r="AA79">
        <f t="shared" ca="1" si="148"/>
        <v>44084.777777777774</v>
      </c>
      <c r="AB79">
        <f t="shared" ca="1" si="148"/>
        <v>973.44444444444434</v>
      </c>
      <c r="AC79">
        <f t="shared" ca="1" si="148"/>
        <v>1013.6666666666666</v>
      </c>
      <c r="AD79">
        <f t="shared" ca="1" si="148"/>
        <v>1066.1111111111111</v>
      </c>
      <c r="AE79">
        <f t="shared" ca="1" si="148"/>
        <v>1011.1111111111112</v>
      </c>
      <c r="AF79">
        <f t="shared" ca="1" si="148"/>
        <v>1226.2222222222224</v>
      </c>
      <c r="AG79">
        <f t="shared" ca="1" si="148"/>
        <v>1287.3333333333333</v>
      </c>
      <c r="AH79">
        <f t="shared" ref="AH79:BA79" ca="1" si="149">AVERAGEIFS(163:163,$121:$121,AH$3,$125:$125,AH$4&amp;"*")</f>
        <v>1237.1111111111111</v>
      </c>
      <c r="AI79">
        <f t="shared" ca="1" si="149"/>
        <v>1250.1111111111111</v>
      </c>
      <c r="AJ79">
        <f t="shared" ca="1" si="149"/>
        <v>3995.5555555555561</v>
      </c>
      <c r="AK79">
        <f t="shared" ca="1" si="149"/>
        <v>4052.7777777777774</v>
      </c>
      <c r="AL79">
        <f t="shared" ca="1" si="149"/>
        <v>4149.8888888888887</v>
      </c>
      <c r="AM79">
        <f t="shared" ca="1" si="149"/>
        <v>3936.6666666666665</v>
      </c>
      <c r="AN79">
        <f t="shared" ca="1" si="149"/>
        <v>4811</v>
      </c>
      <c r="AO79">
        <f t="shared" ca="1" si="149"/>
        <v>5036.666666666667</v>
      </c>
      <c r="AP79">
        <f t="shared" ca="1" si="149"/>
        <v>4995.2222222222217</v>
      </c>
      <c r="AQ79">
        <f t="shared" ca="1" si="149"/>
        <v>5085.8888888888878</v>
      </c>
      <c r="AR79">
        <f t="shared" ca="1" si="149"/>
        <v>12882</v>
      </c>
      <c r="AS79">
        <f t="shared" ca="1" si="149"/>
        <v>9655.6458333333303</v>
      </c>
      <c r="AT79">
        <f t="shared" ca="1" si="149"/>
        <v>4410.3611111111122</v>
      </c>
      <c r="AU79">
        <f t="shared" ca="1" si="149"/>
        <v>3557.0138888888887</v>
      </c>
      <c r="AV79">
        <f t="shared" ca="1" si="149"/>
        <v>21353.638888888887</v>
      </c>
      <c r="AW79">
        <f t="shared" ca="1" si="149"/>
        <v>15754.277777777774</v>
      </c>
      <c r="AX79">
        <f t="shared" ca="1" si="149"/>
        <v>3983.6874999999995</v>
      </c>
      <c r="AY79">
        <f t="shared" ca="1" si="149"/>
        <v>18553.958333333336</v>
      </c>
      <c r="AZ79">
        <f t="shared" ca="1" si="149"/>
        <v>32599.958333333332</v>
      </c>
      <c r="BA79">
        <f t="shared" ca="1" si="149"/>
        <v>4507.9583333333321</v>
      </c>
    </row>
    <row r="80" spans="1:53">
      <c r="A80" t="s">
        <v>116</v>
      </c>
      <c r="B80" t="e">
        <f t="shared" ref="B80:AG80" ca="1" si="150">AVERAGEIFS(164:164,$121:$121,B$3,$125:$125,B$4&amp;"*")</f>
        <v>#DIV/0!</v>
      </c>
      <c r="C80" t="e">
        <f t="shared" ca="1" si="150"/>
        <v>#DIV/0!</v>
      </c>
      <c r="D80">
        <f t="shared" ca="1" si="150"/>
        <v>6096.8888888888878</v>
      </c>
      <c r="E80">
        <f t="shared" ca="1" si="150"/>
        <v>10817.138888888887</v>
      </c>
      <c r="F80">
        <f t="shared" ca="1" si="150"/>
        <v>24571.111111111109</v>
      </c>
      <c r="G80">
        <f t="shared" ca="1" si="150"/>
        <v>43790.666666666664</v>
      </c>
      <c r="H80">
        <f t="shared" ca="1" si="150"/>
        <v>6289.3055555555557</v>
      </c>
      <c r="I80">
        <f t="shared" ca="1" si="150"/>
        <v>13512.111111111111</v>
      </c>
      <c r="J80">
        <f t="shared" ca="1" si="150"/>
        <v>25290.888888888887</v>
      </c>
      <c r="K80">
        <f t="shared" ca="1" si="150"/>
        <v>54550.333333333336</v>
      </c>
      <c r="L80">
        <f t="shared" ca="1" si="150"/>
        <v>3138.6666666666665</v>
      </c>
      <c r="M80">
        <f t="shared" ca="1" si="150"/>
        <v>4734.333333333333</v>
      </c>
      <c r="N80">
        <f t="shared" ca="1" si="150"/>
        <v>8222.2222222222208</v>
      </c>
      <c r="O80">
        <f t="shared" ca="1" si="150"/>
        <v>8292.3333333333339</v>
      </c>
      <c r="P80">
        <f t="shared" ca="1" si="150"/>
        <v>6369.1111111111104</v>
      </c>
      <c r="Q80">
        <f t="shared" ca="1" si="150"/>
        <v>13234.222222222224</v>
      </c>
      <c r="R80">
        <f t="shared" ca="1" si="150"/>
        <v>8445.2222222222244</v>
      </c>
      <c r="S80">
        <f t="shared" ca="1" si="150"/>
        <v>15220</v>
      </c>
      <c r="T80">
        <f t="shared" ca="1" si="150"/>
        <v>12867.111111111111</v>
      </c>
      <c r="U80">
        <f t="shared" ca="1" si="150"/>
        <v>19054.666666666668</v>
      </c>
      <c r="V80">
        <f t="shared" ca="1" si="150"/>
        <v>33047.111111111102</v>
      </c>
      <c r="W80">
        <f t="shared" ca="1" si="150"/>
        <v>33315.555555555555</v>
      </c>
      <c r="X80">
        <f t="shared" ca="1" si="150"/>
        <v>26361.777777777781</v>
      </c>
      <c r="Y80">
        <f t="shared" ca="1" si="150"/>
        <v>53324.888888888898</v>
      </c>
      <c r="Z80">
        <f t="shared" ca="1" si="150"/>
        <v>34029.333333333336</v>
      </c>
      <c r="AA80">
        <f t="shared" ca="1" si="150"/>
        <v>61446.666666666664</v>
      </c>
      <c r="AB80">
        <f t="shared" ca="1" si="150"/>
        <v>3169.2222222222226</v>
      </c>
      <c r="AC80">
        <f t="shared" ca="1" si="150"/>
        <v>4834.666666666667</v>
      </c>
      <c r="AD80">
        <f t="shared" ca="1" si="150"/>
        <v>8510.4444444444453</v>
      </c>
      <c r="AE80">
        <f t="shared" ca="1" si="150"/>
        <v>8642.8888888888905</v>
      </c>
      <c r="AF80">
        <f t="shared" ca="1" si="150"/>
        <v>7992.7777777777774</v>
      </c>
      <c r="AG80">
        <f t="shared" ca="1" si="150"/>
        <v>16611.444444444445</v>
      </c>
      <c r="AH80">
        <f t="shared" ref="AH80:BA80" ca="1" si="151">AVERAGEIFS(164:164,$121:$121,AH$3,$125:$125,AH$4&amp;"*")</f>
        <v>10556.222222222221</v>
      </c>
      <c r="AI80">
        <f t="shared" ca="1" si="151"/>
        <v>18888</v>
      </c>
      <c r="AJ80">
        <f t="shared" ca="1" si="151"/>
        <v>12675.111111111109</v>
      </c>
      <c r="AK80">
        <f t="shared" ca="1" si="151"/>
        <v>19570.666666666668</v>
      </c>
      <c r="AL80">
        <f t="shared" ca="1" si="151"/>
        <v>34381.777777777781</v>
      </c>
      <c r="AM80">
        <f t="shared" ca="1" si="151"/>
        <v>34536</v>
      </c>
      <c r="AN80">
        <f t="shared" ca="1" si="151"/>
        <v>32520</v>
      </c>
      <c r="AO80">
        <f t="shared" ca="1" si="151"/>
        <v>66682.222222222234</v>
      </c>
      <c r="AP80">
        <f t="shared" ca="1" si="151"/>
        <v>42879.555555555555</v>
      </c>
      <c r="AQ80">
        <f t="shared" ca="1" si="151"/>
        <v>76119.555555555562</v>
      </c>
      <c r="AR80">
        <f t="shared" ca="1" si="151"/>
        <v>30667.562500000004</v>
      </c>
      <c r="AS80">
        <f t="shared" ca="1" si="151"/>
        <v>15562.048611111111</v>
      </c>
      <c r="AT80">
        <f t="shared" ca="1" si="151"/>
        <v>12164.625000000002</v>
      </c>
      <c r="AU80">
        <f t="shared" ca="1" si="151"/>
        <v>6193.0972222222226</v>
      </c>
      <c r="AV80">
        <f t="shared" ca="1" si="151"/>
        <v>49170.5</v>
      </c>
      <c r="AW80">
        <f t="shared" ca="1" si="151"/>
        <v>24931</v>
      </c>
      <c r="AX80">
        <f t="shared" ca="1" si="151"/>
        <v>9178.8611111111095</v>
      </c>
      <c r="AY80">
        <f t="shared" ca="1" si="151"/>
        <v>37050.750000000007</v>
      </c>
      <c r="AZ80">
        <f t="shared" ca="1" si="151"/>
        <v>34180.888888888883</v>
      </c>
      <c r="BA80">
        <f t="shared" ca="1" si="151"/>
        <v>39920.611111111102</v>
      </c>
    </row>
    <row r="81" spans="1:53">
      <c r="A81" t="s">
        <v>117</v>
      </c>
      <c r="B81" t="e">
        <f t="shared" ref="B81:AG81" ca="1" si="152">AVERAGEIFS(165:165,$121:$121,B$3,$125:$125,B$4&amp;"*")</f>
        <v>#DIV/0!</v>
      </c>
      <c r="C81" t="e">
        <f t="shared" ca="1" si="152"/>
        <v>#DIV/0!</v>
      </c>
      <c r="D81">
        <f t="shared" ca="1" si="152"/>
        <v>12194.833333333336</v>
      </c>
      <c r="E81">
        <f t="shared" ca="1" si="152"/>
        <v>18387.666666666668</v>
      </c>
      <c r="F81">
        <f t="shared" ca="1" si="152"/>
        <v>52045.944444444445</v>
      </c>
      <c r="G81">
        <f t="shared" ca="1" si="152"/>
        <v>81515.750000000015</v>
      </c>
      <c r="H81">
        <f t="shared" ca="1" si="152"/>
        <v>7305.3888888888878</v>
      </c>
      <c r="I81">
        <f t="shared" ca="1" si="152"/>
        <v>14762.305555555555</v>
      </c>
      <c r="J81">
        <f t="shared" ca="1" si="152"/>
        <v>29324.611111111113</v>
      </c>
      <c r="K81">
        <f t="shared" ca="1" si="152"/>
        <v>59532.527777777774</v>
      </c>
      <c r="L81">
        <f t="shared" ca="1" si="152"/>
        <v>9641.3333333333339</v>
      </c>
      <c r="M81">
        <f t="shared" ca="1" si="152"/>
        <v>11018.666666666666</v>
      </c>
      <c r="N81">
        <f t="shared" ca="1" si="152"/>
        <v>14103</v>
      </c>
      <c r="O81">
        <f t="shared" ca="1" si="152"/>
        <v>14016.333333333334</v>
      </c>
      <c r="P81">
        <f t="shared" ca="1" si="152"/>
        <v>14200</v>
      </c>
      <c r="Q81">
        <f t="shared" ca="1" si="152"/>
        <v>19989.222222222223</v>
      </c>
      <c r="R81">
        <f t="shared" ca="1" si="152"/>
        <v>16155.555555555555</v>
      </c>
      <c r="S81">
        <f t="shared" ca="1" si="152"/>
        <v>23205.888888888887</v>
      </c>
      <c r="T81">
        <f t="shared" ca="1" si="152"/>
        <v>43131.333333333336</v>
      </c>
      <c r="U81">
        <f t="shared" ca="1" si="152"/>
        <v>47250.777777777781</v>
      </c>
      <c r="V81">
        <f t="shared" ca="1" si="152"/>
        <v>58869.111111111102</v>
      </c>
      <c r="W81">
        <f t="shared" ca="1" si="152"/>
        <v>58932.555555555555</v>
      </c>
      <c r="X81">
        <f t="shared" ca="1" si="152"/>
        <v>70555.444444444453</v>
      </c>
      <c r="Y81">
        <f t="shared" ca="1" si="152"/>
        <v>83238.333333333328</v>
      </c>
      <c r="Z81">
        <f t="shared" ca="1" si="152"/>
        <v>66737.777777777766</v>
      </c>
      <c r="AA81">
        <f t="shared" ca="1" si="152"/>
        <v>105531.44444444444</v>
      </c>
      <c r="AB81">
        <f t="shared" ca="1" si="152"/>
        <v>4142.666666666667</v>
      </c>
      <c r="AC81">
        <f t="shared" ca="1" si="152"/>
        <v>5848.333333333333</v>
      </c>
      <c r="AD81">
        <f t="shared" ca="1" si="152"/>
        <v>9576.5555555555547</v>
      </c>
      <c r="AE81">
        <f t="shared" ca="1" si="152"/>
        <v>9654</v>
      </c>
      <c r="AF81">
        <f t="shared" ca="1" si="152"/>
        <v>9219</v>
      </c>
      <c r="AG81">
        <f t="shared" ca="1" si="152"/>
        <v>17898.777777777777</v>
      </c>
      <c r="AH81">
        <f t="shared" ref="AH81:BA81" ca="1" si="153">AVERAGEIFS(165:165,$121:$121,AH$3,$125:$125,AH$4&amp;"*")</f>
        <v>11793.333333333334</v>
      </c>
      <c r="AI81">
        <f t="shared" ca="1" si="153"/>
        <v>20138.111111111109</v>
      </c>
      <c r="AJ81">
        <f t="shared" ca="1" si="153"/>
        <v>16670.666666666668</v>
      </c>
      <c r="AK81">
        <f t="shared" ca="1" si="153"/>
        <v>23623.444444444449</v>
      </c>
      <c r="AL81">
        <f t="shared" ca="1" si="153"/>
        <v>38531.666666666664</v>
      </c>
      <c r="AM81">
        <f t="shared" ca="1" si="153"/>
        <v>38472.666666666664</v>
      </c>
      <c r="AN81">
        <f t="shared" ca="1" si="153"/>
        <v>37331</v>
      </c>
      <c r="AO81">
        <f t="shared" ca="1" si="153"/>
        <v>71718.888888888876</v>
      </c>
      <c r="AP81">
        <f t="shared" ca="1" si="153"/>
        <v>47874.777777777781</v>
      </c>
      <c r="AQ81">
        <f t="shared" ca="1" si="153"/>
        <v>81205.444444444438</v>
      </c>
      <c r="AR81">
        <f t="shared" ca="1" si="153"/>
        <v>43549.562499999985</v>
      </c>
      <c r="AS81">
        <f t="shared" ca="1" si="153"/>
        <v>25217.694444444438</v>
      </c>
      <c r="AT81">
        <f t="shared" ca="1" si="153"/>
        <v>16574.986111111109</v>
      </c>
      <c r="AU81">
        <f t="shared" ca="1" si="153"/>
        <v>9750.1111111111113</v>
      </c>
      <c r="AV81">
        <f t="shared" ca="1" si="153"/>
        <v>70524.138888888891</v>
      </c>
      <c r="AW81">
        <f t="shared" ca="1" si="153"/>
        <v>40685.277777777774</v>
      </c>
      <c r="AX81">
        <f t="shared" ca="1" si="153"/>
        <v>13162.548611111109</v>
      </c>
      <c r="AY81">
        <f t="shared" ca="1" si="153"/>
        <v>55604.708333333336</v>
      </c>
      <c r="AZ81">
        <f t="shared" ca="1" si="153"/>
        <v>66780.847222222219</v>
      </c>
      <c r="BA81">
        <f t="shared" ca="1" si="153"/>
        <v>44428.569444444445</v>
      </c>
    </row>
    <row r="82" spans="1:53">
      <c r="A82" t="s">
        <v>118</v>
      </c>
      <c r="B82">
        <f t="shared" ref="B82:AG82" ca="1" si="154">SUMIFS(157:157,$121:$121,B$3,$125:$125,B$4&amp;"*")</f>
        <v>0</v>
      </c>
      <c r="C82">
        <f t="shared" ca="1" si="154"/>
        <v>0</v>
      </c>
      <c r="D82">
        <f t="shared" ca="1" si="154"/>
        <v>71958</v>
      </c>
      <c r="E82">
        <f t="shared" ca="1" si="154"/>
        <v>89620</v>
      </c>
      <c r="F82">
        <f t="shared" ca="1" si="154"/>
        <v>656928</v>
      </c>
      <c r="G82">
        <f t="shared" ca="1" si="154"/>
        <v>837448</v>
      </c>
      <c r="H82">
        <f t="shared" ca="1" si="154"/>
        <v>11671</v>
      </c>
      <c r="I82">
        <f t="shared" ca="1" si="154"/>
        <v>16287</v>
      </c>
      <c r="J82">
        <f t="shared" ca="1" si="154"/>
        <v>72388</v>
      </c>
      <c r="K82">
        <f t="shared" ca="1" si="154"/>
        <v>99791</v>
      </c>
      <c r="L82">
        <f t="shared" ca="1" si="154"/>
        <v>19940</v>
      </c>
      <c r="M82">
        <f t="shared" ca="1" si="154"/>
        <v>16456</v>
      </c>
      <c r="N82">
        <f t="shared" ca="1" si="154"/>
        <v>16941</v>
      </c>
      <c r="O82">
        <f t="shared" ca="1" si="154"/>
        <v>18621</v>
      </c>
      <c r="P82">
        <f t="shared" ca="1" si="154"/>
        <v>24130</v>
      </c>
      <c r="Q82">
        <f t="shared" ca="1" si="154"/>
        <v>18509</v>
      </c>
      <c r="R82">
        <f t="shared" ca="1" si="154"/>
        <v>26168</v>
      </c>
      <c r="S82">
        <f t="shared" ca="1" si="154"/>
        <v>20813</v>
      </c>
      <c r="T82">
        <f t="shared" ca="1" si="154"/>
        <v>185400</v>
      </c>
      <c r="U82">
        <f t="shared" ca="1" si="154"/>
        <v>166515</v>
      </c>
      <c r="V82">
        <f t="shared" ca="1" si="154"/>
        <v>160691</v>
      </c>
      <c r="W82">
        <f t="shared" ca="1" si="154"/>
        <v>144322</v>
      </c>
      <c r="X82">
        <f t="shared" ca="1" si="154"/>
        <v>238625</v>
      </c>
      <c r="Y82">
        <f t="shared" ca="1" si="154"/>
        <v>172863</v>
      </c>
      <c r="Z82">
        <f t="shared" ca="1" si="154"/>
        <v>218653</v>
      </c>
      <c r="AA82">
        <f t="shared" ca="1" si="154"/>
        <v>207307</v>
      </c>
      <c r="AB82">
        <f t="shared" ca="1" si="154"/>
        <v>2802</v>
      </c>
      <c r="AC82">
        <f t="shared" ca="1" si="154"/>
        <v>2939</v>
      </c>
      <c r="AD82">
        <f t="shared" ca="1" si="154"/>
        <v>2787</v>
      </c>
      <c r="AE82">
        <f t="shared" ca="1" si="154"/>
        <v>3143</v>
      </c>
      <c r="AF82">
        <f t="shared" ca="1" si="154"/>
        <v>4045</v>
      </c>
      <c r="AG82">
        <f t="shared" ca="1" si="154"/>
        <v>3812</v>
      </c>
      <c r="AH82">
        <f t="shared" ref="AH82:BA82" ca="1" si="155">SUMIFS(157:157,$121:$121,AH$3,$125:$125,AH$4&amp;"*")</f>
        <v>3848</v>
      </c>
      <c r="AI82">
        <f t="shared" ca="1" si="155"/>
        <v>4582</v>
      </c>
      <c r="AJ82">
        <f t="shared" ca="1" si="155"/>
        <v>16805</v>
      </c>
      <c r="AK82">
        <f t="shared" ca="1" si="155"/>
        <v>18688</v>
      </c>
      <c r="AL82">
        <f t="shared" ca="1" si="155"/>
        <v>17959</v>
      </c>
      <c r="AM82">
        <f t="shared" ca="1" si="155"/>
        <v>18936</v>
      </c>
      <c r="AN82">
        <f t="shared" ca="1" si="155"/>
        <v>25053</v>
      </c>
      <c r="AO82">
        <f t="shared" ca="1" si="155"/>
        <v>23053</v>
      </c>
      <c r="AP82">
        <f t="shared" ca="1" si="155"/>
        <v>23607</v>
      </c>
      <c r="AQ82">
        <f t="shared" ca="1" si="155"/>
        <v>28078</v>
      </c>
      <c r="AR82">
        <f t="shared" ca="1" si="155"/>
        <v>1043146</v>
      </c>
      <c r="AS82">
        <f t="shared" ca="1" si="155"/>
        <v>812945</v>
      </c>
      <c r="AT82">
        <f t="shared" ca="1" si="155"/>
        <v>105907</v>
      </c>
      <c r="AU82">
        <f t="shared" ca="1" si="155"/>
        <v>83629</v>
      </c>
      <c r="AV82">
        <f t="shared" ca="1" si="155"/>
        <v>937239</v>
      </c>
      <c r="AW82">
        <f t="shared" ca="1" si="155"/>
        <v>729316</v>
      </c>
      <c r="AX82">
        <f t="shared" ca="1" si="155"/>
        <v>189536</v>
      </c>
      <c r="AY82">
        <f t="shared" ca="1" si="155"/>
        <v>1666555</v>
      </c>
      <c r="AZ82">
        <f t="shared" ca="1" si="155"/>
        <v>1494376</v>
      </c>
      <c r="BA82">
        <f t="shared" ca="1" si="155"/>
        <v>172179</v>
      </c>
    </row>
    <row r="83" spans="1:53">
      <c r="A83" t="s">
        <v>119</v>
      </c>
      <c r="B83">
        <f t="shared" ref="B83:AG83" ca="1" si="156">SUMIFS(158:158,$121:$121,B$3,$125:$125,B$4&amp;"*")</f>
        <v>0</v>
      </c>
      <c r="C83">
        <f t="shared" ca="1" si="156"/>
        <v>0</v>
      </c>
      <c r="D83">
        <f t="shared" ca="1" si="156"/>
        <v>61908</v>
      </c>
      <c r="E83">
        <f t="shared" ca="1" si="156"/>
        <v>114465</v>
      </c>
      <c r="F83">
        <f t="shared" ca="1" si="156"/>
        <v>567282</v>
      </c>
      <c r="G83">
        <f t="shared" ca="1" si="156"/>
        <v>955610</v>
      </c>
      <c r="H83">
        <f t="shared" ca="1" si="156"/>
        <v>63912</v>
      </c>
      <c r="I83">
        <f t="shared" ca="1" si="156"/>
        <v>140496</v>
      </c>
      <c r="J83">
        <f t="shared" ca="1" si="156"/>
        <v>593020</v>
      </c>
      <c r="K83">
        <f t="shared" ca="1" si="156"/>
        <v>1181435</v>
      </c>
      <c r="L83">
        <f t="shared" ca="1" si="156"/>
        <v>6600</v>
      </c>
      <c r="M83">
        <f t="shared" ca="1" si="156"/>
        <v>11322</v>
      </c>
      <c r="N83">
        <f t="shared" ca="1" si="156"/>
        <v>21801</v>
      </c>
      <c r="O83">
        <f t="shared" ca="1" si="156"/>
        <v>22185</v>
      </c>
      <c r="P83">
        <f t="shared" ca="1" si="156"/>
        <v>15060</v>
      </c>
      <c r="Q83">
        <f t="shared" ca="1" si="156"/>
        <v>36147</v>
      </c>
      <c r="R83">
        <f t="shared" ca="1" si="156"/>
        <v>21714</v>
      </c>
      <c r="S83">
        <f t="shared" ca="1" si="156"/>
        <v>41544</v>
      </c>
      <c r="T83">
        <f t="shared" ca="1" si="156"/>
        <v>79779</v>
      </c>
      <c r="U83">
        <f t="shared" ca="1" si="156"/>
        <v>113263</v>
      </c>
      <c r="V83">
        <f t="shared" ca="1" si="156"/>
        <v>186486</v>
      </c>
      <c r="W83">
        <f t="shared" ca="1" si="156"/>
        <v>187754</v>
      </c>
      <c r="X83">
        <f t="shared" ca="1" si="156"/>
        <v>145272</v>
      </c>
      <c r="Y83">
        <f t="shared" ca="1" si="156"/>
        <v>289102</v>
      </c>
      <c r="Z83">
        <f t="shared" ca="1" si="156"/>
        <v>189746</v>
      </c>
      <c r="AA83">
        <f t="shared" ca="1" si="156"/>
        <v>331490</v>
      </c>
      <c r="AB83">
        <f t="shared" ca="1" si="156"/>
        <v>6780</v>
      </c>
      <c r="AC83">
        <f t="shared" ca="1" si="156"/>
        <v>11580</v>
      </c>
      <c r="AD83">
        <f t="shared" ca="1" si="156"/>
        <v>22737</v>
      </c>
      <c r="AE83">
        <f t="shared" ca="1" si="156"/>
        <v>22815</v>
      </c>
      <c r="AF83">
        <f t="shared" ca="1" si="156"/>
        <v>18447</v>
      </c>
      <c r="AG83">
        <f t="shared" ca="1" si="156"/>
        <v>44787</v>
      </c>
      <c r="AH83">
        <f t="shared" ref="AH83:BA83" ca="1" si="157">SUMIFS(158:158,$121:$121,AH$3,$125:$125,AH$4&amp;"*")</f>
        <v>26643</v>
      </c>
      <c r="AI83">
        <f t="shared" ca="1" si="157"/>
        <v>50619</v>
      </c>
      <c r="AJ83">
        <f t="shared" ca="1" si="157"/>
        <v>81119</v>
      </c>
      <c r="AK83">
        <f t="shared" ca="1" si="157"/>
        <v>119040</v>
      </c>
      <c r="AL83">
        <f t="shared" ca="1" si="157"/>
        <v>194971</v>
      </c>
      <c r="AM83">
        <f t="shared" ca="1" si="157"/>
        <v>197890</v>
      </c>
      <c r="AN83">
        <f t="shared" ca="1" si="157"/>
        <v>178956</v>
      </c>
      <c r="AO83">
        <f t="shared" ca="1" si="157"/>
        <v>358896</v>
      </c>
      <c r="AP83">
        <f t="shared" ca="1" si="157"/>
        <v>233192</v>
      </c>
      <c r="AQ83">
        <f t="shared" ca="1" si="157"/>
        <v>410391</v>
      </c>
      <c r="AR83">
        <f t="shared" ca="1" si="157"/>
        <v>2392006</v>
      </c>
      <c r="AS83">
        <f t="shared" ca="1" si="157"/>
        <v>1286122</v>
      </c>
      <c r="AT83">
        <f t="shared" ca="1" si="157"/>
        <v>254961</v>
      </c>
      <c r="AU83">
        <f t="shared" ca="1" si="157"/>
        <v>125820</v>
      </c>
      <c r="AV83">
        <f t="shared" ca="1" si="157"/>
        <v>2137045</v>
      </c>
      <c r="AW83">
        <f t="shared" ca="1" si="157"/>
        <v>1160302</v>
      </c>
      <c r="AX83">
        <f t="shared" ca="1" si="157"/>
        <v>380781</v>
      </c>
      <c r="AY83">
        <f t="shared" ca="1" si="157"/>
        <v>3297347</v>
      </c>
      <c r="AZ83">
        <f t="shared" ca="1" si="157"/>
        <v>1522892</v>
      </c>
      <c r="BA83">
        <f t="shared" ca="1" si="157"/>
        <v>1774455</v>
      </c>
    </row>
    <row r="84" spans="1:53">
      <c r="A84" t="s">
        <v>120</v>
      </c>
      <c r="B84">
        <f t="shared" ref="B84:AG84" ca="1" si="158">SUMIFS(159:159,$121:$121,B$3,$125:$125,B$4&amp;"*")</f>
        <v>0</v>
      </c>
      <c r="C84">
        <f t="shared" ca="1" si="158"/>
        <v>0</v>
      </c>
      <c r="D84">
        <f t="shared" ca="1" si="158"/>
        <v>133866</v>
      </c>
      <c r="E84">
        <f t="shared" ca="1" si="158"/>
        <v>204085</v>
      </c>
      <c r="F84">
        <f t="shared" ca="1" si="158"/>
        <v>1224210</v>
      </c>
      <c r="G84">
        <f t="shared" ca="1" si="158"/>
        <v>1793058</v>
      </c>
      <c r="H84">
        <f t="shared" ca="1" si="158"/>
        <v>75583</v>
      </c>
      <c r="I84">
        <f t="shared" ca="1" si="158"/>
        <v>156783</v>
      </c>
      <c r="J84">
        <f t="shared" ca="1" si="158"/>
        <v>665408</v>
      </c>
      <c r="K84">
        <f t="shared" ca="1" si="158"/>
        <v>1281226</v>
      </c>
      <c r="L84">
        <f t="shared" ca="1" si="158"/>
        <v>26540</v>
      </c>
      <c r="M84">
        <f t="shared" ca="1" si="158"/>
        <v>27778</v>
      </c>
      <c r="N84">
        <f t="shared" ca="1" si="158"/>
        <v>38742</v>
      </c>
      <c r="O84">
        <f t="shared" ca="1" si="158"/>
        <v>40806</v>
      </c>
      <c r="P84">
        <f t="shared" ca="1" si="158"/>
        <v>39190</v>
      </c>
      <c r="Q84">
        <f t="shared" ca="1" si="158"/>
        <v>54656</v>
      </c>
      <c r="R84">
        <f t="shared" ca="1" si="158"/>
        <v>47882</v>
      </c>
      <c r="S84">
        <f t="shared" ca="1" si="158"/>
        <v>62357</v>
      </c>
      <c r="T84">
        <f t="shared" ca="1" si="158"/>
        <v>265179</v>
      </c>
      <c r="U84">
        <f t="shared" ca="1" si="158"/>
        <v>279778</v>
      </c>
      <c r="V84">
        <f t="shared" ca="1" si="158"/>
        <v>347177</v>
      </c>
      <c r="W84">
        <f t="shared" ca="1" si="158"/>
        <v>332076</v>
      </c>
      <c r="X84">
        <f t="shared" ca="1" si="158"/>
        <v>383897</v>
      </c>
      <c r="Y84">
        <f t="shared" ca="1" si="158"/>
        <v>461965</v>
      </c>
      <c r="Z84">
        <f t="shared" ca="1" si="158"/>
        <v>408399</v>
      </c>
      <c r="AA84">
        <f t="shared" ca="1" si="158"/>
        <v>538797</v>
      </c>
      <c r="AB84">
        <f t="shared" ca="1" si="158"/>
        <v>9582</v>
      </c>
      <c r="AC84">
        <f t="shared" ca="1" si="158"/>
        <v>14519</v>
      </c>
      <c r="AD84">
        <f t="shared" ca="1" si="158"/>
        <v>25524</v>
      </c>
      <c r="AE84">
        <f t="shared" ca="1" si="158"/>
        <v>25958</v>
      </c>
      <c r="AF84">
        <f t="shared" ca="1" si="158"/>
        <v>22492</v>
      </c>
      <c r="AG84">
        <f t="shared" ca="1" si="158"/>
        <v>48599</v>
      </c>
      <c r="AH84">
        <f t="shared" ref="AH84:BA84" ca="1" si="159">SUMIFS(159:159,$121:$121,AH$3,$125:$125,AH$4&amp;"*")</f>
        <v>30491</v>
      </c>
      <c r="AI84">
        <f t="shared" ca="1" si="159"/>
        <v>55201</v>
      </c>
      <c r="AJ84">
        <f t="shared" ca="1" si="159"/>
        <v>97924</v>
      </c>
      <c r="AK84">
        <f t="shared" ca="1" si="159"/>
        <v>137728</v>
      </c>
      <c r="AL84">
        <f t="shared" ca="1" si="159"/>
        <v>212930</v>
      </c>
      <c r="AM84">
        <f t="shared" ca="1" si="159"/>
        <v>216826</v>
      </c>
      <c r="AN84">
        <f t="shared" ca="1" si="159"/>
        <v>204009</v>
      </c>
      <c r="AO84">
        <f t="shared" ca="1" si="159"/>
        <v>381949</v>
      </c>
      <c r="AP84">
        <f t="shared" ca="1" si="159"/>
        <v>256799</v>
      </c>
      <c r="AQ84">
        <f t="shared" ca="1" si="159"/>
        <v>438469</v>
      </c>
      <c r="AR84">
        <f t="shared" ca="1" si="159"/>
        <v>3435152</v>
      </c>
      <c r="AS84">
        <f t="shared" ca="1" si="159"/>
        <v>2099067</v>
      </c>
      <c r="AT84">
        <f t="shared" ca="1" si="159"/>
        <v>360868</v>
      </c>
      <c r="AU84">
        <f t="shared" ca="1" si="159"/>
        <v>209449</v>
      </c>
      <c r="AV84">
        <f t="shared" ca="1" si="159"/>
        <v>3074284</v>
      </c>
      <c r="AW84">
        <f t="shared" ca="1" si="159"/>
        <v>1889618</v>
      </c>
      <c r="AX84">
        <f t="shared" ca="1" si="159"/>
        <v>570317</v>
      </c>
      <c r="AY84">
        <f t="shared" ca="1" si="159"/>
        <v>4963902</v>
      </c>
      <c r="AZ84">
        <f t="shared" ca="1" si="159"/>
        <v>3017268</v>
      </c>
      <c r="BA84">
        <f t="shared" ca="1" si="159"/>
        <v>1946634</v>
      </c>
    </row>
    <row r="85" spans="1:53">
      <c r="A85" t="s">
        <v>121</v>
      </c>
      <c r="B85">
        <f t="shared" ref="B85:AG85" ca="1" si="160">SUMIFS(160:160,$121:$121,B$3,$125:$125,B$4&amp;"*")</f>
        <v>0</v>
      </c>
      <c r="C85">
        <f t="shared" ca="1" si="160"/>
        <v>0</v>
      </c>
      <c r="D85">
        <f t="shared" ca="1" si="160"/>
        <v>219526</v>
      </c>
      <c r="E85">
        <f t="shared" ca="1" si="160"/>
        <v>272539</v>
      </c>
      <c r="F85">
        <f t="shared" ca="1" si="160"/>
        <v>989094</v>
      </c>
      <c r="G85">
        <f t="shared" ca="1" si="160"/>
        <v>1358103</v>
      </c>
      <c r="H85">
        <f t="shared" ca="1" si="160"/>
        <v>36579</v>
      </c>
      <c r="I85">
        <f t="shared" ca="1" si="160"/>
        <v>45007</v>
      </c>
      <c r="J85">
        <f t="shared" ca="1" si="160"/>
        <v>145214</v>
      </c>
      <c r="K85">
        <f t="shared" ca="1" si="160"/>
        <v>179359</v>
      </c>
      <c r="L85">
        <f t="shared" ca="1" si="160"/>
        <v>58524</v>
      </c>
      <c r="M85">
        <f t="shared" ca="1" si="160"/>
        <v>56559</v>
      </c>
      <c r="N85">
        <f t="shared" ca="1" si="160"/>
        <v>52927</v>
      </c>
      <c r="O85">
        <f t="shared" ca="1" si="160"/>
        <v>51516</v>
      </c>
      <c r="P85">
        <f t="shared" ca="1" si="160"/>
        <v>70478</v>
      </c>
      <c r="Q85">
        <f t="shared" ca="1" si="160"/>
        <v>60795</v>
      </c>
      <c r="R85">
        <f t="shared" ca="1" si="160"/>
        <v>69393</v>
      </c>
      <c r="S85">
        <f t="shared" ca="1" si="160"/>
        <v>71873</v>
      </c>
      <c r="T85">
        <f t="shared" ca="1" si="160"/>
        <v>272378</v>
      </c>
      <c r="U85">
        <f t="shared" ca="1" si="160"/>
        <v>253765</v>
      </c>
      <c r="V85">
        <f t="shared" ca="1" si="160"/>
        <v>232398</v>
      </c>
      <c r="W85">
        <f t="shared" ca="1" si="160"/>
        <v>230553</v>
      </c>
      <c r="X85">
        <f t="shared" ca="1" si="160"/>
        <v>397743</v>
      </c>
      <c r="Y85">
        <f t="shared" ca="1" si="160"/>
        <v>269221</v>
      </c>
      <c r="Z85">
        <f t="shared" ca="1" si="160"/>
        <v>294376</v>
      </c>
      <c r="AA85">
        <f t="shared" ca="1" si="160"/>
        <v>396763</v>
      </c>
      <c r="AB85">
        <f t="shared" ca="1" si="160"/>
        <v>8761</v>
      </c>
      <c r="AC85">
        <f t="shared" ca="1" si="160"/>
        <v>9123</v>
      </c>
      <c r="AD85">
        <f t="shared" ca="1" si="160"/>
        <v>9595</v>
      </c>
      <c r="AE85">
        <f t="shared" ca="1" si="160"/>
        <v>9100</v>
      </c>
      <c r="AF85">
        <f t="shared" ca="1" si="160"/>
        <v>11036</v>
      </c>
      <c r="AG85">
        <f t="shared" ca="1" si="160"/>
        <v>11586</v>
      </c>
      <c r="AH85">
        <f t="shared" ref="AH85:BA85" ca="1" si="161">SUMIFS(160:160,$121:$121,AH$3,$125:$125,AH$4&amp;"*")</f>
        <v>11134</v>
      </c>
      <c r="AI85">
        <f t="shared" ca="1" si="161"/>
        <v>11251</v>
      </c>
      <c r="AJ85">
        <f t="shared" ca="1" si="161"/>
        <v>35960</v>
      </c>
      <c r="AK85">
        <f t="shared" ca="1" si="161"/>
        <v>36475</v>
      </c>
      <c r="AL85">
        <f t="shared" ca="1" si="161"/>
        <v>37349</v>
      </c>
      <c r="AM85">
        <f t="shared" ca="1" si="161"/>
        <v>35430</v>
      </c>
      <c r="AN85">
        <f t="shared" ca="1" si="161"/>
        <v>43299</v>
      </c>
      <c r="AO85">
        <f t="shared" ca="1" si="161"/>
        <v>45330</v>
      </c>
      <c r="AP85">
        <f t="shared" ca="1" si="161"/>
        <v>44957</v>
      </c>
      <c r="AQ85">
        <f t="shared" ca="1" si="161"/>
        <v>45773</v>
      </c>
      <c r="AR85">
        <f t="shared" ca="1" si="161"/>
        <v>1855008</v>
      </c>
      <c r="AS85">
        <f t="shared" ca="1" si="161"/>
        <v>1390413</v>
      </c>
      <c r="AT85">
        <f t="shared" ca="1" si="161"/>
        <v>317546</v>
      </c>
      <c r="AU85">
        <f t="shared" ca="1" si="161"/>
        <v>256105</v>
      </c>
      <c r="AV85">
        <f t="shared" ca="1" si="161"/>
        <v>1537462</v>
      </c>
      <c r="AW85">
        <f t="shared" ca="1" si="161"/>
        <v>1134308</v>
      </c>
      <c r="AX85">
        <f t="shared" ca="1" si="161"/>
        <v>573651</v>
      </c>
      <c r="AY85">
        <f t="shared" ca="1" si="161"/>
        <v>2671770</v>
      </c>
      <c r="AZ85">
        <f t="shared" ca="1" si="161"/>
        <v>2347197</v>
      </c>
      <c r="BA85">
        <f t="shared" ca="1" si="161"/>
        <v>324573</v>
      </c>
    </row>
    <row r="86" spans="1:53">
      <c r="A86" t="s">
        <v>122</v>
      </c>
      <c r="B86">
        <f t="shared" ref="B86:AG86" ca="1" si="162">SUMIFS(161:161,$121:$121,B$3,$125:$125,B$4&amp;"*")</f>
        <v>0</v>
      </c>
      <c r="C86">
        <f t="shared" ca="1" si="162"/>
        <v>0</v>
      </c>
      <c r="D86">
        <f t="shared" ca="1" si="162"/>
        <v>219488</v>
      </c>
      <c r="E86">
        <f t="shared" ca="1" si="162"/>
        <v>389417</v>
      </c>
      <c r="F86">
        <f t="shared" ca="1" si="162"/>
        <v>884560</v>
      </c>
      <c r="G86">
        <f t="shared" ca="1" si="162"/>
        <v>1576464</v>
      </c>
      <c r="H86">
        <f t="shared" ca="1" si="162"/>
        <v>226415</v>
      </c>
      <c r="I86">
        <f t="shared" ca="1" si="162"/>
        <v>486436</v>
      </c>
      <c r="J86">
        <f t="shared" ca="1" si="162"/>
        <v>910472</v>
      </c>
      <c r="K86">
        <f t="shared" ca="1" si="162"/>
        <v>1963812</v>
      </c>
      <c r="L86">
        <f t="shared" ca="1" si="162"/>
        <v>28248</v>
      </c>
      <c r="M86">
        <f t="shared" ca="1" si="162"/>
        <v>42609</v>
      </c>
      <c r="N86">
        <f t="shared" ca="1" si="162"/>
        <v>74000</v>
      </c>
      <c r="O86">
        <f t="shared" ca="1" si="162"/>
        <v>74631</v>
      </c>
      <c r="P86">
        <f t="shared" ca="1" si="162"/>
        <v>57322</v>
      </c>
      <c r="Q86">
        <f t="shared" ca="1" si="162"/>
        <v>119108</v>
      </c>
      <c r="R86">
        <f t="shared" ca="1" si="162"/>
        <v>76007</v>
      </c>
      <c r="S86">
        <f t="shared" ca="1" si="162"/>
        <v>136980</v>
      </c>
      <c r="T86">
        <f t="shared" ca="1" si="162"/>
        <v>115804</v>
      </c>
      <c r="U86">
        <f t="shared" ca="1" si="162"/>
        <v>171492</v>
      </c>
      <c r="V86">
        <f t="shared" ca="1" si="162"/>
        <v>297424</v>
      </c>
      <c r="W86">
        <f t="shared" ca="1" si="162"/>
        <v>299840</v>
      </c>
      <c r="X86">
        <f t="shared" ca="1" si="162"/>
        <v>237256</v>
      </c>
      <c r="Y86">
        <f t="shared" ca="1" si="162"/>
        <v>479924</v>
      </c>
      <c r="Z86">
        <f t="shared" ca="1" si="162"/>
        <v>306264</v>
      </c>
      <c r="AA86">
        <f t="shared" ca="1" si="162"/>
        <v>553020</v>
      </c>
      <c r="AB86">
        <f t="shared" ca="1" si="162"/>
        <v>28523</v>
      </c>
      <c r="AC86">
        <f t="shared" ca="1" si="162"/>
        <v>43512</v>
      </c>
      <c r="AD86">
        <f t="shared" ca="1" si="162"/>
        <v>76594</v>
      </c>
      <c r="AE86">
        <f t="shared" ca="1" si="162"/>
        <v>77786</v>
      </c>
      <c r="AF86">
        <f t="shared" ca="1" si="162"/>
        <v>71935</v>
      </c>
      <c r="AG86">
        <f t="shared" ca="1" si="162"/>
        <v>149503</v>
      </c>
      <c r="AH86">
        <f t="shared" ref="AH86:BA86" ca="1" si="163">SUMIFS(161:161,$121:$121,AH$3,$125:$125,AH$4&amp;"*")</f>
        <v>95006</v>
      </c>
      <c r="AI86">
        <f t="shared" ca="1" si="163"/>
        <v>169992</v>
      </c>
      <c r="AJ86">
        <f t="shared" ca="1" si="163"/>
        <v>114076</v>
      </c>
      <c r="AK86">
        <f t="shared" ca="1" si="163"/>
        <v>176136</v>
      </c>
      <c r="AL86">
        <f t="shared" ca="1" si="163"/>
        <v>309436</v>
      </c>
      <c r="AM86">
        <f t="shared" ca="1" si="163"/>
        <v>310824</v>
      </c>
      <c r="AN86">
        <f t="shared" ca="1" si="163"/>
        <v>292680</v>
      </c>
      <c r="AO86">
        <f t="shared" ca="1" si="163"/>
        <v>600140</v>
      </c>
      <c r="AP86">
        <f t="shared" ca="1" si="163"/>
        <v>385916</v>
      </c>
      <c r="AQ86">
        <f t="shared" ca="1" si="163"/>
        <v>685076</v>
      </c>
      <c r="AR86">
        <f t="shared" ca="1" si="163"/>
        <v>4416129</v>
      </c>
      <c r="AS86">
        <f t="shared" ca="1" si="163"/>
        <v>2240935</v>
      </c>
      <c r="AT86">
        <f t="shared" ca="1" si="163"/>
        <v>875853</v>
      </c>
      <c r="AU86">
        <f t="shared" ca="1" si="163"/>
        <v>445903</v>
      </c>
      <c r="AV86">
        <f t="shared" ca="1" si="163"/>
        <v>3540276</v>
      </c>
      <c r="AW86">
        <f t="shared" ca="1" si="163"/>
        <v>1795032</v>
      </c>
      <c r="AX86">
        <f t="shared" ca="1" si="163"/>
        <v>1321756</v>
      </c>
      <c r="AY86">
        <f t="shared" ca="1" si="163"/>
        <v>5335308</v>
      </c>
      <c r="AZ86">
        <f t="shared" ca="1" si="163"/>
        <v>2461024</v>
      </c>
      <c r="BA86">
        <f t="shared" ca="1" si="163"/>
        <v>2874284</v>
      </c>
    </row>
    <row r="87" spans="1:53">
      <c r="A87" t="s">
        <v>123</v>
      </c>
      <c r="B87">
        <f t="shared" ref="B87:AG87" ca="1" si="164">SUMIFS(162:162,$121:$121,B$3,$125:$125,B$4&amp;"*")</f>
        <v>0</v>
      </c>
      <c r="C87">
        <f t="shared" ca="1" si="164"/>
        <v>0</v>
      </c>
      <c r="D87">
        <f t="shared" ca="1" si="164"/>
        <v>439014</v>
      </c>
      <c r="E87">
        <f t="shared" ca="1" si="164"/>
        <v>661956</v>
      </c>
      <c r="F87">
        <f t="shared" ca="1" si="164"/>
        <v>1873654</v>
      </c>
      <c r="G87">
        <f t="shared" ca="1" si="164"/>
        <v>2934567</v>
      </c>
      <c r="H87">
        <f t="shared" ca="1" si="164"/>
        <v>262994</v>
      </c>
      <c r="I87">
        <f t="shared" ca="1" si="164"/>
        <v>531443</v>
      </c>
      <c r="J87">
        <f t="shared" ca="1" si="164"/>
        <v>1055686</v>
      </c>
      <c r="K87">
        <f t="shared" ca="1" si="164"/>
        <v>2143171</v>
      </c>
      <c r="L87">
        <f t="shared" ca="1" si="164"/>
        <v>86772</v>
      </c>
      <c r="M87">
        <f t="shared" ca="1" si="164"/>
        <v>99168</v>
      </c>
      <c r="N87">
        <f t="shared" ca="1" si="164"/>
        <v>126927</v>
      </c>
      <c r="O87">
        <f t="shared" ca="1" si="164"/>
        <v>126147</v>
      </c>
      <c r="P87">
        <f t="shared" ca="1" si="164"/>
        <v>127800</v>
      </c>
      <c r="Q87">
        <f t="shared" ca="1" si="164"/>
        <v>179903</v>
      </c>
      <c r="R87">
        <f t="shared" ca="1" si="164"/>
        <v>145400</v>
      </c>
      <c r="S87">
        <f t="shared" ca="1" si="164"/>
        <v>208853</v>
      </c>
      <c r="T87">
        <f t="shared" ca="1" si="164"/>
        <v>388182</v>
      </c>
      <c r="U87">
        <f t="shared" ca="1" si="164"/>
        <v>425257</v>
      </c>
      <c r="V87">
        <f t="shared" ca="1" si="164"/>
        <v>529822</v>
      </c>
      <c r="W87">
        <f t="shared" ca="1" si="164"/>
        <v>530393</v>
      </c>
      <c r="X87">
        <f t="shared" ca="1" si="164"/>
        <v>634999</v>
      </c>
      <c r="Y87">
        <f t="shared" ca="1" si="164"/>
        <v>749145</v>
      </c>
      <c r="Z87">
        <f t="shared" ca="1" si="164"/>
        <v>600640</v>
      </c>
      <c r="AA87">
        <f t="shared" ca="1" si="164"/>
        <v>949783</v>
      </c>
      <c r="AB87">
        <f t="shared" ca="1" si="164"/>
        <v>37284</v>
      </c>
      <c r="AC87">
        <f t="shared" ca="1" si="164"/>
        <v>52635</v>
      </c>
      <c r="AD87">
        <f t="shared" ca="1" si="164"/>
        <v>86189</v>
      </c>
      <c r="AE87">
        <f t="shared" ca="1" si="164"/>
        <v>86886</v>
      </c>
      <c r="AF87">
        <f t="shared" ca="1" si="164"/>
        <v>82971</v>
      </c>
      <c r="AG87">
        <f t="shared" ca="1" si="164"/>
        <v>161089</v>
      </c>
      <c r="AH87">
        <f t="shared" ref="AH87:BA87" ca="1" si="165">SUMIFS(162:162,$121:$121,AH$3,$125:$125,AH$4&amp;"*")</f>
        <v>106140</v>
      </c>
      <c r="AI87">
        <f t="shared" ca="1" si="165"/>
        <v>181243</v>
      </c>
      <c r="AJ87">
        <f t="shared" ca="1" si="165"/>
        <v>150036</v>
      </c>
      <c r="AK87">
        <f t="shared" ca="1" si="165"/>
        <v>212611</v>
      </c>
      <c r="AL87">
        <f t="shared" ca="1" si="165"/>
        <v>346785</v>
      </c>
      <c r="AM87">
        <f t="shared" ca="1" si="165"/>
        <v>346254</v>
      </c>
      <c r="AN87">
        <f t="shared" ca="1" si="165"/>
        <v>335979</v>
      </c>
      <c r="AO87">
        <f t="shared" ca="1" si="165"/>
        <v>645470</v>
      </c>
      <c r="AP87">
        <f t="shared" ca="1" si="165"/>
        <v>430873</v>
      </c>
      <c r="AQ87">
        <f t="shared" ca="1" si="165"/>
        <v>730849</v>
      </c>
      <c r="AR87">
        <f t="shared" ca="1" si="165"/>
        <v>6271137</v>
      </c>
      <c r="AS87">
        <f t="shared" ca="1" si="165"/>
        <v>3631348</v>
      </c>
      <c r="AT87">
        <f t="shared" ca="1" si="165"/>
        <v>1193399</v>
      </c>
      <c r="AU87">
        <f t="shared" ca="1" si="165"/>
        <v>702008</v>
      </c>
      <c r="AV87">
        <f t="shared" ca="1" si="165"/>
        <v>5077738</v>
      </c>
      <c r="AW87">
        <f t="shared" ca="1" si="165"/>
        <v>2929340</v>
      </c>
      <c r="AX87">
        <f t="shared" ca="1" si="165"/>
        <v>1895407</v>
      </c>
      <c r="AY87">
        <f t="shared" ca="1" si="165"/>
        <v>8007078</v>
      </c>
      <c r="AZ87">
        <f t="shared" ca="1" si="165"/>
        <v>4808221</v>
      </c>
      <c r="BA87">
        <f t="shared" ca="1" si="165"/>
        <v>3198857</v>
      </c>
    </row>
    <row r="88" spans="1:53">
      <c r="A88" t="s">
        <v>124</v>
      </c>
      <c r="B88">
        <f t="shared" ref="B88:AG88" ca="1" si="166">SUMIFS(163:163,$121:$121,B$3,$125:$125,B$4&amp;"*")</f>
        <v>0</v>
      </c>
      <c r="C88">
        <f t="shared" ca="1" si="166"/>
        <v>0</v>
      </c>
      <c r="D88">
        <f t="shared" ca="1" si="166"/>
        <v>73175.333333333328</v>
      </c>
      <c r="E88">
        <f t="shared" ca="1" si="166"/>
        <v>90846.333333333343</v>
      </c>
      <c r="F88">
        <f t="shared" ca="1" si="166"/>
        <v>329697.99999999994</v>
      </c>
      <c r="G88">
        <f t="shared" ca="1" si="166"/>
        <v>452701.00000000006</v>
      </c>
      <c r="H88">
        <f t="shared" ca="1" si="166"/>
        <v>12193.000000000002</v>
      </c>
      <c r="I88">
        <f t="shared" ca="1" si="166"/>
        <v>15002.333333333332</v>
      </c>
      <c r="J88">
        <f t="shared" ca="1" si="166"/>
        <v>48404.666666666672</v>
      </c>
      <c r="K88">
        <f t="shared" ca="1" si="166"/>
        <v>59786.333333333343</v>
      </c>
      <c r="L88">
        <f t="shared" ca="1" si="166"/>
        <v>19508</v>
      </c>
      <c r="M88">
        <f t="shared" ca="1" si="166"/>
        <v>18853</v>
      </c>
      <c r="N88">
        <f t="shared" ca="1" si="166"/>
        <v>17642.333333333332</v>
      </c>
      <c r="O88">
        <f t="shared" ca="1" si="166"/>
        <v>17172</v>
      </c>
      <c r="P88">
        <f t="shared" ca="1" si="166"/>
        <v>23492.666666666668</v>
      </c>
      <c r="Q88">
        <f t="shared" ca="1" si="166"/>
        <v>20265</v>
      </c>
      <c r="R88">
        <f t="shared" ca="1" si="166"/>
        <v>23131</v>
      </c>
      <c r="S88">
        <f t="shared" ca="1" si="166"/>
        <v>23957.666666666668</v>
      </c>
      <c r="T88">
        <f t="shared" ca="1" si="166"/>
        <v>90792.666666666672</v>
      </c>
      <c r="U88">
        <f t="shared" ca="1" si="166"/>
        <v>84588.333333333328</v>
      </c>
      <c r="V88">
        <f t="shared" ca="1" si="166"/>
        <v>77466</v>
      </c>
      <c r="W88">
        <f t="shared" ca="1" si="166"/>
        <v>76851</v>
      </c>
      <c r="X88">
        <f t="shared" ca="1" si="166"/>
        <v>132581</v>
      </c>
      <c r="Y88">
        <f t="shared" ca="1" si="166"/>
        <v>89740.333333333328</v>
      </c>
      <c r="Z88">
        <f t="shared" ca="1" si="166"/>
        <v>98125.333333333328</v>
      </c>
      <c r="AA88">
        <f t="shared" ca="1" si="166"/>
        <v>132254.33333333331</v>
      </c>
      <c r="AB88">
        <f t="shared" ca="1" si="166"/>
        <v>2920.333333333333</v>
      </c>
      <c r="AC88">
        <f t="shared" ca="1" si="166"/>
        <v>3041</v>
      </c>
      <c r="AD88">
        <f t="shared" ca="1" si="166"/>
        <v>3198.3333333333335</v>
      </c>
      <c r="AE88">
        <f t="shared" ca="1" si="166"/>
        <v>3033.3333333333335</v>
      </c>
      <c r="AF88">
        <f t="shared" ca="1" si="166"/>
        <v>3678.666666666667</v>
      </c>
      <c r="AG88">
        <f t="shared" ca="1" si="166"/>
        <v>3862</v>
      </c>
      <c r="AH88">
        <f t="shared" ref="AH88:BA88" ca="1" si="167">SUMIFS(163:163,$121:$121,AH$3,$125:$125,AH$4&amp;"*")</f>
        <v>3711.333333333333</v>
      </c>
      <c r="AI88">
        <f t="shared" ca="1" si="167"/>
        <v>3750.3333333333335</v>
      </c>
      <c r="AJ88">
        <f t="shared" ca="1" si="167"/>
        <v>11986.666666666668</v>
      </c>
      <c r="AK88">
        <f t="shared" ca="1" si="167"/>
        <v>12158.333333333332</v>
      </c>
      <c r="AL88">
        <f t="shared" ca="1" si="167"/>
        <v>12449.666666666666</v>
      </c>
      <c r="AM88">
        <f t="shared" ca="1" si="167"/>
        <v>11810</v>
      </c>
      <c r="AN88">
        <f t="shared" ca="1" si="167"/>
        <v>14433</v>
      </c>
      <c r="AO88">
        <f t="shared" ca="1" si="167"/>
        <v>15110</v>
      </c>
      <c r="AP88">
        <f t="shared" ca="1" si="167"/>
        <v>14985.666666666664</v>
      </c>
      <c r="AQ88">
        <f t="shared" ca="1" si="167"/>
        <v>15257.666666666664</v>
      </c>
      <c r="AR88">
        <f t="shared" ca="1" si="167"/>
        <v>618336</v>
      </c>
      <c r="AS88">
        <f t="shared" ca="1" si="167"/>
        <v>463470.99999999988</v>
      </c>
      <c r="AT88">
        <f t="shared" ca="1" si="167"/>
        <v>105848.66666666669</v>
      </c>
      <c r="AU88">
        <f t="shared" ca="1" si="167"/>
        <v>85368.333333333328</v>
      </c>
      <c r="AV88">
        <f t="shared" ca="1" si="167"/>
        <v>512487.33333333331</v>
      </c>
      <c r="AW88">
        <f t="shared" ca="1" si="167"/>
        <v>378102.66666666657</v>
      </c>
      <c r="AX88">
        <f t="shared" ca="1" si="167"/>
        <v>191216.99999999997</v>
      </c>
      <c r="AY88">
        <f t="shared" ca="1" si="167"/>
        <v>890590.00000000012</v>
      </c>
      <c r="AZ88">
        <f t="shared" ca="1" si="167"/>
        <v>782399</v>
      </c>
      <c r="BA88">
        <f t="shared" ca="1" si="167"/>
        <v>108190.99999999997</v>
      </c>
    </row>
    <row r="89" spans="1:53">
      <c r="A89" t="s">
        <v>125</v>
      </c>
      <c r="B89">
        <f t="shared" ref="B89:AG89" ca="1" si="168">SUMIFS(164:164,$121:$121,B$3,$125:$125,B$4&amp;"*")</f>
        <v>0</v>
      </c>
      <c r="C89">
        <f t="shared" ca="1" si="168"/>
        <v>0</v>
      </c>
      <c r="D89">
        <f t="shared" ca="1" si="168"/>
        <v>73162.666666666657</v>
      </c>
      <c r="E89">
        <f t="shared" ca="1" si="168"/>
        <v>129805.66666666664</v>
      </c>
      <c r="F89">
        <f t="shared" ca="1" si="168"/>
        <v>294853.33333333331</v>
      </c>
      <c r="G89">
        <f t="shared" ca="1" si="168"/>
        <v>525488</v>
      </c>
      <c r="H89">
        <f t="shared" ca="1" si="168"/>
        <v>75471.666666666672</v>
      </c>
      <c r="I89">
        <f t="shared" ca="1" si="168"/>
        <v>162145.33333333334</v>
      </c>
      <c r="J89">
        <f t="shared" ca="1" si="168"/>
        <v>303490.66666666663</v>
      </c>
      <c r="K89">
        <f t="shared" ca="1" si="168"/>
        <v>654604</v>
      </c>
      <c r="L89">
        <f t="shared" ca="1" si="168"/>
        <v>9416</v>
      </c>
      <c r="M89">
        <f t="shared" ca="1" si="168"/>
        <v>14203</v>
      </c>
      <c r="N89">
        <f t="shared" ca="1" si="168"/>
        <v>24666.666666666664</v>
      </c>
      <c r="O89">
        <f t="shared" ca="1" si="168"/>
        <v>24877</v>
      </c>
      <c r="P89">
        <f t="shared" ca="1" si="168"/>
        <v>19107.333333333332</v>
      </c>
      <c r="Q89">
        <f t="shared" ca="1" si="168"/>
        <v>39702.666666666672</v>
      </c>
      <c r="R89">
        <f t="shared" ca="1" si="168"/>
        <v>25335.666666666672</v>
      </c>
      <c r="S89">
        <f t="shared" ca="1" si="168"/>
        <v>45660</v>
      </c>
      <c r="T89">
        <f t="shared" ca="1" si="168"/>
        <v>38601.333333333336</v>
      </c>
      <c r="U89">
        <f t="shared" ca="1" si="168"/>
        <v>57164</v>
      </c>
      <c r="V89">
        <f t="shared" ca="1" si="168"/>
        <v>99141.333333333314</v>
      </c>
      <c r="W89">
        <f t="shared" ca="1" si="168"/>
        <v>99946.666666666657</v>
      </c>
      <c r="X89">
        <f t="shared" ca="1" si="168"/>
        <v>79085.333333333343</v>
      </c>
      <c r="Y89">
        <f t="shared" ca="1" si="168"/>
        <v>159974.66666666669</v>
      </c>
      <c r="Z89">
        <f t="shared" ca="1" si="168"/>
        <v>102088</v>
      </c>
      <c r="AA89">
        <f t="shared" ca="1" si="168"/>
        <v>184340</v>
      </c>
      <c r="AB89">
        <f t="shared" ca="1" si="168"/>
        <v>9507.6666666666679</v>
      </c>
      <c r="AC89">
        <f t="shared" ca="1" si="168"/>
        <v>14504</v>
      </c>
      <c r="AD89">
        <f t="shared" ca="1" si="168"/>
        <v>25531.333333333336</v>
      </c>
      <c r="AE89">
        <f t="shared" ca="1" si="168"/>
        <v>25928.666666666672</v>
      </c>
      <c r="AF89">
        <f t="shared" ca="1" si="168"/>
        <v>23978.333333333332</v>
      </c>
      <c r="AG89">
        <f t="shared" ca="1" si="168"/>
        <v>49834.333333333336</v>
      </c>
      <c r="AH89">
        <f t="shared" ref="AH89:BA89" ca="1" si="169">SUMIFS(164:164,$121:$121,AH$3,$125:$125,AH$4&amp;"*")</f>
        <v>31668.666666666664</v>
      </c>
      <c r="AI89">
        <f t="shared" ca="1" si="169"/>
        <v>56664</v>
      </c>
      <c r="AJ89">
        <f t="shared" ca="1" si="169"/>
        <v>38025.333333333328</v>
      </c>
      <c r="AK89">
        <f t="shared" ca="1" si="169"/>
        <v>58712</v>
      </c>
      <c r="AL89">
        <f t="shared" ca="1" si="169"/>
        <v>103145.33333333334</v>
      </c>
      <c r="AM89">
        <f t="shared" ca="1" si="169"/>
        <v>103608</v>
      </c>
      <c r="AN89">
        <f t="shared" ca="1" si="169"/>
        <v>97560</v>
      </c>
      <c r="AO89">
        <f t="shared" ca="1" si="169"/>
        <v>200046.66666666669</v>
      </c>
      <c r="AP89">
        <f t="shared" ca="1" si="169"/>
        <v>128638.66666666666</v>
      </c>
      <c r="AQ89">
        <f t="shared" ca="1" si="169"/>
        <v>228358.66666666669</v>
      </c>
      <c r="AR89">
        <f t="shared" ca="1" si="169"/>
        <v>1472043.0000000002</v>
      </c>
      <c r="AS89">
        <f t="shared" ca="1" si="169"/>
        <v>746978.33333333337</v>
      </c>
      <c r="AT89">
        <f t="shared" ca="1" si="169"/>
        <v>291951.00000000006</v>
      </c>
      <c r="AU89">
        <f t="shared" ca="1" si="169"/>
        <v>148634.33333333334</v>
      </c>
      <c r="AV89">
        <f t="shared" ca="1" si="169"/>
        <v>1180092</v>
      </c>
      <c r="AW89">
        <f t="shared" ca="1" si="169"/>
        <v>598344</v>
      </c>
      <c r="AX89">
        <f t="shared" ca="1" si="169"/>
        <v>440585.33333333326</v>
      </c>
      <c r="AY89">
        <f t="shared" ca="1" si="169"/>
        <v>1778436.0000000002</v>
      </c>
      <c r="AZ89">
        <f t="shared" ca="1" si="169"/>
        <v>820341.33333333326</v>
      </c>
      <c r="BA89">
        <f t="shared" ca="1" si="169"/>
        <v>958094.66666666651</v>
      </c>
    </row>
    <row r="90" spans="1:53">
      <c r="A90" t="s">
        <v>126</v>
      </c>
      <c r="B90">
        <f t="shared" ref="B90:AG90" ca="1" si="170">SUMIFS(165:165,$121:$121,B$3,$125:$125,B$4&amp;"*")</f>
        <v>0</v>
      </c>
      <c r="C90">
        <f t="shared" ca="1" si="170"/>
        <v>0</v>
      </c>
      <c r="D90">
        <f t="shared" ca="1" si="170"/>
        <v>146338.00000000003</v>
      </c>
      <c r="E90">
        <f t="shared" ca="1" si="170"/>
        <v>220652.00000000003</v>
      </c>
      <c r="F90">
        <f t="shared" ca="1" si="170"/>
        <v>624551.33333333337</v>
      </c>
      <c r="G90">
        <f t="shared" ca="1" si="170"/>
        <v>978189.00000000012</v>
      </c>
      <c r="H90">
        <f t="shared" ca="1" si="170"/>
        <v>87664.666666666657</v>
      </c>
      <c r="I90">
        <f t="shared" ca="1" si="170"/>
        <v>177147.66666666666</v>
      </c>
      <c r="J90">
        <f t="shared" ca="1" si="170"/>
        <v>351895.33333333337</v>
      </c>
      <c r="K90">
        <f t="shared" ca="1" si="170"/>
        <v>714390.33333333326</v>
      </c>
      <c r="L90">
        <f t="shared" ca="1" si="170"/>
        <v>28924</v>
      </c>
      <c r="M90">
        <f t="shared" ca="1" si="170"/>
        <v>33056</v>
      </c>
      <c r="N90">
        <f t="shared" ca="1" si="170"/>
        <v>42309</v>
      </c>
      <c r="O90">
        <f t="shared" ca="1" si="170"/>
        <v>42049</v>
      </c>
      <c r="P90">
        <f t="shared" ca="1" si="170"/>
        <v>42600</v>
      </c>
      <c r="Q90">
        <f t="shared" ca="1" si="170"/>
        <v>59967.666666666672</v>
      </c>
      <c r="R90">
        <f t="shared" ca="1" si="170"/>
        <v>48466.666666666664</v>
      </c>
      <c r="S90">
        <f t="shared" ca="1" si="170"/>
        <v>69617.666666666657</v>
      </c>
      <c r="T90">
        <f t="shared" ca="1" si="170"/>
        <v>129394</v>
      </c>
      <c r="U90">
        <f t="shared" ca="1" si="170"/>
        <v>141752.33333333334</v>
      </c>
      <c r="V90">
        <f t="shared" ca="1" si="170"/>
        <v>176607.33333333331</v>
      </c>
      <c r="W90">
        <f t="shared" ca="1" si="170"/>
        <v>176797.66666666666</v>
      </c>
      <c r="X90">
        <f t="shared" ca="1" si="170"/>
        <v>211666.33333333334</v>
      </c>
      <c r="Y90">
        <f t="shared" ca="1" si="170"/>
        <v>249715</v>
      </c>
      <c r="Z90">
        <f t="shared" ca="1" si="170"/>
        <v>200213.33333333331</v>
      </c>
      <c r="AA90">
        <f t="shared" ca="1" si="170"/>
        <v>316594.33333333331</v>
      </c>
      <c r="AB90">
        <f t="shared" ca="1" si="170"/>
        <v>12428</v>
      </c>
      <c r="AC90">
        <f t="shared" ca="1" si="170"/>
        <v>17545</v>
      </c>
      <c r="AD90">
        <f t="shared" ca="1" si="170"/>
        <v>28729.666666666664</v>
      </c>
      <c r="AE90">
        <f t="shared" ca="1" si="170"/>
        <v>28962</v>
      </c>
      <c r="AF90">
        <f t="shared" ca="1" si="170"/>
        <v>27657</v>
      </c>
      <c r="AG90">
        <f t="shared" ca="1" si="170"/>
        <v>53696.333333333328</v>
      </c>
      <c r="AH90">
        <f t="shared" ref="AH90:BA90" ca="1" si="171">SUMIFS(165:165,$121:$121,AH$3,$125:$125,AH$4&amp;"*")</f>
        <v>35380</v>
      </c>
      <c r="AI90">
        <f t="shared" ca="1" si="171"/>
        <v>60414.333333333328</v>
      </c>
      <c r="AJ90">
        <f t="shared" ca="1" si="171"/>
        <v>50012</v>
      </c>
      <c r="AK90">
        <f t="shared" ca="1" si="171"/>
        <v>70870.333333333343</v>
      </c>
      <c r="AL90">
        <f t="shared" ca="1" si="171"/>
        <v>115595</v>
      </c>
      <c r="AM90">
        <f t="shared" ca="1" si="171"/>
        <v>115418</v>
      </c>
      <c r="AN90">
        <f t="shared" ca="1" si="171"/>
        <v>111993</v>
      </c>
      <c r="AO90">
        <f t="shared" ca="1" si="171"/>
        <v>215156.66666666663</v>
      </c>
      <c r="AP90">
        <f t="shared" ca="1" si="171"/>
        <v>143624.33333333334</v>
      </c>
      <c r="AQ90">
        <f t="shared" ca="1" si="171"/>
        <v>243616.33333333331</v>
      </c>
      <c r="AR90">
        <f t="shared" ca="1" si="171"/>
        <v>2090378.9999999993</v>
      </c>
      <c r="AS90">
        <f t="shared" ca="1" si="171"/>
        <v>1210449.333333333</v>
      </c>
      <c r="AT90">
        <f t="shared" ca="1" si="171"/>
        <v>397799.66666666663</v>
      </c>
      <c r="AU90">
        <f t="shared" ca="1" si="171"/>
        <v>234002.66666666669</v>
      </c>
      <c r="AV90">
        <f t="shared" ca="1" si="171"/>
        <v>1692579.3333333335</v>
      </c>
      <c r="AW90">
        <f t="shared" ca="1" si="171"/>
        <v>976446.66666666663</v>
      </c>
      <c r="AX90">
        <f t="shared" ca="1" si="171"/>
        <v>631802.33333333326</v>
      </c>
      <c r="AY90">
        <f t="shared" ca="1" si="171"/>
        <v>2669026</v>
      </c>
      <c r="AZ90">
        <f t="shared" ca="1" si="171"/>
        <v>1602740.3333333333</v>
      </c>
      <c r="BA90">
        <f t="shared" ca="1" si="171"/>
        <v>1066285.6666666667</v>
      </c>
    </row>
    <row r="91" spans="1:53">
      <c r="AR91">
        <f ca="1">(AR25+AR27)/((AR13+AR15)+(AR19+AR21)+(AR25+AR27))</f>
        <v>4.583333333333333E-2</v>
      </c>
      <c r="AS91">
        <f ca="1">(AS25+AS27)/((AS13+AS15)+(AS19+AS21)+(AS25+AS27))</f>
        <v>2.0833333333333332E-2</v>
      </c>
      <c r="AY91" t="s">
        <v>127</v>
      </c>
    </row>
    <row r="92" spans="1:53">
      <c r="AT92" t="s">
        <v>118</v>
      </c>
      <c r="AU92">
        <f t="shared" ref="AU92:AV97" ca="1" si="172">AV82/AT82</f>
        <v>8.8496416667453524</v>
      </c>
      <c r="AV92">
        <f t="shared" ca="1" si="172"/>
        <v>8.7208504227002592</v>
      </c>
      <c r="AW92">
        <f t="shared" ref="AW92:AW97" ca="1" si="173">AY82/AX82</f>
        <v>8.7928150852608482</v>
      </c>
      <c r="AY92">
        <f ca="1">AY81/AX81</f>
        <v>4.2244636640046185</v>
      </c>
    </row>
    <row r="93" spans="1:53">
      <c r="AT93" t="s">
        <v>119</v>
      </c>
      <c r="AU93">
        <f t="shared" ca="1" si="172"/>
        <v>8.3818505575362501</v>
      </c>
      <c r="AV93">
        <f t="shared" ca="1" si="172"/>
        <v>9.2219202034652685</v>
      </c>
      <c r="AW93">
        <f t="shared" ca="1" si="173"/>
        <v>8.6594315367626002</v>
      </c>
    </row>
    <row r="94" spans="1:53">
      <c r="AT94" t="s">
        <v>120</v>
      </c>
      <c r="AU94">
        <f t="shared" ca="1" si="172"/>
        <v>8.5191371914384213</v>
      </c>
      <c r="AV94">
        <f t="shared" ca="1" si="172"/>
        <v>9.0218525750898788</v>
      </c>
      <c r="AW94">
        <f t="shared" ca="1" si="173"/>
        <v>8.7037594881443123</v>
      </c>
    </row>
    <row r="95" spans="1:53">
      <c r="AT95" t="s">
        <v>121</v>
      </c>
      <c r="AU95">
        <f t="shared" ca="1" si="172"/>
        <v>4.8416985255679492</v>
      </c>
      <c r="AV95">
        <f t="shared" ca="1" si="172"/>
        <v>4.4290740126120145</v>
      </c>
      <c r="AW95">
        <f t="shared" ca="1" si="173"/>
        <v>4.6574833827536253</v>
      </c>
    </row>
    <row r="96" spans="1:53" ht="14.25" customHeight="1">
      <c r="AT96" t="s">
        <v>122</v>
      </c>
      <c r="AU96">
        <f t="shared" ca="1" si="172"/>
        <v>4.0420892547037006</v>
      </c>
      <c r="AV96">
        <f t="shared" ca="1" si="172"/>
        <v>4.0256109512606999</v>
      </c>
      <c r="AW96">
        <f t="shared" ca="1" si="173"/>
        <v>4.0365301916541325</v>
      </c>
    </row>
    <row r="97" spans="1:49" ht="14.25" customHeight="1">
      <c r="AT97" t="s">
        <v>123</v>
      </c>
      <c r="AU97">
        <f t="shared" ca="1" si="172"/>
        <v>4.2548535736999948</v>
      </c>
      <c r="AV97">
        <f t="shared" ca="1" si="172"/>
        <v>4.1728014495561307</v>
      </c>
      <c r="AW97">
        <f t="shared" ca="1" si="173"/>
        <v>4.2244636640046176</v>
      </c>
    </row>
    <row r="98" spans="1:49" ht="14.25" customHeight="1"/>
    <row r="99" spans="1:49" ht="14.25" customHeight="1"/>
    <row r="100" spans="1:49" ht="14.25" customHeight="1"/>
    <row r="101" spans="1:49" ht="14.25" customHeight="1"/>
    <row r="102" spans="1:49" ht="14.25" customHeight="1"/>
    <row r="103" spans="1:49" ht="14.25" customHeight="1"/>
    <row r="104" spans="1:49" ht="14.25" customHeight="1"/>
    <row r="105" spans="1:49" ht="14.25" customHeight="1"/>
    <row r="106" spans="1:49" ht="14.25" customHeight="1"/>
    <row r="107" spans="1:49" ht="14.25" customHeight="1"/>
    <row r="110" spans="1:49">
      <c r="B110" t="s">
        <v>30</v>
      </c>
      <c r="C110" t="s">
        <v>31</v>
      </c>
      <c r="D110" t="s">
        <v>32</v>
      </c>
      <c r="E110" t="s">
        <v>33</v>
      </c>
      <c r="F110" t="s">
        <v>34</v>
      </c>
      <c r="G110" t="s">
        <v>36</v>
      </c>
      <c r="H110" t="s">
        <v>35</v>
      </c>
      <c r="I110" t="s">
        <v>37</v>
      </c>
    </row>
    <row r="111" spans="1:49">
      <c r="A111" t="s">
        <v>128</v>
      </c>
      <c r="B111">
        <v>1506</v>
      </c>
      <c r="C111">
        <v>2796</v>
      </c>
      <c r="D111">
        <v>5039</v>
      </c>
      <c r="E111">
        <v>5897</v>
      </c>
      <c r="F111">
        <v>1693</v>
      </c>
      <c r="G111">
        <v>2480</v>
      </c>
      <c r="H111">
        <v>4382</v>
      </c>
      <c r="I111">
        <v>4780</v>
      </c>
    </row>
    <row r="112" spans="1:49">
      <c r="A112" t="s">
        <v>129</v>
      </c>
      <c r="B112">
        <v>9586</v>
      </c>
      <c r="C112">
        <v>17832</v>
      </c>
      <c r="D112">
        <v>31970</v>
      </c>
      <c r="E112">
        <v>38251</v>
      </c>
      <c r="F112">
        <v>13170</v>
      </c>
      <c r="G112">
        <v>19367</v>
      </c>
      <c r="H112">
        <v>32655</v>
      </c>
      <c r="I112">
        <v>38038</v>
      </c>
    </row>
    <row r="113" spans="1:102">
      <c r="C113" s="115">
        <f>SUM(F111:I111)/SUM(B111:E111)-1</f>
        <v>-0.12488515553222213</v>
      </c>
    </row>
    <row r="114" spans="1:102">
      <c r="C114" s="115">
        <f>SUM(F112:I112)/SUM(B112:E112)-1</f>
        <v>5.7261954751687272E-2</v>
      </c>
    </row>
    <row r="120" spans="1:102">
      <c r="A120" t="s">
        <v>130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</row>
    <row r="121" spans="1:102">
      <c r="A121" t="s">
        <v>16</v>
      </c>
      <c r="B121" t="str">
        <f t="array" aca="1" ref="B121" ca="1">INDIRECT("'"&amp;B$120&amp;"'!B1")</f>
        <v>OpenAi-simple-o3-mini-2025-01-31</v>
      </c>
      <c r="C121" t="str">
        <f t="array" aca="1" ref="C121" ca="1">INDIRECT("'"&amp;C$120&amp;"'!B1")</f>
        <v>OpenAi-simple-o3-mini-2025-01-31</v>
      </c>
      <c r="D121" t="str">
        <f t="array" aca="1" ref="D121" ca="1">INDIRECT("'"&amp;D$120&amp;"'!B1")</f>
        <v>OpenAi-simple-o3-mini-2025-01-31</v>
      </c>
      <c r="E121" t="str">
        <f t="array" aca="1" ref="E121" ca="1">INDIRECT("'"&amp;E$120&amp;"'!B1")</f>
        <v>OpenAi-improved-o3-mini-2025-01-31</v>
      </c>
      <c r="F121" t="str">
        <f t="array" aca="1" ref="F121" ca="1">INDIRECT("'"&amp;F$120&amp;"'!B1")</f>
        <v>OpenAi-improved-o3-mini-2025-01-31</v>
      </c>
      <c r="G121" t="str">
        <f t="array" aca="1" ref="G121" ca="1">INDIRECT("'"&amp;G$120&amp;"'!B1")</f>
        <v>OpenAi-improved-o3-mini-2025-01-31</v>
      </c>
      <c r="H121" t="str">
        <f t="array" aca="1" ref="H121" ca="1">INDIRECT("'"&amp;H$120&amp;"'!B1")</f>
        <v>Alibaba-simple-qwen-max-2025-01-25</v>
      </c>
      <c r="I121" t="str">
        <f t="array" aca="1" ref="I121" ca="1">INDIRECT("'"&amp;I$120&amp;"'!B1")</f>
        <v>Alibaba-simple-qwen-max-2025-01-25</v>
      </c>
      <c r="J121" t="str">
        <f t="array" aca="1" ref="J121" ca="1">INDIRECT("'"&amp;J$120&amp;"'!B1")</f>
        <v>Alibaba-simple-qwen-max-2025-01-25</v>
      </c>
      <c r="K121" t="str">
        <f t="array" aca="1" ref="K121" ca="1">INDIRECT("'"&amp;K$120&amp;"'!B1")</f>
        <v>Alibaba-improved-qwen-max-2025-01-25</v>
      </c>
      <c r="L121" t="str">
        <f t="array" aca="1" ref="L121" ca="1">INDIRECT("'"&amp;L$120&amp;"'!B1")</f>
        <v>Alibaba-improved-qwen-max-2025-01-25</v>
      </c>
      <c r="M121" t="str">
        <f t="array" aca="1" ref="M121" ca="1">INDIRECT("'"&amp;M$120&amp;"'!B1")</f>
        <v>Alibaba-improved-qwen-max-2025-01-25</v>
      </c>
      <c r="N121" t="str">
        <f t="array" aca="1" ref="N121" ca="1">INDIRECT("'"&amp;N$120&amp;"'!B1")</f>
        <v>OpenAi-simple-o3-mini-2025-01-31</v>
      </c>
      <c r="O121" t="str">
        <f t="array" aca="1" ref="O121" ca="1">INDIRECT("'"&amp;O$120&amp;"'!B1")</f>
        <v>OpenAi-simple-o3-mini-2025-01-31</v>
      </c>
      <c r="P121" t="str">
        <f t="array" aca="1" ref="P121" ca="1">INDIRECT("'"&amp;P$120&amp;"'!B1")</f>
        <v>OpenAi-simple-o3-mini-2025-01-31</v>
      </c>
      <c r="Q121" t="str">
        <f t="array" aca="1" ref="Q121" ca="1">INDIRECT("'"&amp;Q$120&amp;"'!B1")</f>
        <v>OpenAi-improved-o3-mini-2025-01-31</v>
      </c>
      <c r="R121" t="str">
        <f t="array" aca="1" ref="R121" ca="1">INDIRECT("'"&amp;R$120&amp;"'!B1")</f>
        <v>OpenAi-improved-o3-mini-2025-01-31</v>
      </c>
      <c r="S121" t="str">
        <f t="array" aca="1" ref="S121" ca="1">INDIRECT("'"&amp;S$120&amp;"'!B1")</f>
        <v>OpenAi-improved-o3-mini-2025-01-31</v>
      </c>
      <c r="T121" t="str">
        <f t="array" aca="1" ref="T121" ca="1">INDIRECT("'"&amp;T$120&amp;"'!B1")</f>
        <v>Alibaba-simple-qwen-max-2025-01-25</v>
      </c>
      <c r="U121" t="str">
        <f t="array" aca="1" ref="U121" ca="1">INDIRECT("'"&amp;U$120&amp;"'!B1")</f>
        <v>Alibaba-simple-qwen-max-2025-01-25</v>
      </c>
      <c r="V121" t="str">
        <f t="array" aca="1" ref="V121" ca="1">INDIRECT("'"&amp;V$120&amp;"'!B1")</f>
        <v>Alibaba-simple-qwen-max-2025-01-25</v>
      </c>
      <c r="W121" t="str">
        <f t="array" aca="1" ref="W121" ca="1">INDIRECT("'"&amp;W$120&amp;"'!B1")</f>
        <v>Alibaba-improved-qwen-max-2025-01-25</v>
      </c>
      <c r="X121" t="str">
        <f t="array" aca="1" ref="X121" ca="1">INDIRECT("'"&amp;X$120&amp;"'!B1")</f>
        <v>Alibaba-improved-qwen-max-2025-01-25</v>
      </c>
      <c r="Y121" t="str">
        <f t="array" aca="1" ref="Y121" ca="1">INDIRECT("'"&amp;Y$120&amp;"'!B1")</f>
        <v>Alibaba-improved-qwen-max-2025-01-25</v>
      </c>
      <c r="Z121" t="str">
        <f t="array" aca="1" ref="Z121" ca="1">INDIRECT("'"&amp;Z$120&amp;"'!B1")</f>
        <v>OpenAi-simple-o3-mini-2025-01-31</v>
      </c>
      <c r="AA121" t="str">
        <f t="array" aca="1" ref="AA121" ca="1">INDIRECT("'"&amp;AA$120&amp;"'!B1")</f>
        <v>OpenAi-simple-o3-mini-2025-01-31</v>
      </c>
      <c r="AB121" t="str">
        <f t="array" aca="1" ref="AB121" ca="1">INDIRECT("'"&amp;AB$120&amp;"'!B1")</f>
        <v>OpenAi-simple-o3-mini-2025-01-31</v>
      </c>
      <c r="AC121" t="str">
        <f t="array" aca="1" ref="AC121" ca="1">INDIRECT("'"&amp;AC$120&amp;"'!B1")</f>
        <v>OpenAi-improved-o3-mini-2025-01-31</v>
      </c>
      <c r="AD121" t="str">
        <f t="array" aca="1" ref="AD121" ca="1">INDIRECT("'"&amp;AD$120&amp;"'!B1")</f>
        <v>OpenAi-improved-o3-mini-2025-01-31</v>
      </c>
      <c r="AE121" t="str">
        <f t="array" aca="1" ref="AE121" ca="1">INDIRECT("'"&amp;AE$120&amp;"'!B1")</f>
        <v>OpenAi-improved-o3-mini-2025-01-31</v>
      </c>
      <c r="AF121" t="str">
        <f t="array" aca="1" ref="AF121" ca="1">INDIRECT("'"&amp;AF$120&amp;"'!B1")</f>
        <v>Alibaba-simple-qwen-max-2025-01-25</v>
      </c>
      <c r="AG121" t="str">
        <f t="array" aca="1" ref="AG121" ca="1">INDIRECT("'"&amp;AG$120&amp;"'!B1")</f>
        <v>Alibaba-simple-qwen-max-2025-01-25</v>
      </c>
      <c r="AH121" t="str">
        <f t="array" aca="1" ref="AH121" ca="1">INDIRECT("'"&amp;AH$120&amp;"'!B1")</f>
        <v>Alibaba-simple-qwen-max-2025-01-25</v>
      </c>
      <c r="AI121" t="str">
        <f t="array" aca="1" ref="AI121" ca="1">INDIRECT("'"&amp;AI$120&amp;"'!B1")</f>
        <v>Alibaba-improved-qwen-max-2025-01-25</v>
      </c>
      <c r="AJ121" t="str">
        <f t="array" aca="1" ref="AJ121" ca="1">INDIRECT("'"&amp;AJ$120&amp;"'!B1")</f>
        <v>Alibaba-improved-qwen-max-2025-01-25</v>
      </c>
      <c r="AK121" t="str">
        <f t="array" aca="1" ref="AK121" ca="1">INDIRECT("'"&amp;AK$120&amp;"'!B1")</f>
        <v>Alibaba-improved-qwen-max-2025-01-25</v>
      </c>
      <c r="AL121" t="str">
        <f t="array" aca="1" ref="AL121" ca="1">INDIRECT("'"&amp;AL$120&amp;"'!B1")</f>
        <v>OpenAi-simple-o3-mini-2025-01-31</v>
      </c>
      <c r="AM121" t="str">
        <f t="array" aca="1" ref="AM121" ca="1">INDIRECT("'"&amp;AM$120&amp;"'!B1")</f>
        <v>OpenAi-simple-o3-mini-2025-01-31</v>
      </c>
      <c r="AN121" t="str">
        <f t="array" aca="1" ref="AN121" ca="1">INDIRECT("'"&amp;AN$120&amp;"'!B1")</f>
        <v>OpenAi-simple-o3-mini-2025-01-31</v>
      </c>
      <c r="AO121" t="str">
        <f t="array" aca="1" ref="AO121" ca="1">INDIRECT("'"&amp;AO$120&amp;"'!B1")</f>
        <v>OpenAi-improved-o3-mini-2025-01-31</v>
      </c>
      <c r="AP121" t="str">
        <f t="array" aca="1" ref="AP121" ca="1">INDIRECT("'"&amp;AP$120&amp;"'!B1")</f>
        <v>OpenAi-improved-o3-mini-2025-01-31</v>
      </c>
      <c r="AQ121" t="str">
        <f t="array" aca="1" ref="AQ121" ca="1">INDIRECT("'"&amp;AQ$120&amp;"'!B1")</f>
        <v>OpenAi-improved-o3-mini-2025-01-31</v>
      </c>
      <c r="AR121" t="str">
        <f t="array" aca="1" ref="AR121" ca="1">INDIRECT("'"&amp;AR$120&amp;"'!B1")</f>
        <v>Alibaba-simple-qwen-max-2025-01-25</v>
      </c>
      <c r="AS121" t="str">
        <f t="array" aca="1" ref="AS121" ca="1">INDIRECT("'"&amp;AS$120&amp;"'!B1")</f>
        <v>Alibaba-simple-qwen-max-2025-01-25</v>
      </c>
      <c r="AT121" t="str">
        <f t="array" aca="1" ref="AT121" ca="1">INDIRECT("'"&amp;AT$120&amp;"'!B1")</f>
        <v>Alibaba-simple-qwen-max-2025-01-25</v>
      </c>
      <c r="AU121" t="str">
        <f t="array" aca="1" ref="AU121" ca="1">INDIRECT("'"&amp;AU$120&amp;"'!B1")</f>
        <v>Alibaba-improved-qwen-max-2025-01-25</v>
      </c>
      <c r="AV121" t="str">
        <f t="array" aca="1" ref="AV121" ca="1">INDIRECT("'"&amp;AV$120&amp;"'!B1")</f>
        <v>Alibaba-improved-qwen-max-2025-01-25</v>
      </c>
      <c r="AW121" t="str">
        <f t="array" aca="1" ref="AW121" ca="1">INDIRECT("'"&amp;AW$120&amp;"'!B1")</f>
        <v>Alibaba-improved-qwen-max-2025-01-25</v>
      </c>
      <c r="AX121" t="str">
        <f t="array" aca="1" ref="AX121" ca="1">INDIRECT("'"&amp;AX$120&amp;"'!B1")</f>
        <v>OpenAi-simple-o3-mini-2025-01-31</v>
      </c>
      <c r="AY121" t="str">
        <f t="array" aca="1" ref="AY121" ca="1">INDIRECT("'"&amp;AY$120&amp;"'!B1")</f>
        <v>OpenAi-simple-o3-mini-2025-01-31</v>
      </c>
      <c r="AZ121" t="str">
        <f t="array" aca="1" ref="AZ121" ca="1">INDIRECT("'"&amp;AZ$120&amp;"'!B1")</f>
        <v>OpenAi-simple-o3-mini-2025-01-31</v>
      </c>
      <c r="BA121" t="str">
        <f t="array" aca="1" ref="BA121" ca="1">INDIRECT("'"&amp;BA$120&amp;"'!B1")</f>
        <v>OpenAi-improved-o3-mini-2025-01-31</v>
      </c>
      <c r="BB121" t="str">
        <f t="array" aca="1" ref="BB121" ca="1">INDIRECT("'"&amp;BB$120&amp;"'!B1")</f>
        <v>OpenAi-improved-o3-mini-2025-01-31</v>
      </c>
      <c r="BC121" t="str">
        <f t="array" aca="1" ref="BC121" ca="1">INDIRECT("'"&amp;BC$120&amp;"'!B1")</f>
        <v>OpenAi-improved-o3-mini-2025-01-31</v>
      </c>
      <c r="BD121" t="str">
        <f t="array" aca="1" ref="BD121" ca="1">INDIRECT("'"&amp;BD$120&amp;"'!B1")</f>
        <v>Alibaba-simple-qwen-max-2025-01-25</v>
      </c>
      <c r="BE121" t="str">
        <f t="array" aca="1" ref="BE121" ca="1">INDIRECT("'"&amp;BE$120&amp;"'!B1")</f>
        <v>Alibaba-simple-qwen-max-2025-01-25</v>
      </c>
      <c r="BF121" t="str">
        <f t="array" aca="1" ref="BF121" ca="1">INDIRECT("'"&amp;BF$120&amp;"'!B1")</f>
        <v>Alibaba-simple-qwen-max-2025-01-25</v>
      </c>
      <c r="BG121" t="str">
        <f t="array" aca="1" ref="BG121" ca="1">INDIRECT("'"&amp;BG$120&amp;"'!B1")</f>
        <v>Alibaba-improved-qwen-max-2025-01-25</v>
      </c>
      <c r="BH121" t="str">
        <f t="array" aca="1" ref="BH121" ca="1">INDIRECT("'"&amp;BH$120&amp;"'!B1")</f>
        <v>Alibaba-improved-qwen-max-2025-01-25</v>
      </c>
      <c r="BI121" t="str">
        <f t="array" aca="1" ref="BI121" ca="1">INDIRECT("'"&amp;BI$120&amp;"'!B1")</f>
        <v>Alibaba-improved-qwen-max-2025-01-25</v>
      </c>
      <c r="BJ121" t="str">
        <f t="array" aca="1" ref="BJ121" ca="1">INDIRECT("'"&amp;BJ$120&amp;"'!B1")</f>
        <v>OpenAi-simple-o3-mini-2025-01-31</v>
      </c>
      <c r="BK121" t="str">
        <f t="array" aca="1" ref="BK121" ca="1">INDIRECT("'"&amp;BK$120&amp;"'!B1")</f>
        <v>OpenAi-simple-o3-mini-2025-01-31</v>
      </c>
      <c r="BL121" t="str">
        <f t="array" aca="1" ref="BL121" ca="1">INDIRECT("'"&amp;BL$120&amp;"'!B1")</f>
        <v>OpenAi-simple-o3-mini-2025-01-31</v>
      </c>
      <c r="BM121" t="str">
        <f t="array" aca="1" ref="BM121" ca="1">INDIRECT("'"&amp;BM$120&amp;"'!B1")</f>
        <v>OpenAi-improved-o3-mini-2025-01-31</v>
      </c>
      <c r="BN121" t="str">
        <f t="array" aca="1" ref="BN121" ca="1">INDIRECT("'"&amp;BN$120&amp;"'!B1")</f>
        <v>OpenAi-improved-o3-mini-2025-01-31</v>
      </c>
      <c r="BO121" t="str">
        <f t="array" aca="1" ref="BO121" ca="1">INDIRECT("'"&amp;BO$120&amp;"'!B1")</f>
        <v>OpenAi-improved-o3-mini-2025-01-31</v>
      </c>
      <c r="BP121" t="str">
        <f t="array" aca="1" ref="BP121" ca="1">INDIRECT("'"&amp;BP$120&amp;"'!B1")</f>
        <v>Alibaba-simple-qwen-max-2025-01-25</v>
      </c>
      <c r="BQ121" t="str">
        <f t="array" aca="1" ref="BQ121" ca="1">INDIRECT("'"&amp;BQ$120&amp;"'!B1")</f>
        <v>Alibaba-simple-qwen-max-2025-01-25</v>
      </c>
      <c r="BR121" t="str">
        <f t="array" aca="1" ref="BR121" ca="1">INDIRECT("'"&amp;BR$120&amp;"'!B1")</f>
        <v>Alibaba-simple-qwen-max-2025-01-25</v>
      </c>
      <c r="BS121" t="str">
        <f t="array" aca="1" ref="BS121" ca="1">INDIRECT("'"&amp;BS$120&amp;"'!B1")</f>
        <v>Alibaba-improved-qwen-max-2025-01-25</v>
      </c>
      <c r="BT121" t="str">
        <f t="array" aca="1" ref="BT121" ca="1">INDIRECT("'"&amp;BT$120&amp;"'!B1")</f>
        <v>Alibaba-improved-qwen-max-2025-01-25</v>
      </c>
      <c r="BU121" t="str">
        <f t="array" aca="1" ref="BU121" ca="1">INDIRECT("'"&amp;BU$120&amp;"'!B1")</f>
        <v>Alibaba-improved-qwen-max-2025-01-25</v>
      </c>
      <c r="BV121" t="str">
        <f t="array" aca="1" ref="BV121" ca="1">INDIRECT("'"&amp;BV$120&amp;"'!B1")</f>
        <v>OpenAi-simple-o3-mini-2025-01-31</v>
      </c>
      <c r="BW121" t="str">
        <f t="array" aca="1" ref="BW121" ca="1">INDIRECT("'"&amp;BW$120&amp;"'!B1")</f>
        <v>OpenAi-simple-o3-mini-2025-01-31</v>
      </c>
      <c r="BX121" t="str">
        <f t="array" aca="1" ref="BX121" ca="1">INDIRECT("'"&amp;BX$120&amp;"'!B1")</f>
        <v>OpenAi-simple-o3-mini-2025-01-31</v>
      </c>
      <c r="BY121" t="str">
        <f t="array" aca="1" ref="BY121" ca="1">INDIRECT("'"&amp;BY$120&amp;"'!B1")</f>
        <v>OpenAi-improved-o3-mini-2025-01-31</v>
      </c>
      <c r="BZ121" t="str">
        <f t="array" aca="1" ref="BZ121" ca="1">INDIRECT("'"&amp;BZ$120&amp;"'!B1")</f>
        <v>OpenAi-improved-o3-mini-2025-01-31</v>
      </c>
      <c r="CA121" t="str">
        <f t="array" aca="1" ref="CA121" ca="1">INDIRECT("'"&amp;CA$120&amp;"'!B1")</f>
        <v>OpenAi-improved-o3-mini-2025-01-31</v>
      </c>
      <c r="CB121" t="str">
        <f t="array" aca="1" ref="CB121" ca="1">INDIRECT("'"&amp;CB$120&amp;"'!B1")</f>
        <v>Alibaba-simple-qwen-max-2025-01-25</v>
      </c>
      <c r="CC121" t="str">
        <f t="array" aca="1" ref="CC121" ca="1">INDIRECT("'"&amp;CC$120&amp;"'!B1")</f>
        <v>Alibaba-simple-qwen-max-2025-01-25</v>
      </c>
      <c r="CD121" t="str">
        <f t="array" aca="1" ref="CD121" ca="1">INDIRECT("'"&amp;CD$120&amp;"'!B1")</f>
        <v>Alibaba-simple-qwen-max-2025-01-25</v>
      </c>
      <c r="CE121" t="str">
        <f t="array" aca="1" ref="CE121" ca="1">INDIRECT("'"&amp;CE$120&amp;"'!B1")</f>
        <v>Alibaba-improved-qwen-max-2025-01-25</v>
      </c>
      <c r="CF121" t="str">
        <f t="array" aca="1" ref="CF121" ca="1">INDIRECT("'"&amp;CF$120&amp;"'!B1")</f>
        <v>Alibaba-improved-qwen-max-2025-01-25</v>
      </c>
      <c r="CG121" t="str">
        <f t="array" aca="1" ref="CG121" ca="1">INDIRECT("'"&amp;CG$120&amp;"'!B1")</f>
        <v>Alibaba-improved-qwen-max-2025-01-25</v>
      </c>
      <c r="CH121" t="str">
        <f t="array" aca="1" ref="CH121" ca="1">INDIRECT("'"&amp;CH$120&amp;"'!B1")</f>
        <v>OpenAi-simple-o3-mini-2025-01-31</v>
      </c>
      <c r="CI121" t="str">
        <f t="array" aca="1" ref="CI121" ca="1">INDIRECT("'"&amp;CI$120&amp;"'!B1")</f>
        <v>OpenAi-simple-o3-mini-2025-01-31</v>
      </c>
      <c r="CJ121" t="str">
        <f t="array" aca="1" ref="CJ121" ca="1">INDIRECT("'"&amp;CJ$120&amp;"'!B1")</f>
        <v>OpenAi-simple-o3-mini-2025-01-31</v>
      </c>
      <c r="CK121" t="str">
        <f t="array" aca="1" ref="CK121" ca="1">INDIRECT("'"&amp;CK$120&amp;"'!B1")</f>
        <v>OpenAi-improved-o3-mini-2025-01-31</v>
      </c>
      <c r="CL121" t="str">
        <f t="array" aca="1" ref="CL121" ca="1">INDIRECT("'"&amp;CL$120&amp;"'!B1")</f>
        <v>OpenAi-improved-o3-mini-2025-01-31</v>
      </c>
      <c r="CM121" t="str">
        <f t="array" aca="1" ref="CM121" ca="1">INDIRECT("'"&amp;CM$120&amp;"'!B1")</f>
        <v>OpenAi-improved-o3-mini-2025-01-31</v>
      </c>
      <c r="CN121" t="str">
        <f t="array" aca="1" ref="CN121" ca="1">INDIRECT("'"&amp;CN$120&amp;"'!B1")</f>
        <v>Alibaba-simple-qwen-max-2025-01-25</v>
      </c>
      <c r="CO121" t="str">
        <f t="array" aca="1" ref="CO121" ca="1">INDIRECT("'"&amp;CO$120&amp;"'!B1")</f>
        <v>Alibaba-simple-qwen-max-2025-01-25</v>
      </c>
      <c r="CP121" t="str">
        <f t="array" aca="1" ref="CP121" ca="1">INDIRECT("'"&amp;CP$120&amp;"'!B1")</f>
        <v>Alibaba-simple-qwen-max-2025-01-25</v>
      </c>
      <c r="CQ121" t="str">
        <f t="array" aca="1" ref="CQ121" ca="1">INDIRECT("'"&amp;CQ$120&amp;"'!B1")</f>
        <v>Alibaba-improved-qwen-max-2025-01-25</v>
      </c>
      <c r="CR121" t="str">
        <f t="array" aca="1" ref="CR121" ca="1">INDIRECT("'"&amp;CR$120&amp;"'!B1")</f>
        <v>Alibaba-improved-qwen-max-2025-01-25</v>
      </c>
      <c r="CS121" t="str">
        <f t="array" aca="1" ref="CS121" ca="1">INDIRECT("'"&amp;CS$120&amp;"'!B1")</f>
        <v>Alibaba-improved-qwen-max-2025-01-25</v>
      </c>
      <c r="CT121" t="e">
        <f t="array" aca="1" ref="CT121" ca="1">INDIRECT("'"&amp;CT$120&amp;"'!B1")</f>
        <v>#REF!</v>
      </c>
      <c r="CU121" t="e">
        <f t="array" aca="1" ref="CU121" ca="1">INDIRECT("'"&amp;CU$120&amp;"'!B1")</f>
        <v>#REF!</v>
      </c>
      <c r="CV121" t="e">
        <f t="array" aca="1" ref="CV121" ca="1">INDIRECT("'"&amp;CV$120&amp;"'!B1")</f>
        <v>#REF!</v>
      </c>
      <c r="CW121" t="e">
        <f t="array" aca="1" ref="CW121" ca="1">INDIRECT("'"&amp;CW$120&amp;"'!B1")</f>
        <v>#REF!</v>
      </c>
      <c r="CX121" t="e">
        <f t="array" aca="1" ref="CX121" ca="1">INDIRECT("'"&amp;CX$120&amp;"'!B1")</f>
        <v>#REF!</v>
      </c>
    </row>
    <row r="122" spans="1:102">
      <c r="A122" t="s">
        <v>131</v>
      </c>
      <c r="B122" t="str">
        <f t="array" aca="1" ref="B122" ca="1">INDIRECT("'"&amp;B$120&amp;"'!B2")</f>
        <v>en\trivia_qa</v>
      </c>
      <c r="C122" t="str">
        <f t="array" aca="1" ref="C122" ca="1">INDIRECT("'"&amp;C$120&amp;"'!B2")</f>
        <v>en\trivia_qa</v>
      </c>
      <c r="D122" t="str">
        <f t="array" aca="1" ref="D122" ca="1">INDIRECT("'"&amp;D$120&amp;"'!B2")</f>
        <v>en\trivia_qa</v>
      </c>
      <c r="E122" t="str">
        <f t="array" aca="1" ref="E122" ca="1">INDIRECT("'"&amp;E$120&amp;"'!B2")</f>
        <v>en\trivia_qa</v>
      </c>
      <c r="F122" t="str">
        <f t="array" aca="1" ref="F122" ca="1">INDIRECT("'"&amp;F$120&amp;"'!B2")</f>
        <v>en\trivia_qa</v>
      </c>
      <c r="G122" t="str">
        <f t="array" aca="1" ref="G122" ca="1">INDIRECT("'"&amp;G$120&amp;"'!B2")</f>
        <v>en\trivia_qa</v>
      </c>
      <c r="H122" t="str">
        <f t="array" aca="1" ref="H122" ca="1">INDIRECT("'"&amp;H$120&amp;"'!B2")</f>
        <v>en\trivia_qa</v>
      </c>
      <c r="I122" t="str">
        <f t="array" aca="1" ref="I122" ca="1">INDIRECT("'"&amp;I$120&amp;"'!B2")</f>
        <v>en\trivia_qa</v>
      </c>
      <c r="J122" t="str">
        <f t="array" aca="1" ref="J122" ca="1">INDIRECT("'"&amp;J$120&amp;"'!B2")</f>
        <v>en\trivia_qa</v>
      </c>
      <c r="K122" t="str">
        <f t="array" aca="1" ref="K122" ca="1">INDIRECT("'"&amp;K$120&amp;"'!B2")</f>
        <v>en\trivia_qa</v>
      </c>
      <c r="L122" t="str">
        <f t="array" aca="1" ref="L122" ca="1">INDIRECT("'"&amp;L$120&amp;"'!B2")</f>
        <v>en\trivia_qa</v>
      </c>
      <c r="M122" t="str">
        <f t="array" aca="1" ref="M122" ca="1">INDIRECT("'"&amp;M$120&amp;"'!B2")</f>
        <v>en\trivia_qa</v>
      </c>
      <c r="N122" t="str">
        <f t="array" aca="1" ref="N122" ca="1">INDIRECT("'"&amp;N$120&amp;"'!B2")</f>
        <v>lt\wiki</v>
      </c>
      <c r="O122" t="str">
        <f t="array" aca="1" ref="O122" ca="1">INDIRECT("'"&amp;O$120&amp;"'!B2")</f>
        <v>lt\wiki</v>
      </c>
      <c r="P122" t="str">
        <f t="array" aca="1" ref="P122" ca="1">INDIRECT("'"&amp;P$120&amp;"'!B2")</f>
        <v>lt\wiki</v>
      </c>
      <c r="Q122" t="str">
        <f t="array" aca="1" ref="Q122" ca="1">INDIRECT("'"&amp;Q$120&amp;"'!B2")</f>
        <v>lt\wiki</v>
      </c>
      <c r="R122" t="str">
        <f t="array" aca="1" ref="R122" ca="1">INDIRECT("'"&amp;R$120&amp;"'!B2")</f>
        <v>lt\wiki</v>
      </c>
      <c r="S122" t="str">
        <f t="array" aca="1" ref="S122" ca="1">INDIRECT("'"&amp;S$120&amp;"'!B2")</f>
        <v>lt\wiki</v>
      </c>
      <c r="T122" t="str">
        <f t="array" aca="1" ref="T122" ca="1">INDIRECT("'"&amp;T$120&amp;"'!B2")</f>
        <v>lt\wiki</v>
      </c>
      <c r="U122" t="str">
        <f t="array" aca="1" ref="U122" ca="1">INDIRECT("'"&amp;U$120&amp;"'!B2")</f>
        <v>lt\wiki</v>
      </c>
      <c r="V122" t="str">
        <f t="array" aca="1" ref="V122" ca="1">INDIRECT("'"&amp;V$120&amp;"'!B2")</f>
        <v>lt\wiki</v>
      </c>
      <c r="W122" t="str">
        <f t="array" aca="1" ref="W122" ca="1">INDIRECT("'"&amp;W$120&amp;"'!B2")</f>
        <v>lt\wiki</v>
      </c>
      <c r="X122" t="str">
        <f t="array" aca="1" ref="X122" ca="1">INDIRECT("'"&amp;X$120&amp;"'!B2")</f>
        <v>lt\wiki</v>
      </c>
      <c r="Y122" t="str">
        <f t="array" aca="1" ref="Y122" ca="1">INDIRECT("'"&amp;Y$120&amp;"'!B2")</f>
        <v>lt\wiki</v>
      </c>
      <c r="Z122" t="str">
        <f t="array" aca="1" ref="Z122" ca="1">INDIRECT("'"&amp;Z$120&amp;"'!B2")</f>
        <v>en\trivia_qa</v>
      </c>
      <c r="AA122" t="str">
        <f t="array" aca="1" ref="AA122" ca="1">INDIRECT("'"&amp;AA$120&amp;"'!B2")</f>
        <v>en\trivia_qa</v>
      </c>
      <c r="AB122" t="str">
        <f t="array" aca="1" ref="AB122" ca="1">INDIRECT("'"&amp;AB$120&amp;"'!B2")</f>
        <v>en\trivia_qa</v>
      </c>
      <c r="AC122" t="str">
        <f t="array" aca="1" ref="AC122" ca="1">INDIRECT("'"&amp;AC$120&amp;"'!B2")</f>
        <v>en\trivia_qa</v>
      </c>
      <c r="AD122" t="str">
        <f t="array" aca="1" ref="AD122" ca="1">INDIRECT("'"&amp;AD$120&amp;"'!B2")</f>
        <v>en\trivia_qa</v>
      </c>
      <c r="AE122" t="str">
        <f t="array" aca="1" ref="AE122" ca="1">INDIRECT("'"&amp;AE$120&amp;"'!B2")</f>
        <v>en\trivia_qa</v>
      </c>
      <c r="AF122" t="str">
        <f t="array" aca="1" ref="AF122" ca="1">INDIRECT("'"&amp;AF$120&amp;"'!B2")</f>
        <v>en\trivia_qa</v>
      </c>
      <c r="AG122" t="str">
        <f t="array" aca="1" ref="AG122" ca="1">INDIRECT("'"&amp;AG$120&amp;"'!B2")</f>
        <v>en\trivia_qa</v>
      </c>
      <c r="AH122" t="str">
        <f t="array" aca="1" ref="AH122" ca="1">INDIRECT("'"&amp;AH$120&amp;"'!B2")</f>
        <v>en\trivia_qa</v>
      </c>
      <c r="AI122" t="str">
        <f t="array" aca="1" ref="AI122" ca="1">INDIRECT("'"&amp;AI$120&amp;"'!B2")</f>
        <v>en\trivia_qa</v>
      </c>
      <c r="AJ122" t="str">
        <f t="array" aca="1" ref="AJ122" ca="1">INDIRECT("'"&amp;AJ$120&amp;"'!B2")</f>
        <v>en\trivia_qa</v>
      </c>
      <c r="AK122" t="str">
        <f t="array" aca="1" ref="AK122" ca="1">INDIRECT("'"&amp;AK$120&amp;"'!B2")</f>
        <v>en\trivia_qa</v>
      </c>
      <c r="AL122" t="str">
        <f t="array" aca="1" ref="AL122" ca="1">INDIRECT("'"&amp;AL$120&amp;"'!B2")</f>
        <v>en\trivia_qa</v>
      </c>
      <c r="AM122" t="str">
        <f t="array" aca="1" ref="AM122" ca="1">INDIRECT("'"&amp;AM$120&amp;"'!B2")</f>
        <v>en\trivia_qa</v>
      </c>
      <c r="AN122" t="str">
        <f t="array" aca="1" ref="AN122" ca="1">INDIRECT("'"&amp;AN$120&amp;"'!B2")</f>
        <v>en\trivia_qa</v>
      </c>
      <c r="AO122" t="str">
        <f t="array" aca="1" ref="AO122" ca="1">INDIRECT("'"&amp;AO$120&amp;"'!B2")</f>
        <v>en\trivia_qa</v>
      </c>
      <c r="AP122" t="str">
        <f t="array" aca="1" ref="AP122" ca="1">INDIRECT("'"&amp;AP$120&amp;"'!B2")</f>
        <v>en\trivia_qa</v>
      </c>
      <c r="AQ122" t="str">
        <f t="array" aca="1" ref="AQ122" ca="1">INDIRECT("'"&amp;AQ$120&amp;"'!B2")</f>
        <v>en\trivia_qa</v>
      </c>
      <c r="AR122" t="str">
        <f t="array" aca="1" ref="AR122" ca="1">INDIRECT("'"&amp;AR$120&amp;"'!B2")</f>
        <v>en\trivia_qa</v>
      </c>
      <c r="AS122" t="str">
        <f t="array" aca="1" ref="AS122" ca="1">INDIRECT("'"&amp;AS$120&amp;"'!B2")</f>
        <v>en\trivia_qa</v>
      </c>
      <c r="AT122" t="str">
        <f t="array" aca="1" ref="AT122" ca="1">INDIRECT("'"&amp;AT$120&amp;"'!B2")</f>
        <v>en\trivia_qa</v>
      </c>
      <c r="AU122" t="str">
        <f t="array" aca="1" ref="AU122" ca="1">INDIRECT("'"&amp;AU$120&amp;"'!B2")</f>
        <v>en\trivia_qa</v>
      </c>
      <c r="AV122" t="str">
        <f t="array" aca="1" ref="AV122" ca="1">INDIRECT("'"&amp;AV$120&amp;"'!B2")</f>
        <v>en\trivia_qa</v>
      </c>
      <c r="AW122" t="str">
        <f t="array" aca="1" ref="AW122" ca="1">INDIRECT("'"&amp;AW$120&amp;"'!B2")</f>
        <v>en\trivia_qa</v>
      </c>
      <c r="AX122" t="str">
        <f t="array" aca="1" ref="AX122" ca="1">INDIRECT("'"&amp;AX$120&amp;"'!B2")</f>
        <v>lt\wiki</v>
      </c>
      <c r="AY122" t="str">
        <f t="array" aca="1" ref="AY122" ca="1">INDIRECT("'"&amp;AY$120&amp;"'!B2")</f>
        <v>lt\wiki</v>
      </c>
      <c r="AZ122" t="str">
        <f t="array" aca="1" ref="AZ122" ca="1">INDIRECT("'"&amp;AZ$120&amp;"'!B2")</f>
        <v>lt\wiki</v>
      </c>
      <c r="BA122" t="str">
        <f t="array" aca="1" ref="BA122" ca="1">INDIRECT("'"&amp;BA$120&amp;"'!B2")</f>
        <v>lt\wiki</v>
      </c>
      <c r="BB122" t="str">
        <f t="array" aca="1" ref="BB122" ca="1">INDIRECT("'"&amp;BB$120&amp;"'!B2")</f>
        <v>lt\wiki</v>
      </c>
      <c r="BC122" t="str">
        <f t="array" aca="1" ref="BC122" ca="1">INDIRECT("'"&amp;BC$120&amp;"'!B2")</f>
        <v>lt\wiki</v>
      </c>
      <c r="BD122" t="str">
        <f t="array" aca="1" ref="BD122" ca="1">INDIRECT("'"&amp;BD$120&amp;"'!B2")</f>
        <v>lt\wiki</v>
      </c>
      <c r="BE122" t="str">
        <f t="array" aca="1" ref="BE122" ca="1">INDIRECT("'"&amp;BE$120&amp;"'!B2")</f>
        <v>lt\wiki</v>
      </c>
      <c r="BF122" t="str">
        <f t="array" aca="1" ref="BF122" ca="1">INDIRECT("'"&amp;BF$120&amp;"'!B2")</f>
        <v>lt\wiki</v>
      </c>
      <c r="BG122" t="str">
        <f t="array" aca="1" ref="BG122" ca="1">INDIRECT("'"&amp;BG$120&amp;"'!B2")</f>
        <v>lt\wiki</v>
      </c>
      <c r="BH122" t="str">
        <f t="array" aca="1" ref="BH122" ca="1">INDIRECT("'"&amp;BH$120&amp;"'!B2")</f>
        <v>lt\wiki</v>
      </c>
      <c r="BI122" t="str">
        <f t="array" aca="1" ref="BI122" ca="1">INDIRECT("'"&amp;BI$120&amp;"'!B2")</f>
        <v>lt\wiki</v>
      </c>
      <c r="BJ122" t="str">
        <f t="array" aca="1" ref="BJ122" ca="1">INDIRECT("'"&amp;BJ$120&amp;"'!B2")</f>
        <v>lt\wiki</v>
      </c>
      <c r="BK122" t="str">
        <f t="array" aca="1" ref="BK122" ca="1">INDIRECT("'"&amp;BK$120&amp;"'!B2")</f>
        <v>lt\wiki</v>
      </c>
      <c r="BL122" t="str">
        <f t="array" aca="1" ref="BL122" ca="1">INDIRECT("'"&amp;BL$120&amp;"'!B2")</f>
        <v>lt\wiki</v>
      </c>
      <c r="BM122" t="str">
        <f t="array" aca="1" ref="BM122" ca="1">INDIRECT("'"&amp;BM$120&amp;"'!B2")</f>
        <v>lt\wiki</v>
      </c>
      <c r="BN122" t="str">
        <f t="array" aca="1" ref="BN122" ca="1">INDIRECT("'"&amp;BN$120&amp;"'!B2")</f>
        <v>lt\wiki</v>
      </c>
      <c r="BO122" t="str">
        <f t="array" aca="1" ref="BO122" ca="1">INDIRECT("'"&amp;BO$120&amp;"'!B2")</f>
        <v>lt\wiki</v>
      </c>
      <c r="BP122" t="str">
        <f t="array" aca="1" ref="BP122" ca="1">INDIRECT("'"&amp;BP$120&amp;"'!B2")</f>
        <v>lt\wiki</v>
      </c>
      <c r="BQ122" t="str">
        <f t="array" aca="1" ref="BQ122" ca="1">INDIRECT("'"&amp;BQ$120&amp;"'!B2")</f>
        <v>lt\wiki</v>
      </c>
      <c r="BR122" t="str">
        <f t="array" aca="1" ref="BR122" ca="1">INDIRECT("'"&amp;BR$120&amp;"'!B2")</f>
        <v>lt\wiki</v>
      </c>
      <c r="BS122" t="str">
        <f t="array" aca="1" ref="BS122" ca="1">INDIRECT("'"&amp;BS$120&amp;"'!B2")</f>
        <v>lt\wiki</v>
      </c>
      <c r="BT122" t="str">
        <f t="array" aca="1" ref="BT122" ca="1">INDIRECT("'"&amp;BT$120&amp;"'!B2")</f>
        <v>lt\wiki</v>
      </c>
      <c r="BU122" t="str">
        <f t="array" aca="1" ref="BU122" ca="1">INDIRECT("'"&amp;BU$120&amp;"'!B2")</f>
        <v>lt\wiki</v>
      </c>
      <c r="BV122" t="str">
        <f t="array" aca="1" ref="BV122" ca="1">INDIRECT("'"&amp;BV$120&amp;"'!B2")</f>
        <v>en\trivia_qa</v>
      </c>
      <c r="BW122" t="str">
        <f t="array" aca="1" ref="BW122" ca="1">INDIRECT("'"&amp;BW$120&amp;"'!B2")</f>
        <v>en\trivia_qa</v>
      </c>
      <c r="BX122" t="str">
        <f t="array" aca="1" ref="BX122" ca="1">INDIRECT("'"&amp;BX$120&amp;"'!B2")</f>
        <v>en\trivia_qa</v>
      </c>
      <c r="BY122" t="str">
        <f t="array" aca="1" ref="BY122" ca="1">INDIRECT("'"&amp;BY$120&amp;"'!B2")</f>
        <v>en\trivia_qa</v>
      </c>
      <c r="BZ122" t="str">
        <f t="array" aca="1" ref="BZ122" ca="1">INDIRECT("'"&amp;BZ$120&amp;"'!B2")</f>
        <v>en\trivia_qa</v>
      </c>
      <c r="CA122" t="str">
        <f t="array" aca="1" ref="CA122" ca="1">INDIRECT("'"&amp;CA$120&amp;"'!B2")</f>
        <v>en\trivia_qa</v>
      </c>
      <c r="CB122" t="str">
        <f t="array" aca="1" ref="CB122" ca="1">INDIRECT("'"&amp;CB$120&amp;"'!B2")</f>
        <v>en\trivia_qa</v>
      </c>
      <c r="CC122" t="str">
        <f t="array" aca="1" ref="CC122" ca="1">INDIRECT("'"&amp;CC$120&amp;"'!B2")</f>
        <v>en\trivia_qa</v>
      </c>
      <c r="CD122" t="str">
        <f t="array" aca="1" ref="CD122" ca="1">INDIRECT("'"&amp;CD$120&amp;"'!B2")</f>
        <v>en\trivia_qa</v>
      </c>
      <c r="CE122" t="str">
        <f t="array" aca="1" ref="CE122" ca="1">INDIRECT("'"&amp;CE$120&amp;"'!B2")</f>
        <v>en\trivia_qa</v>
      </c>
      <c r="CF122" t="str">
        <f t="array" aca="1" ref="CF122" ca="1">INDIRECT("'"&amp;CF$120&amp;"'!B2")</f>
        <v>en\trivia_qa</v>
      </c>
      <c r="CG122" t="str">
        <f t="array" aca="1" ref="CG122" ca="1">INDIRECT("'"&amp;CG$120&amp;"'!B2")</f>
        <v>en\trivia_qa</v>
      </c>
      <c r="CH122" t="str">
        <f t="array" aca="1" ref="CH122" ca="1">INDIRECT("'"&amp;CH$120&amp;"'!B2")</f>
        <v>lt\wiki</v>
      </c>
      <c r="CI122" t="str">
        <f t="array" aca="1" ref="CI122" ca="1">INDIRECT("'"&amp;CI$120&amp;"'!B2")</f>
        <v>lt\wiki</v>
      </c>
      <c r="CJ122" t="str">
        <f t="array" aca="1" ref="CJ122" ca="1">INDIRECT("'"&amp;CJ$120&amp;"'!B2")</f>
        <v>lt\wiki</v>
      </c>
      <c r="CK122" t="str">
        <f t="array" aca="1" ref="CK122" ca="1">INDIRECT("'"&amp;CK$120&amp;"'!B2")</f>
        <v>lt\wiki</v>
      </c>
      <c r="CL122" t="str">
        <f t="array" aca="1" ref="CL122" ca="1">INDIRECT("'"&amp;CL$120&amp;"'!B2")</f>
        <v>lt\wiki</v>
      </c>
      <c r="CM122" t="str">
        <f t="array" aca="1" ref="CM122" ca="1">INDIRECT("'"&amp;CM$120&amp;"'!B2")</f>
        <v>lt\wiki</v>
      </c>
      <c r="CN122" t="str">
        <f t="array" aca="1" ref="CN122" ca="1">INDIRECT("'"&amp;CN$120&amp;"'!B2")</f>
        <v>lt\wiki</v>
      </c>
      <c r="CO122" t="str">
        <f t="array" aca="1" ref="CO122" ca="1">INDIRECT("'"&amp;CO$120&amp;"'!B2")</f>
        <v>lt\wiki</v>
      </c>
      <c r="CP122" t="str">
        <f t="array" aca="1" ref="CP122" ca="1">INDIRECT("'"&amp;CP$120&amp;"'!B2")</f>
        <v>lt\wiki</v>
      </c>
      <c r="CQ122" t="str">
        <f t="array" aca="1" ref="CQ122" ca="1">INDIRECT("'"&amp;CQ$120&amp;"'!B2")</f>
        <v>lt\wiki</v>
      </c>
      <c r="CR122" t="str">
        <f t="array" aca="1" ref="CR122" ca="1">INDIRECT("'"&amp;CR$120&amp;"'!B2")</f>
        <v>lt\wiki</v>
      </c>
      <c r="CS122" t="str">
        <f t="array" aca="1" ref="CS122" ca="1">INDIRECT("'"&amp;CS$120&amp;"'!B2")</f>
        <v>lt\wiki</v>
      </c>
      <c r="CT122" t="e">
        <f t="array" aca="1" ref="CT122" ca="1">INDIRECT("'"&amp;CT$120&amp;"'!B2")</f>
        <v>#REF!</v>
      </c>
      <c r="CU122" t="e">
        <f t="array" aca="1" ref="CU122" ca="1">INDIRECT("'"&amp;CU$120&amp;"'!B2")</f>
        <v>#REF!</v>
      </c>
      <c r="CV122" t="e">
        <f t="array" aca="1" ref="CV122" ca="1">INDIRECT("'"&amp;CV$120&amp;"'!B2")</f>
        <v>#REF!</v>
      </c>
      <c r="CW122" t="e">
        <f t="array" aca="1" ref="CW122" ca="1">INDIRECT("'"&amp;CW$120&amp;"'!B2")</f>
        <v>#REF!</v>
      </c>
      <c r="CX122" t="e">
        <f t="array" aca="1" ref="CX122" ca="1">INDIRECT("'"&amp;CX$120&amp;"'!B2")</f>
        <v>#REF!</v>
      </c>
    </row>
    <row r="123" spans="1:102">
      <c r="A123" t="s">
        <v>132</v>
      </c>
      <c r="B123" t="str">
        <f t="array" aca="1" ref="B123" ca="1">INDIRECT("'"&amp;B$120&amp;"'!B3")</f>
        <v>Petal.txt</v>
      </c>
      <c r="C123" t="str">
        <f t="array" aca="1" ref="C123" ca="1">INDIRECT("'"&amp;C$120&amp;"'!B3")</f>
        <v>Petal.txt</v>
      </c>
      <c r="D123" t="str">
        <f t="array" aca="1" ref="D123" ca="1">INDIRECT("'"&amp;D$120&amp;"'!B3")</f>
        <v>Petal.txt</v>
      </c>
      <c r="E123" t="str">
        <f t="array" aca="1" ref="E123" ca="1">INDIRECT("'"&amp;E$120&amp;"'!B3")</f>
        <v>Petal.txt</v>
      </c>
      <c r="F123" t="str">
        <f t="array" aca="1" ref="F123" ca="1">INDIRECT("'"&amp;F$120&amp;"'!B3")</f>
        <v>Petal.txt</v>
      </c>
      <c r="G123" t="str">
        <f t="array" aca="1" ref="G123" ca="1">INDIRECT("'"&amp;G$120&amp;"'!B3")</f>
        <v>Petal.txt</v>
      </c>
      <c r="H123" t="str">
        <f t="array" aca="1" ref="H123" ca="1">INDIRECT("'"&amp;H$120&amp;"'!B3")</f>
        <v>Petal.txt</v>
      </c>
      <c r="I123" t="str">
        <f t="array" aca="1" ref="I123" ca="1">INDIRECT("'"&amp;I$120&amp;"'!B3")</f>
        <v>Petal.txt</v>
      </c>
      <c r="J123" t="str">
        <f t="array" aca="1" ref="J123" ca="1">INDIRECT("'"&amp;J$120&amp;"'!B3")</f>
        <v>Petal.txt</v>
      </c>
      <c r="K123" t="str">
        <f t="array" aca="1" ref="K123" ca="1">INDIRECT("'"&amp;K$120&amp;"'!B3")</f>
        <v>Petal.txt</v>
      </c>
      <c r="L123" t="str">
        <f t="array" aca="1" ref="L123" ca="1">INDIRECT("'"&amp;L$120&amp;"'!B3")</f>
        <v>Petal.txt</v>
      </c>
      <c r="M123" t="str">
        <f t="array" aca="1" ref="M123" ca="1">INDIRECT("'"&amp;M$120&amp;"'!B3")</f>
        <v>Petal.txt</v>
      </c>
      <c r="N123" t="str">
        <f t="array" aca="1" ref="N123" ca="1">INDIRECT("'"&amp;N$120&amp;"'!B3")</f>
        <v>Miskas.txt</v>
      </c>
      <c r="O123" t="str">
        <f t="array" aca="1" ref="O123" ca="1">INDIRECT("'"&amp;O$120&amp;"'!B3")</f>
        <v>Miskas.txt</v>
      </c>
      <c r="P123" t="str">
        <f t="array" aca="1" ref="P123" ca="1">INDIRECT("'"&amp;P$120&amp;"'!B3")</f>
        <v>Miskas.txt</v>
      </c>
      <c r="Q123" t="str">
        <f t="array" aca="1" ref="Q123" ca="1">INDIRECT("'"&amp;Q$120&amp;"'!B3")</f>
        <v>Miskas.txt</v>
      </c>
      <c r="R123" t="str">
        <f t="array" aca="1" ref="R123" ca="1">INDIRECT("'"&amp;R$120&amp;"'!B3")</f>
        <v>Miskas.txt</v>
      </c>
      <c r="S123" t="str">
        <f t="array" aca="1" ref="S123" ca="1">INDIRECT("'"&amp;S$120&amp;"'!B3")</f>
        <v>Miskas.txt</v>
      </c>
      <c r="T123" t="str">
        <f t="array" aca="1" ref="T123" ca="1">INDIRECT("'"&amp;T$120&amp;"'!B3")</f>
        <v>Miskas.txt</v>
      </c>
      <c r="U123" t="str">
        <f t="array" aca="1" ref="U123" ca="1">INDIRECT("'"&amp;U$120&amp;"'!B3")</f>
        <v>Miskas.txt</v>
      </c>
      <c r="V123" t="str">
        <f t="array" aca="1" ref="V123" ca="1">INDIRECT("'"&amp;V$120&amp;"'!B3")</f>
        <v>Miskas.txt</v>
      </c>
      <c r="W123" t="str">
        <f t="array" aca="1" ref="W123" ca="1">INDIRECT("'"&amp;W$120&amp;"'!B3")</f>
        <v>Miskas.txt</v>
      </c>
      <c r="X123" t="str">
        <f t="array" aca="1" ref="X123" ca="1">INDIRECT("'"&amp;X$120&amp;"'!B3")</f>
        <v>Miskas.txt</v>
      </c>
      <c r="Y123" t="str">
        <f t="array" aca="1" ref="Y123" ca="1">INDIRECT("'"&amp;Y$120&amp;"'!B3")</f>
        <v>Miskas.txt</v>
      </c>
      <c r="Z123" t="str">
        <f t="array" aca="1" ref="Z123" ca="1">INDIRECT("'"&amp;Z$120&amp;"'!B3")</f>
        <v>Marine_propulsion.txt</v>
      </c>
      <c r="AA123" t="str">
        <f t="array" aca="1" ref="AA123" ca="1">INDIRECT("'"&amp;AA$120&amp;"'!B3")</f>
        <v>Marine_propulsion.txt</v>
      </c>
      <c r="AB123" t="str">
        <f t="array" aca="1" ref="AB123" ca="1">INDIRECT("'"&amp;AB$120&amp;"'!B3")</f>
        <v>Marine_propulsion.txt</v>
      </c>
      <c r="AC123" t="str">
        <f t="array" aca="1" ref="AC123" ca="1">INDIRECT("'"&amp;AC$120&amp;"'!B3")</f>
        <v>Marine_propulsion.txt</v>
      </c>
      <c r="AD123" t="str">
        <f t="array" aca="1" ref="AD123" ca="1">INDIRECT("'"&amp;AD$120&amp;"'!B3")</f>
        <v>Marine_propulsion.txt</v>
      </c>
      <c r="AE123" t="str">
        <f t="array" aca="1" ref="AE123" ca="1">INDIRECT("'"&amp;AE$120&amp;"'!B3")</f>
        <v>Marine_propulsion.txt</v>
      </c>
      <c r="AF123" t="str">
        <f t="array" aca="1" ref="AF123" ca="1">INDIRECT("'"&amp;AF$120&amp;"'!B3")</f>
        <v>Marine_propulsion.txt</v>
      </c>
      <c r="AG123" t="str">
        <f t="array" aca="1" ref="AG123" ca="1">INDIRECT("'"&amp;AG$120&amp;"'!B3")</f>
        <v>Marine_propulsion.txt</v>
      </c>
      <c r="AH123" t="str">
        <f t="array" aca="1" ref="AH123" ca="1">INDIRECT("'"&amp;AH$120&amp;"'!B3")</f>
        <v>Marine_propulsion.txt</v>
      </c>
      <c r="AI123" t="str">
        <f t="array" aca="1" ref="AI123" ca="1">INDIRECT("'"&amp;AI$120&amp;"'!B3")</f>
        <v>Marine_propulsion.txt</v>
      </c>
      <c r="AJ123" t="str">
        <f t="array" aca="1" ref="AJ123" ca="1">INDIRECT("'"&amp;AJ$120&amp;"'!B3")</f>
        <v>Marine_propulsion.txt</v>
      </c>
      <c r="AK123" t="str">
        <f t="array" aca="1" ref="AK123" ca="1">INDIRECT("'"&amp;AK$120&amp;"'!B3")</f>
        <v>Marine_propulsion.txt</v>
      </c>
      <c r="AL123" t="str">
        <f t="array" aca="1" ref="AL123" ca="1">INDIRECT("'"&amp;AL$120&amp;"'!B3")</f>
        <v>Gasoline.txt</v>
      </c>
      <c r="AM123" t="str">
        <f t="array" aca="1" ref="AM123" ca="1">INDIRECT("'"&amp;AM$120&amp;"'!B3")</f>
        <v>Gasoline.txt</v>
      </c>
      <c r="AN123" t="str">
        <f t="array" aca="1" ref="AN123" ca="1">INDIRECT("'"&amp;AN$120&amp;"'!B3")</f>
        <v>Gasoline.txt</v>
      </c>
      <c r="AO123" t="str">
        <f t="array" aca="1" ref="AO123" ca="1">INDIRECT("'"&amp;AO$120&amp;"'!B3")</f>
        <v>Gasoline.txt</v>
      </c>
      <c r="AP123" t="str">
        <f t="array" aca="1" ref="AP123" ca="1">INDIRECT("'"&amp;AP$120&amp;"'!B3")</f>
        <v>Gasoline.txt</v>
      </c>
      <c r="AQ123" t="str">
        <f t="array" aca="1" ref="AQ123" ca="1">INDIRECT("'"&amp;AQ$120&amp;"'!B3")</f>
        <v>Gasoline.txt</v>
      </c>
      <c r="AR123" t="str">
        <f t="array" aca="1" ref="AR123" ca="1">INDIRECT("'"&amp;AR$120&amp;"'!B3")</f>
        <v>Gasoline.txt</v>
      </c>
      <c r="AS123" t="str">
        <f t="array" aca="1" ref="AS123" ca="1">INDIRECT("'"&amp;AS$120&amp;"'!B3")</f>
        <v>Gasoline.txt</v>
      </c>
      <c r="AT123" t="str">
        <f t="array" aca="1" ref="AT123" ca="1">INDIRECT("'"&amp;AT$120&amp;"'!B3")</f>
        <v>Gasoline.txt</v>
      </c>
      <c r="AU123" t="str">
        <f t="array" aca="1" ref="AU123" ca="1">INDIRECT("'"&amp;AU$120&amp;"'!B3")</f>
        <v>Gasoline.txt</v>
      </c>
      <c r="AV123" t="str">
        <f t="array" aca="1" ref="AV123" ca="1">INDIRECT("'"&amp;AV$120&amp;"'!B3")</f>
        <v>Gasoline.txt</v>
      </c>
      <c r="AW123" t="str">
        <f t="array" aca="1" ref="AW123" ca="1">INDIRECT("'"&amp;AW$120&amp;"'!B3")</f>
        <v>Gasoline.txt</v>
      </c>
      <c r="AX123" t="str">
        <f t="array" aca="1" ref="AX123" ca="1">INDIRECT("'"&amp;AX$120&amp;"'!B3")</f>
        <v>Zeme.txt</v>
      </c>
      <c r="AY123" t="str">
        <f t="array" aca="1" ref="AY123" ca="1">INDIRECT("'"&amp;AY$120&amp;"'!B3")</f>
        <v>Zeme.txt</v>
      </c>
      <c r="AZ123" t="str">
        <f t="array" aca="1" ref="AZ123" ca="1">INDIRECT("'"&amp;AZ$120&amp;"'!B3")</f>
        <v>Zeme.txt</v>
      </c>
      <c r="BA123" t="str">
        <f t="array" aca="1" ref="BA123" ca="1">INDIRECT("'"&amp;BA$120&amp;"'!B3")</f>
        <v>Zeme.txt</v>
      </c>
      <c r="BB123" t="str">
        <f t="array" aca="1" ref="BB123" ca="1">INDIRECT("'"&amp;BB$120&amp;"'!B3")</f>
        <v>Zeme.txt</v>
      </c>
      <c r="BC123" t="str">
        <f t="array" aca="1" ref="BC123" ca="1">INDIRECT("'"&amp;BC$120&amp;"'!B3")</f>
        <v>Zeme.txt</v>
      </c>
      <c r="BD123" t="str">
        <f t="array" aca="1" ref="BD123" ca="1">INDIRECT("'"&amp;BD$120&amp;"'!B3")</f>
        <v>Zeme.txt</v>
      </c>
      <c r="BE123" t="str">
        <f t="array" aca="1" ref="BE123" ca="1">INDIRECT("'"&amp;BE$120&amp;"'!B3")</f>
        <v>Zeme.txt</v>
      </c>
      <c r="BF123" t="str">
        <f t="array" aca="1" ref="BF123" ca="1">INDIRECT("'"&amp;BF$120&amp;"'!B3")</f>
        <v>Zeme.txt</v>
      </c>
      <c r="BG123" t="str">
        <f t="array" aca="1" ref="BG123" ca="1">INDIRECT("'"&amp;BG$120&amp;"'!B3")</f>
        <v>Zeme.txt</v>
      </c>
      <c r="BH123" t="str">
        <f t="array" aca="1" ref="BH123" ca="1">INDIRECT("'"&amp;BH$120&amp;"'!B3")</f>
        <v>Zeme.txt</v>
      </c>
      <c r="BI123" t="str">
        <f t="array" aca="1" ref="BI123" ca="1">INDIRECT("'"&amp;BI$120&amp;"'!B3")</f>
        <v>Zeme.txt</v>
      </c>
      <c r="BJ123" t="str">
        <f t="array" aca="1" ref="BJ123" ca="1">INDIRECT("'"&amp;BJ$120&amp;"'!B3")</f>
        <v>Europa.txt</v>
      </c>
      <c r="BK123" t="str">
        <f t="array" aca="1" ref="BK123" ca="1">INDIRECT("'"&amp;BK$120&amp;"'!B3")</f>
        <v>Europa.txt</v>
      </c>
      <c r="BL123" t="str">
        <f t="array" aca="1" ref="BL123" ca="1">INDIRECT("'"&amp;BL$120&amp;"'!B3")</f>
        <v>Europa.txt</v>
      </c>
      <c r="BM123" t="str">
        <f t="array" aca="1" ref="BM123" ca="1">INDIRECT("'"&amp;BM$120&amp;"'!B3")</f>
        <v>Europa.txt</v>
      </c>
      <c r="BN123" t="str">
        <f t="array" aca="1" ref="BN123" ca="1">INDIRECT("'"&amp;BN$120&amp;"'!B3")</f>
        <v>Europa.txt</v>
      </c>
      <c r="BO123" t="str">
        <f t="array" aca="1" ref="BO123" ca="1">INDIRECT("'"&amp;BO$120&amp;"'!B3")</f>
        <v>Europa.txt</v>
      </c>
      <c r="BP123" t="str">
        <f t="array" aca="1" ref="BP123" ca="1">INDIRECT("'"&amp;BP$120&amp;"'!B3")</f>
        <v>Europa.txt</v>
      </c>
      <c r="BQ123" t="str">
        <f t="array" aca="1" ref="BQ123" ca="1">INDIRECT("'"&amp;BQ$120&amp;"'!B3")</f>
        <v>Europa.txt</v>
      </c>
      <c r="BR123" t="str">
        <f t="array" aca="1" ref="BR123" ca="1">INDIRECT("'"&amp;BR$120&amp;"'!B3")</f>
        <v>Europa.txt</v>
      </c>
      <c r="BS123" t="str">
        <f t="array" aca="1" ref="BS123" ca="1">INDIRECT("'"&amp;BS$120&amp;"'!B3")</f>
        <v>Europa.txt</v>
      </c>
      <c r="BT123" t="str">
        <f t="array" aca="1" ref="BT123" ca="1">INDIRECT("'"&amp;BT$120&amp;"'!B3")</f>
        <v>Europa.txt</v>
      </c>
      <c r="BU123" t="str">
        <f t="array" aca="1" ref="BU123" ca="1">INDIRECT("'"&amp;BU$120&amp;"'!B3")</f>
        <v>Europa.txt</v>
      </c>
      <c r="BV123" t="str">
        <f t="array" aca="1" ref="BV123" ca="1">INDIRECT("'"&amp;BV$120&amp;"'!B3")</f>
        <v>Lighting.txt</v>
      </c>
      <c r="BW123" t="str">
        <f t="array" aca="1" ref="BW123" ca="1">INDIRECT("'"&amp;BW$120&amp;"'!B3")</f>
        <v>Lighting.txt</v>
      </c>
      <c r="BX123" t="str">
        <f t="array" aca="1" ref="BX123" ca="1">INDIRECT("'"&amp;BX$120&amp;"'!B3")</f>
        <v>Lighting.txt</v>
      </c>
      <c r="BY123" t="str">
        <f t="array" aca="1" ref="BY123" ca="1">INDIRECT("'"&amp;BY$120&amp;"'!B3")</f>
        <v>Lighting.txt</v>
      </c>
      <c r="BZ123" t="str">
        <f t="array" aca="1" ref="BZ123" ca="1">INDIRECT("'"&amp;BZ$120&amp;"'!B3")</f>
        <v>Lighting.txt</v>
      </c>
      <c r="CA123" t="str">
        <f t="array" aca="1" ref="CA123" ca="1">INDIRECT("'"&amp;CA$120&amp;"'!B3")</f>
        <v>Lighting.txt</v>
      </c>
      <c r="CB123" t="str">
        <f t="array" aca="1" ref="CB123" ca="1">INDIRECT("'"&amp;CB$120&amp;"'!B3")</f>
        <v>Lighting.txt</v>
      </c>
      <c r="CC123" t="str">
        <f t="array" aca="1" ref="CC123" ca="1">INDIRECT("'"&amp;CC$120&amp;"'!B3")</f>
        <v>Lighting.txt</v>
      </c>
      <c r="CD123" t="str">
        <f t="array" aca="1" ref="CD123" ca="1">INDIRECT("'"&amp;CD$120&amp;"'!B3")</f>
        <v>Lighting.txt</v>
      </c>
      <c r="CE123" t="str">
        <f t="array" aca="1" ref="CE123" ca="1">INDIRECT("'"&amp;CE$120&amp;"'!B3")</f>
        <v>Lighting.txt</v>
      </c>
      <c r="CF123" t="str">
        <f t="array" aca="1" ref="CF123" ca="1">INDIRECT("'"&amp;CF$120&amp;"'!B3")</f>
        <v>Lighting.txt</v>
      </c>
      <c r="CG123" t="str">
        <f t="array" aca="1" ref="CG123" ca="1">INDIRECT("'"&amp;CG$120&amp;"'!B3")</f>
        <v>Lighting.txt</v>
      </c>
      <c r="CH123" t="str">
        <f t="array" aca="1" ref="CH123" ca="1">INDIRECT("'"&amp;CH$120&amp;"'!B3")</f>
        <v>Patagonija.txt</v>
      </c>
      <c r="CI123" t="str">
        <f t="array" aca="1" ref="CI123" ca="1">INDIRECT("'"&amp;CI$120&amp;"'!B3")</f>
        <v>Patagonija.txt</v>
      </c>
      <c r="CJ123" t="str">
        <f t="array" aca="1" ref="CJ123" ca="1">INDIRECT("'"&amp;CJ$120&amp;"'!B3")</f>
        <v>Patagonija.txt</v>
      </c>
      <c r="CK123" t="str">
        <f t="array" aca="1" ref="CK123" ca="1">INDIRECT("'"&amp;CK$120&amp;"'!B3")</f>
        <v>Patagonija.txt</v>
      </c>
      <c r="CL123" t="str">
        <f t="array" aca="1" ref="CL123" ca="1">INDIRECT("'"&amp;CL$120&amp;"'!B3")</f>
        <v>Patagonija.txt</v>
      </c>
      <c r="CM123" t="str">
        <f t="array" aca="1" ref="CM123" ca="1">INDIRECT("'"&amp;CM$120&amp;"'!B3")</f>
        <v>Patagonija.txt</v>
      </c>
      <c r="CN123" t="str">
        <f t="array" aca="1" ref="CN123" ca="1">INDIRECT("'"&amp;CN$120&amp;"'!B3")</f>
        <v>Patagonija.txt</v>
      </c>
      <c r="CO123" t="str">
        <f t="array" aca="1" ref="CO123" ca="1">INDIRECT("'"&amp;CO$120&amp;"'!B3")</f>
        <v>Patagonija.txt</v>
      </c>
      <c r="CP123" t="str">
        <f t="array" aca="1" ref="CP123" ca="1">INDIRECT("'"&amp;CP$120&amp;"'!B3")</f>
        <v>Patagonija.txt</v>
      </c>
      <c r="CQ123" t="str">
        <f t="array" aca="1" ref="CQ123" ca="1">INDIRECT("'"&amp;CQ$120&amp;"'!B3")</f>
        <v>Patagonija.txt</v>
      </c>
      <c r="CR123" t="str">
        <f t="array" aca="1" ref="CR123" ca="1">INDIRECT("'"&amp;CR$120&amp;"'!B3")</f>
        <v>Patagonija.txt</v>
      </c>
      <c r="CS123" t="str">
        <f t="array" aca="1" ref="CS123" ca="1">INDIRECT("'"&amp;CS$120&amp;"'!B3")</f>
        <v>Patagonija.txt</v>
      </c>
      <c r="CT123" t="e">
        <f t="array" aca="1" ref="CT123" ca="1">INDIRECT("'"&amp;CT$120&amp;"'!B3")</f>
        <v>#REF!</v>
      </c>
      <c r="CU123" t="e">
        <f t="array" aca="1" ref="CU123" ca="1">INDIRECT("'"&amp;CU$120&amp;"'!B3")</f>
        <v>#REF!</v>
      </c>
      <c r="CV123" t="e">
        <f t="array" aca="1" ref="CV123" ca="1">INDIRECT("'"&amp;CV$120&amp;"'!B3")</f>
        <v>#REF!</v>
      </c>
      <c r="CW123" t="e">
        <f t="array" aca="1" ref="CW123" ca="1">INDIRECT("'"&amp;CW$120&amp;"'!B3")</f>
        <v>#REF!</v>
      </c>
      <c r="CX123" t="e">
        <f t="array" aca="1" ref="CX123" ca="1">INDIRECT("'"&amp;CX$120&amp;"'!B3")</f>
        <v>#REF!</v>
      </c>
    </row>
    <row r="124" spans="1:102">
      <c r="A124" t="s">
        <v>133</v>
      </c>
      <c r="B124" t="str">
        <f t="array" aca="1" ref="B124" ca="1">INDIRECT("'"&amp;B$120&amp;"'!B4")</f>
        <v>1</v>
      </c>
      <c r="C124" t="str">
        <f t="array" aca="1" ref="C124" ca="1">INDIRECT("'"&amp;C$120&amp;"'!B4")</f>
        <v>2</v>
      </c>
      <c r="D124" t="str">
        <f t="array" aca="1" ref="D124" ca="1">INDIRECT("'"&amp;D$120&amp;"'!B4")</f>
        <v>3</v>
      </c>
      <c r="E124" t="str">
        <f t="array" aca="1" ref="E124" ca="1">INDIRECT("'"&amp;E$120&amp;"'!B4")</f>
        <v>1</v>
      </c>
      <c r="F124" t="str">
        <f t="array" aca="1" ref="F124" ca="1">INDIRECT("'"&amp;F$120&amp;"'!B4")</f>
        <v>2</v>
      </c>
      <c r="G124" t="str">
        <f t="array" aca="1" ref="G124" ca="1">INDIRECT("'"&amp;G$120&amp;"'!B4")</f>
        <v>3</v>
      </c>
      <c r="H124" t="str">
        <f t="array" aca="1" ref="H124" ca="1">INDIRECT("'"&amp;H$120&amp;"'!B4")</f>
        <v>1</v>
      </c>
      <c r="I124" t="str">
        <f t="array" aca="1" ref="I124" ca="1">INDIRECT("'"&amp;I$120&amp;"'!B4")</f>
        <v>2</v>
      </c>
      <c r="J124" t="str">
        <f t="array" aca="1" ref="J124" ca="1">INDIRECT("'"&amp;J$120&amp;"'!B4")</f>
        <v>3</v>
      </c>
      <c r="K124" t="str">
        <f t="array" aca="1" ref="K124" ca="1">INDIRECT("'"&amp;K$120&amp;"'!B4")</f>
        <v>1</v>
      </c>
      <c r="L124" t="str">
        <f t="array" aca="1" ref="L124" ca="1">INDIRECT("'"&amp;L$120&amp;"'!B4")</f>
        <v>2</v>
      </c>
      <c r="M124" t="str">
        <f t="array" aca="1" ref="M124" ca="1">INDIRECT("'"&amp;M$120&amp;"'!B4")</f>
        <v>3</v>
      </c>
      <c r="N124" t="str">
        <f t="array" aca="1" ref="N124" ca="1">INDIRECT("'"&amp;N$120&amp;"'!B4")</f>
        <v>1</v>
      </c>
      <c r="O124" t="str">
        <f t="array" aca="1" ref="O124" ca="1">INDIRECT("'"&amp;O$120&amp;"'!B4")</f>
        <v>2</v>
      </c>
      <c r="P124" t="str">
        <f t="array" aca="1" ref="P124" ca="1">INDIRECT("'"&amp;P$120&amp;"'!B4")</f>
        <v>3</v>
      </c>
      <c r="Q124" t="str">
        <f t="array" aca="1" ref="Q124" ca="1">INDIRECT("'"&amp;Q$120&amp;"'!B4")</f>
        <v>1</v>
      </c>
      <c r="R124" t="str">
        <f t="array" aca="1" ref="R124" ca="1">INDIRECT("'"&amp;R$120&amp;"'!B4")</f>
        <v>2</v>
      </c>
      <c r="S124" t="str">
        <f t="array" aca="1" ref="S124" ca="1">INDIRECT("'"&amp;S$120&amp;"'!B4")</f>
        <v>3</v>
      </c>
      <c r="T124" t="str">
        <f t="array" aca="1" ref="T124" ca="1">INDIRECT("'"&amp;T$120&amp;"'!B4")</f>
        <v>1</v>
      </c>
      <c r="U124" t="str">
        <f t="array" aca="1" ref="U124" ca="1">INDIRECT("'"&amp;U$120&amp;"'!B4")</f>
        <v>2</v>
      </c>
      <c r="V124" t="str">
        <f t="array" aca="1" ref="V124" ca="1">INDIRECT("'"&amp;V$120&amp;"'!B4")</f>
        <v>3</v>
      </c>
      <c r="W124" t="str">
        <f t="array" aca="1" ref="W124" ca="1">INDIRECT("'"&amp;W$120&amp;"'!B4")</f>
        <v>1</v>
      </c>
      <c r="X124" t="str">
        <f t="array" aca="1" ref="X124" ca="1">INDIRECT("'"&amp;X$120&amp;"'!B4")</f>
        <v>2</v>
      </c>
      <c r="Y124" t="str">
        <f t="array" aca="1" ref="Y124" ca="1">INDIRECT("'"&amp;Y$120&amp;"'!B4")</f>
        <v>3</v>
      </c>
      <c r="Z124" t="str">
        <f t="array" aca="1" ref="Z124" ca="1">INDIRECT("'"&amp;Z$120&amp;"'!B4")</f>
        <v>1</v>
      </c>
      <c r="AA124" t="str">
        <f t="array" aca="1" ref="AA124" ca="1">INDIRECT("'"&amp;AA$120&amp;"'!B4")</f>
        <v>2</v>
      </c>
      <c r="AB124" t="str">
        <f t="array" aca="1" ref="AB124" ca="1">INDIRECT("'"&amp;AB$120&amp;"'!B4")</f>
        <v>3</v>
      </c>
      <c r="AC124" t="str">
        <f t="array" aca="1" ref="AC124" ca="1">INDIRECT("'"&amp;AC$120&amp;"'!B4")</f>
        <v>1</v>
      </c>
      <c r="AD124" t="str">
        <f t="array" aca="1" ref="AD124" ca="1">INDIRECT("'"&amp;AD$120&amp;"'!B4")</f>
        <v>2</v>
      </c>
      <c r="AE124" t="str">
        <f t="array" aca="1" ref="AE124" ca="1">INDIRECT("'"&amp;AE$120&amp;"'!B4")</f>
        <v>3</v>
      </c>
      <c r="AF124" t="str">
        <f t="array" aca="1" ref="AF124" ca="1">INDIRECT("'"&amp;AF$120&amp;"'!B4")</f>
        <v>1</v>
      </c>
      <c r="AG124" t="str">
        <f t="array" aca="1" ref="AG124" ca="1">INDIRECT("'"&amp;AG$120&amp;"'!B4")</f>
        <v>2</v>
      </c>
      <c r="AH124" t="str">
        <f t="array" aca="1" ref="AH124" ca="1">INDIRECT("'"&amp;AH$120&amp;"'!B4")</f>
        <v>3</v>
      </c>
      <c r="AI124" t="str">
        <f t="array" aca="1" ref="AI124" ca="1">INDIRECT("'"&amp;AI$120&amp;"'!B4")</f>
        <v>1</v>
      </c>
      <c r="AJ124" t="str">
        <f t="array" aca="1" ref="AJ124" ca="1">INDIRECT("'"&amp;AJ$120&amp;"'!B4")</f>
        <v>2</v>
      </c>
      <c r="AK124" t="str">
        <f t="array" aca="1" ref="AK124" ca="1">INDIRECT("'"&amp;AK$120&amp;"'!B4")</f>
        <v>3</v>
      </c>
      <c r="AL124" t="str">
        <f t="array" aca="1" ref="AL124" ca="1">INDIRECT("'"&amp;AL$120&amp;"'!B4")</f>
        <v>1</v>
      </c>
      <c r="AM124" t="str">
        <f t="array" aca="1" ref="AM124" ca="1">INDIRECT("'"&amp;AM$120&amp;"'!B4")</f>
        <v>2</v>
      </c>
      <c r="AN124" t="str">
        <f t="array" aca="1" ref="AN124" ca="1">INDIRECT("'"&amp;AN$120&amp;"'!B4")</f>
        <v>3</v>
      </c>
      <c r="AO124" t="str">
        <f t="array" aca="1" ref="AO124" ca="1">INDIRECT("'"&amp;AO$120&amp;"'!B4")</f>
        <v>1</v>
      </c>
      <c r="AP124" t="str">
        <f t="array" aca="1" ref="AP124" ca="1">INDIRECT("'"&amp;AP$120&amp;"'!B4")</f>
        <v>2</v>
      </c>
      <c r="AQ124" t="str">
        <f t="array" aca="1" ref="AQ124" ca="1">INDIRECT("'"&amp;AQ$120&amp;"'!B4")</f>
        <v>3</v>
      </c>
      <c r="AR124" t="str">
        <f t="array" aca="1" ref="AR124" ca="1">INDIRECT("'"&amp;AR$120&amp;"'!B4")</f>
        <v>1</v>
      </c>
      <c r="AS124" t="str">
        <f t="array" aca="1" ref="AS124" ca="1">INDIRECT("'"&amp;AS$120&amp;"'!B4")</f>
        <v>2</v>
      </c>
      <c r="AT124" t="str">
        <f t="array" aca="1" ref="AT124" ca="1">INDIRECT("'"&amp;AT$120&amp;"'!B4")</f>
        <v>3</v>
      </c>
      <c r="AU124" t="str">
        <f t="array" aca="1" ref="AU124" ca="1">INDIRECT("'"&amp;AU$120&amp;"'!B4")</f>
        <v>1</v>
      </c>
      <c r="AV124" t="str">
        <f t="array" aca="1" ref="AV124" ca="1">INDIRECT("'"&amp;AV$120&amp;"'!B4")</f>
        <v>2</v>
      </c>
      <c r="AW124" t="str">
        <f t="array" aca="1" ref="AW124" ca="1">INDIRECT("'"&amp;AW$120&amp;"'!B4")</f>
        <v>3</v>
      </c>
      <c r="AX124" t="str">
        <f t="array" aca="1" ref="AX124" ca="1">INDIRECT("'"&amp;AX$120&amp;"'!B4")</f>
        <v>1</v>
      </c>
      <c r="AY124" t="str">
        <f t="array" aca="1" ref="AY124" ca="1">INDIRECT("'"&amp;AY$120&amp;"'!B4")</f>
        <v>2</v>
      </c>
      <c r="AZ124" t="str">
        <f t="array" aca="1" ref="AZ124" ca="1">INDIRECT("'"&amp;AZ$120&amp;"'!B4")</f>
        <v>3</v>
      </c>
      <c r="BA124" t="str">
        <f t="array" aca="1" ref="BA124" ca="1">INDIRECT("'"&amp;BA$120&amp;"'!B4")</f>
        <v>1</v>
      </c>
      <c r="BB124" t="str">
        <f t="array" aca="1" ref="BB124" ca="1">INDIRECT("'"&amp;BB$120&amp;"'!B4")</f>
        <v>2</v>
      </c>
      <c r="BC124" t="str">
        <f t="array" aca="1" ref="BC124" ca="1">INDIRECT("'"&amp;BC$120&amp;"'!B4")</f>
        <v>3</v>
      </c>
      <c r="BD124" t="str">
        <f t="array" aca="1" ref="BD124" ca="1">INDIRECT("'"&amp;BD$120&amp;"'!B4")</f>
        <v>1</v>
      </c>
      <c r="BE124" t="str">
        <f t="array" aca="1" ref="BE124" ca="1">INDIRECT("'"&amp;BE$120&amp;"'!B4")</f>
        <v>2</v>
      </c>
      <c r="BF124" t="str">
        <f t="array" aca="1" ref="BF124" ca="1">INDIRECT("'"&amp;BF$120&amp;"'!B4")</f>
        <v>3</v>
      </c>
      <c r="BG124" t="str">
        <f t="array" aca="1" ref="BG124" ca="1">INDIRECT("'"&amp;BG$120&amp;"'!B4")</f>
        <v>1</v>
      </c>
      <c r="BH124" t="str">
        <f t="array" aca="1" ref="BH124" ca="1">INDIRECT("'"&amp;BH$120&amp;"'!B4")</f>
        <v>2</v>
      </c>
      <c r="BI124" t="str">
        <f t="array" aca="1" ref="BI124" ca="1">INDIRECT("'"&amp;BI$120&amp;"'!B4")</f>
        <v>3</v>
      </c>
      <c r="BJ124" t="str">
        <f t="array" aca="1" ref="BJ124" ca="1">INDIRECT("'"&amp;BJ$120&amp;"'!B4")</f>
        <v>1</v>
      </c>
      <c r="BK124" t="str">
        <f t="array" aca="1" ref="BK124" ca="1">INDIRECT("'"&amp;BK$120&amp;"'!B4")</f>
        <v>2</v>
      </c>
      <c r="BL124" t="str">
        <f t="array" aca="1" ref="BL124" ca="1">INDIRECT("'"&amp;BL$120&amp;"'!B4")</f>
        <v>3</v>
      </c>
      <c r="BM124" t="str">
        <f t="array" aca="1" ref="BM124" ca="1">INDIRECT("'"&amp;BM$120&amp;"'!B4")</f>
        <v>1</v>
      </c>
      <c r="BN124" t="str">
        <f t="array" aca="1" ref="BN124" ca="1">INDIRECT("'"&amp;BN$120&amp;"'!B4")</f>
        <v>2</v>
      </c>
      <c r="BO124" t="str">
        <f t="array" aca="1" ref="BO124" ca="1">INDIRECT("'"&amp;BO$120&amp;"'!B4")</f>
        <v>3</v>
      </c>
      <c r="BP124" t="str">
        <f t="array" aca="1" ref="BP124" ca="1">INDIRECT("'"&amp;BP$120&amp;"'!B4")</f>
        <v>1</v>
      </c>
      <c r="BQ124" t="str">
        <f t="array" aca="1" ref="BQ124" ca="1">INDIRECT("'"&amp;BQ$120&amp;"'!B4")</f>
        <v>2</v>
      </c>
      <c r="BR124" t="str">
        <f t="array" aca="1" ref="BR124" ca="1">INDIRECT("'"&amp;BR$120&amp;"'!B4")</f>
        <v>3</v>
      </c>
      <c r="BS124" t="str">
        <f t="array" aca="1" ref="BS124" ca="1">INDIRECT("'"&amp;BS$120&amp;"'!B4")</f>
        <v>1</v>
      </c>
      <c r="BT124" t="str">
        <f t="array" aca="1" ref="BT124" ca="1">INDIRECT("'"&amp;BT$120&amp;"'!B4")</f>
        <v>2</v>
      </c>
      <c r="BU124" t="str">
        <f t="array" aca="1" ref="BU124" ca="1">INDIRECT("'"&amp;BU$120&amp;"'!B4")</f>
        <v>3</v>
      </c>
      <c r="BV124" t="str">
        <f t="array" aca="1" ref="BV124" ca="1">INDIRECT("'"&amp;BV$120&amp;"'!B4")</f>
        <v>1</v>
      </c>
      <c r="BW124" t="str">
        <f t="array" aca="1" ref="BW124" ca="1">INDIRECT("'"&amp;BW$120&amp;"'!B4")</f>
        <v>2</v>
      </c>
      <c r="BX124" t="str">
        <f t="array" aca="1" ref="BX124" ca="1">INDIRECT("'"&amp;BX$120&amp;"'!B4")</f>
        <v>3</v>
      </c>
      <c r="BY124" t="str">
        <f t="array" aca="1" ref="BY124" ca="1">INDIRECT("'"&amp;BY$120&amp;"'!B4")</f>
        <v>1</v>
      </c>
      <c r="BZ124" t="str">
        <f t="array" aca="1" ref="BZ124" ca="1">INDIRECT("'"&amp;BZ$120&amp;"'!B4")</f>
        <v>2</v>
      </c>
      <c r="CA124" t="str">
        <f t="array" aca="1" ref="CA124" ca="1">INDIRECT("'"&amp;CA$120&amp;"'!B4")</f>
        <v>3</v>
      </c>
      <c r="CB124" t="str">
        <f t="array" aca="1" ref="CB124" ca="1">INDIRECT("'"&amp;CB$120&amp;"'!B4")</f>
        <v>1</v>
      </c>
      <c r="CC124" t="str">
        <f t="array" aca="1" ref="CC124" ca="1">INDIRECT("'"&amp;CC$120&amp;"'!B4")</f>
        <v>2</v>
      </c>
      <c r="CD124" t="str">
        <f t="array" aca="1" ref="CD124" ca="1">INDIRECT("'"&amp;CD$120&amp;"'!B4")</f>
        <v>3</v>
      </c>
      <c r="CE124" t="str">
        <f t="array" aca="1" ref="CE124" ca="1">INDIRECT("'"&amp;CE$120&amp;"'!B4")</f>
        <v>1</v>
      </c>
      <c r="CF124" t="str">
        <f t="array" aca="1" ref="CF124" ca="1">INDIRECT("'"&amp;CF$120&amp;"'!B4")</f>
        <v>2</v>
      </c>
      <c r="CG124" t="str">
        <f t="array" aca="1" ref="CG124" ca="1">INDIRECT("'"&amp;CG$120&amp;"'!B4")</f>
        <v>3</v>
      </c>
      <c r="CH124" t="str">
        <f t="array" aca="1" ref="CH124" ca="1">INDIRECT("'"&amp;CH$120&amp;"'!B4")</f>
        <v>1</v>
      </c>
      <c r="CI124" t="str">
        <f t="array" aca="1" ref="CI124" ca="1">INDIRECT("'"&amp;CI$120&amp;"'!B4")</f>
        <v>2</v>
      </c>
      <c r="CJ124" t="str">
        <f t="array" aca="1" ref="CJ124" ca="1">INDIRECT("'"&amp;CJ$120&amp;"'!B4")</f>
        <v>3</v>
      </c>
      <c r="CK124" t="str">
        <f t="array" aca="1" ref="CK124" ca="1">INDIRECT("'"&amp;CK$120&amp;"'!B4")</f>
        <v>1</v>
      </c>
      <c r="CL124" t="str">
        <f t="array" aca="1" ref="CL124" ca="1">INDIRECT("'"&amp;CL$120&amp;"'!B4")</f>
        <v>2</v>
      </c>
      <c r="CM124" t="str">
        <f t="array" aca="1" ref="CM124" ca="1">INDIRECT("'"&amp;CM$120&amp;"'!B4")</f>
        <v>3</v>
      </c>
      <c r="CN124" t="str">
        <f t="array" aca="1" ref="CN124" ca="1">INDIRECT("'"&amp;CN$120&amp;"'!B4")</f>
        <v>1</v>
      </c>
      <c r="CO124" t="str">
        <f t="array" aca="1" ref="CO124" ca="1">INDIRECT("'"&amp;CO$120&amp;"'!B4")</f>
        <v>2</v>
      </c>
      <c r="CP124" t="str">
        <f t="array" aca="1" ref="CP124" ca="1">INDIRECT("'"&amp;CP$120&amp;"'!B4")</f>
        <v>3</v>
      </c>
      <c r="CQ124" t="str">
        <f t="array" aca="1" ref="CQ124" ca="1">INDIRECT("'"&amp;CQ$120&amp;"'!B4")</f>
        <v>1</v>
      </c>
      <c r="CR124" t="str">
        <f t="array" aca="1" ref="CR124" ca="1">INDIRECT("'"&amp;CR$120&amp;"'!B4")</f>
        <v>2</v>
      </c>
      <c r="CS124" t="str">
        <f t="array" aca="1" ref="CS124" ca="1">INDIRECT("'"&amp;CS$120&amp;"'!B4")</f>
        <v>3</v>
      </c>
      <c r="CT124" t="e">
        <f t="array" aca="1" ref="CT124" ca="1">INDIRECT("'"&amp;CT$120&amp;"'!B4")</f>
        <v>#REF!</v>
      </c>
      <c r="CU124" t="e">
        <f t="array" aca="1" ref="CU124" ca="1">INDIRECT("'"&amp;CU$120&amp;"'!B4")</f>
        <v>#REF!</v>
      </c>
      <c r="CV124" t="e">
        <f t="array" aca="1" ref="CV124" ca="1">INDIRECT("'"&amp;CV$120&amp;"'!B4")</f>
        <v>#REF!</v>
      </c>
      <c r="CW124" t="e">
        <f t="array" aca="1" ref="CW124" ca="1">INDIRECT("'"&amp;CW$120&amp;"'!B4")</f>
        <v>#REF!</v>
      </c>
      <c r="CX124" t="e">
        <f t="array" aca="1" ref="CX124" ca="1">INDIRECT("'"&amp;CX$120&amp;"'!B4")</f>
        <v>#REF!</v>
      </c>
    </row>
    <row r="125" spans="1:102">
      <c r="A125" t="s">
        <v>134</v>
      </c>
      <c r="B125" t="str">
        <f t="shared" ref="B125:AG125" ca="1" si="174">B122&amp;"\"&amp;B123</f>
        <v>en\trivia_qa\Petal.txt</v>
      </c>
      <c r="C125" t="str">
        <f t="shared" ca="1" si="174"/>
        <v>en\trivia_qa\Petal.txt</v>
      </c>
      <c r="D125" t="str">
        <f t="shared" ca="1" si="174"/>
        <v>en\trivia_qa\Petal.txt</v>
      </c>
      <c r="E125" t="str">
        <f t="shared" ca="1" si="174"/>
        <v>en\trivia_qa\Petal.txt</v>
      </c>
      <c r="F125" t="str">
        <f t="shared" ca="1" si="174"/>
        <v>en\trivia_qa\Petal.txt</v>
      </c>
      <c r="G125" t="str">
        <f t="shared" ca="1" si="174"/>
        <v>en\trivia_qa\Petal.txt</v>
      </c>
      <c r="H125" t="str">
        <f t="shared" ca="1" si="174"/>
        <v>en\trivia_qa\Petal.txt</v>
      </c>
      <c r="I125" t="str">
        <f t="shared" ca="1" si="174"/>
        <v>en\trivia_qa\Petal.txt</v>
      </c>
      <c r="J125" t="str">
        <f t="shared" ca="1" si="174"/>
        <v>en\trivia_qa\Petal.txt</v>
      </c>
      <c r="K125" t="str">
        <f t="shared" ca="1" si="174"/>
        <v>en\trivia_qa\Petal.txt</v>
      </c>
      <c r="L125" t="str">
        <f t="shared" ca="1" si="174"/>
        <v>en\trivia_qa\Petal.txt</v>
      </c>
      <c r="M125" t="str">
        <f t="shared" ca="1" si="174"/>
        <v>en\trivia_qa\Petal.txt</v>
      </c>
      <c r="N125" t="str">
        <f t="shared" ca="1" si="174"/>
        <v>lt\wiki\Miskas.txt</v>
      </c>
      <c r="O125" t="str">
        <f t="shared" ca="1" si="174"/>
        <v>lt\wiki\Miskas.txt</v>
      </c>
      <c r="P125" t="str">
        <f t="shared" ca="1" si="174"/>
        <v>lt\wiki\Miskas.txt</v>
      </c>
      <c r="Q125" t="str">
        <f t="shared" ca="1" si="174"/>
        <v>lt\wiki\Miskas.txt</v>
      </c>
      <c r="R125" t="str">
        <f t="shared" ca="1" si="174"/>
        <v>lt\wiki\Miskas.txt</v>
      </c>
      <c r="S125" t="str">
        <f t="shared" ca="1" si="174"/>
        <v>lt\wiki\Miskas.txt</v>
      </c>
      <c r="T125" t="str">
        <f t="shared" ca="1" si="174"/>
        <v>lt\wiki\Miskas.txt</v>
      </c>
      <c r="U125" t="str">
        <f t="shared" ca="1" si="174"/>
        <v>lt\wiki\Miskas.txt</v>
      </c>
      <c r="V125" t="str">
        <f t="shared" ca="1" si="174"/>
        <v>lt\wiki\Miskas.txt</v>
      </c>
      <c r="W125" t="str">
        <f t="shared" ca="1" si="174"/>
        <v>lt\wiki\Miskas.txt</v>
      </c>
      <c r="X125" t="str">
        <f t="shared" ca="1" si="174"/>
        <v>lt\wiki\Miskas.txt</v>
      </c>
      <c r="Y125" t="str">
        <f t="shared" ca="1" si="174"/>
        <v>lt\wiki\Miskas.txt</v>
      </c>
      <c r="Z125" t="str">
        <f t="shared" ca="1" si="174"/>
        <v>en\trivia_qa\Marine_propulsion.txt</v>
      </c>
      <c r="AA125" t="str">
        <f t="shared" ca="1" si="174"/>
        <v>en\trivia_qa\Marine_propulsion.txt</v>
      </c>
      <c r="AB125" t="str">
        <f t="shared" ca="1" si="174"/>
        <v>en\trivia_qa\Marine_propulsion.txt</v>
      </c>
      <c r="AC125" t="str">
        <f t="shared" ca="1" si="174"/>
        <v>en\trivia_qa\Marine_propulsion.txt</v>
      </c>
      <c r="AD125" t="str">
        <f t="shared" ca="1" si="174"/>
        <v>en\trivia_qa\Marine_propulsion.txt</v>
      </c>
      <c r="AE125" t="str">
        <f t="shared" ca="1" si="174"/>
        <v>en\trivia_qa\Marine_propulsion.txt</v>
      </c>
      <c r="AF125" t="str">
        <f t="shared" ca="1" si="174"/>
        <v>en\trivia_qa\Marine_propulsion.txt</v>
      </c>
      <c r="AG125" t="str">
        <f t="shared" ca="1" si="174"/>
        <v>en\trivia_qa\Marine_propulsion.txt</v>
      </c>
      <c r="AH125" t="str">
        <f t="shared" ref="AH125:BM125" ca="1" si="175">AH122&amp;"\"&amp;AH123</f>
        <v>en\trivia_qa\Marine_propulsion.txt</v>
      </c>
      <c r="AI125" t="str">
        <f t="shared" ca="1" si="175"/>
        <v>en\trivia_qa\Marine_propulsion.txt</v>
      </c>
      <c r="AJ125" t="str">
        <f t="shared" ca="1" si="175"/>
        <v>en\trivia_qa\Marine_propulsion.txt</v>
      </c>
      <c r="AK125" t="str">
        <f t="shared" ca="1" si="175"/>
        <v>en\trivia_qa\Marine_propulsion.txt</v>
      </c>
      <c r="AL125" t="str">
        <f t="shared" ca="1" si="175"/>
        <v>en\trivia_qa\Gasoline.txt</v>
      </c>
      <c r="AM125" t="str">
        <f t="shared" ca="1" si="175"/>
        <v>en\trivia_qa\Gasoline.txt</v>
      </c>
      <c r="AN125" t="str">
        <f t="shared" ca="1" si="175"/>
        <v>en\trivia_qa\Gasoline.txt</v>
      </c>
      <c r="AO125" t="str">
        <f t="shared" ca="1" si="175"/>
        <v>en\trivia_qa\Gasoline.txt</v>
      </c>
      <c r="AP125" t="str">
        <f t="shared" ca="1" si="175"/>
        <v>en\trivia_qa\Gasoline.txt</v>
      </c>
      <c r="AQ125" t="str">
        <f t="shared" ca="1" si="175"/>
        <v>en\trivia_qa\Gasoline.txt</v>
      </c>
      <c r="AR125" t="str">
        <f t="shared" ca="1" si="175"/>
        <v>en\trivia_qa\Gasoline.txt</v>
      </c>
      <c r="AS125" t="str">
        <f t="shared" ca="1" si="175"/>
        <v>en\trivia_qa\Gasoline.txt</v>
      </c>
      <c r="AT125" t="str">
        <f t="shared" ca="1" si="175"/>
        <v>en\trivia_qa\Gasoline.txt</v>
      </c>
      <c r="AU125" t="str">
        <f t="shared" ca="1" si="175"/>
        <v>en\trivia_qa\Gasoline.txt</v>
      </c>
      <c r="AV125" t="str">
        <f t="shared" ca="1" si="175"/>
        <v>en\trivia_qa\Gasoline.txt</v>
      </c>
      <c r="AW125" t="str">
        <f t="shared" ca="1" si="175"/>
        <v>en\trivia_qa\Gasoline.txt</v>
      </c>
      <c r="AX125" t="str">
        <f t="shared" ca="1" si="175"/>
        <v>lt\wiki\Zeme.txt</v>
      </c>
      <c r="AY125" t="str">
        <f t="shared" ca="1" si="175"/>
        <v>lt\wiki\Zeme.txt</v>
      </c>
      <c r="AZ125" t="str">
        <f t="shared" ca="1" si="175"/>
        <v>lt\wiki\Zeme.txt</v>
      </c>
      <c r="BA125" t="str">
        <f t="shared" ca="1" si="175"/>
        <v>lt\wiki\Zeme.txt</v>
      </c>
      <c r="BB125" t="str">
        <f t="shared" ca="1" si="175"/>
        <v>lt\wiki\Zeme.txt</v>
      </c>
      <c r="BC125" t="str">
        <f t="shared" ca="1" si="175"/>
        <v>lt\wiki\Zeme.txt</v>
      </c>
      <c r="BD125" t="str">
        <f t="shared" ca="1" si="175"/>
        <v>lt\wiki\Zeme.txt</v>
      </c>
      <c r="BE125" t="str">
        <f t="shared" ca="1" si="175"/>
        <v>lt\wiki\Zeme.txt</v>
      </c>
      <c r="BF125" t="str">
        <f t="shared" ca="1" si="175"/>
        <v>lt\wiki\Zeme.txt</v>
      </c>
      <c r="BG125" t="str">
        <f t="shared" ca="1" si="175"/>
        <v>lt\wiki\Zeme.txt</v>
      </c>
      <c r="BH125" t="str">
        <f t="shared" ca="1" si="175"/>
        <v>lt\wiki\Zeme.txt</v>
      </c>
      <c r="BI125" t="str">
        <f t="shared" ca="1" si="175"/>
        <v>lt\wiki\Zeme.txt</v>
      </c>
      <c r="BJ125" t="str">
        <f t="shared" ca="1" si="175"/>
        <v>lt\wiki\Europa.txt</v>
      </c>
      <c r="BK125" t="str">
        <f t="shared" ca="1" si="175"/>
        <v>lt\wiki\Europa.txt</v>
      </c>
      <c r="BL125" t="str">
        <f t="shared" ca="1" si="175"/>
        <v>lt\wiki\Europa.txt</v>
      </c>
      <c r="BM125" t="str">
        <f t="shared" ca="1" si="175"/>
        <v>lt\wiki\Europa.txt</v>
      </c>
      <c r="BN125" t="str">
        <f t="shared" ref="BN125:CX125" ca="1" si="176">BN122&amp;"\"&amp;BN123</f>
        <v>lt\wiki\Europa.txt</v>
      </c>
      <c r="BO125" t="str">
        <f t="shared" ca="1" si="176"/>
        <v>lt\wiki\Europa.txt</v>
      </c>
      <c r="BP125" t="str">
        <f t="shared" ca="1" si="176"/>
        <v>lt\wiki\Europa.txt</v>
      </c>
      <c r="BQ125" t="str">
        <f t="shared" ca="1" si="176"/>
        <v>lt\wiki\Europa.txt</v>
      </c>
      <c r="BR125" t="str">
        <f t="shared" ca="1" si="176"/>
        <v>lt\wiki\Europa.txt</v>
      </c>
      <c r="BS125" t="str">
        <f t="shared" ca="1" si="176"/>
        <v>lt\wiki\Europa.txt</v>
      </c>
      <c r="BT125" t="str">
        <f t="shared" ca="1" si="176"/>
        <v>lt\wiki\Europa.txt</v>
      </c>
      <c r="BU125" t="str">
        <f t="shared" ca="1" si="176"/>
        <v>lt\wiki\Europa.txt</v>
      </c>
      <c r="BV125" t="str">
        <f t="shared" ca="1" si="176"/>
        <v>en\trivia_qa\Lighting.txt</v>
      </c>
      <c r="BW125" t="str">
        <f t="shared" ca="1" si="176"/>
        <v>en\trivia_qa\Lighting.txt</v>
      </c>
      <c r="BX125" t="str">
        <f t="shared" ca="1" si="176"/>
        <v>en\trivia_qa\Lighting.txt</v>
      </c>
      <c r="BY125" t="str">
        <f t="shared" ca="1" si="176"/>
        <v>en\trivia_qa\Lighting.txt</v>
      </c>
      <c r="BZ125" t="str">
        <f t="shared" ca="1" si="176"/>
        <v>en\trivia_qa\Lighting.txt</v>
      </c>
      <c r="CA125" t="str">
        <f t="shared" ca="1" si="176"/>
        <v>en\trivia_qa\Lighting.txt</v>
      </c>
      <c r="CB125" t="str">
        <f t="shared" ca="1" si="176"/>
        <v>en\trivia_qa\Lighting.txt</v>
      </c>
      <c r="CC125" t="str">
        <f t="shared" ca="1" si="176"/>
        <v>en\trivia_qa\Lighting.txt</v>
      </c>
      <c r="CD125" t="str">
        <f t="shared" ca="1" si="176"/>
        <v>en\trivia_qa\Lighting.txt</v>
      </c>
      <c r="CE125" t="str">
        <f t="shared" ca="1" si="176"/>
        <v>en\trivia_qa\Lighting.txt</v>
      </c>
      <c r="CF125" t="str">
        <f t="shared" ca="1" si="176"/>
        <v>en\trivia_qa\Lighting.txt</v>
      </c>
      <c r="CG125" t="str">
        <f t="shared" ca="1" si="176"/>
        <v>en\trivia_qa\Lighting.txt</v>
      </c>
      <c r="CH125" t="str">
        <f t="shared" ca="1" si="176"/>
        <v>lt\wiki\Patagonija.txt</v>
      </c>
      <c r="CI125" t="str">
        <f t="shared" ca="1" si="176"/>
        <v>lt\wiki\Patagonija.txt</v>
      </c>
      <c r="CJ125" t="str">
        <f t="shared" ca="1" si="176"/>
        <v>lt\wiki\Patagonija.txt</v>
      </c>
      <c r="CK125" t="str">
        <f t="shared" ca="1" si="176"/>
        <v>lt\wiki\Patagonija.txt</v>
      </c>
      <c r="CL125" t="str">
        <f t="shared" ca="1" si="176"/>
        <v>lt\wiki\Patagonija.txt</v>
      </c>
      <c r="CM125" t="str">
        <f t="shared" ca="1" si="176"/>
        <v>lt\wiki\Patagonija.txt</v>
      </c>
      <c r="CN125" t="str">
        <f t="shared" ca="1" si="176"/>
        <v>lt\wiki\Patagonija.txt</v>
      </c>
      <c r="CO125" t="str">
        <f t="shared" ca="1" si="176"/>
        <v>lt\wiki\Patagonija.txt</v>
      </c>
      <c r="CP125" t="str">
        <f t="shared" ca="1" si="176"/>
        <v>lt\wiki\Patagonija.txt</v>
      </c>
      <c r="CQ125" t="str">
        <f t="shared" ca="1" si="176"/>
        <v>lt\wiki\Patagonija.txt</v>
      </c>
      <c r="CR125" t="str">
        <f t="shared" ca="1" si="176"/>
        <v>lt\wiki\Patagonija.txt</v>
      </c>
      <c r="CS125" t="str">
        <f t="shared" ca="1" si="176"/>
        <v>lt\wiki\Patagonija.txt</v>
      </c>
      <c r="CT125" t="e">
        <f t="shared" ca="1" si="176"/>
        <v>#REF!</v>
      </c>
      <c r="CU125" t="e">
        <f t="shared" ca="1" si="176"/>
        <v>#REF!</v>
      </c>
      <c r="CV125" t="e">
        <f t="shared" ca="1" si="176"/>
        <v>#REF!</v>
      </c>
      <c r="CW125" t="e">
        <f t="shared" ca="1" si="176"/>
        <v>#REF!</v>
      </c>
      <c r="CX125" t="e">
        <f t="shared" ca="1" si="176"/>
        <v>#REF!</v>
      </c>
    </row>
    <row r="126" spans="1:102">
      <c r="A126" t="s">
        <v>41</v>
      </c>
      <c r="B126">
        <f t="shared" ref="B126:AG126" ca="1" si="177">COUNTIF(INDIRECT("'"&amp;B$120&amp;"'!F:F"), "yes")</f>
        <v>20</v>
      </c>
      <c r="C126">
        <f t="shared" ca="1" si="177"/>
        <v>20</v>
      </c>
      <c r="D126">
        <f t="shared" ca="1" si="177"/>
        <v>20</v>
      </c>
      <c r="E126">
        <f t="shared" ca="1" si="177"/>
        <v>20</v>
      </c>
      <c r="F126">
        <f t="shared" ca="1" si="177"/>
        <v>18</v>
      </c>
      <c r="G126">
        <f t="shared" ca="1" si="177"/>
        <v>17</v>
      </c>
      <c r="H126">
        <f t="shared" ca="1" si="177"/>
        <v>18</v>
      </c>
      <c r="I126">
        <f t="shared" ca="1" si="177"/>
        <v>20</v>
      </c>
      <c r="J126">
        <f t="shared" ca="1" si="177"/>
        <v>20</v>
      </c>
      <c r="K126">
        <f t="shared" ca="1" si="177"/>
        <v>18</v>
      </c>
      <c r="L126">
        <f t="shared" ca="1" si="177"/>
        <v>20</v>
      </c>
      <c r="M126">
        <f t="shared" ca="1" si="177"/>
        <v>20</v>
      </c>
      <c r="N126">
        <f t="shared" ca="1" si="177"/>
        <v>19</v>
      </c>
      <c r="O126">
        <f t="shared" ca="1" si="177"/>
        <v>20</v>
      </c>
      <c r="P126">
        <f t="shared" ca="1" si="177"/>
        <v>19</v>
      </c>
      <c r="Q126">
        <f t="shared" ca="1" si="177"/>
        <v>18</v>
      </c>
      <c r="R126">
        <f t="shared" ca="1" si="177"/>
        <v>18</v>
      </c>
      <c r="S126">
        <f t="shared" ca="1" si="177"/>
        <v>16</v>
      </c>
      <c r="T126">
        <f t="shared" ca="1" si="177"/>
        <v>18</v>
      </c>
      <c r="U126">
        <f t="shared" ca="1" si="177"/>
        <v>19</v>
      </c>
      <c r="V126">
        <f t="shared" ca="1" si="177"/>
        <v>19</v>
      </c>
      <c r="W126">
        <f t="shared" ca="1" si="177"/>
        <v>17</v>
      </c>
      <c r="X126">
        <f t="shared" ca="1" si="177"/>
        <v>18</v>
      </c>
      <c r="Y126">
        <f t="shared" ca="1" si="177"/>
        <v>17</v>
      </c>
      <c r="Z126">
        <f t="shared" ca="1" si="177"/>
        <v>20</v>
      </c>
      <c r="AA126">
        <f t="shared" ca="1" si="177"/>
        <v>19</v>
      </c>
      <c r="AB126">
        <f t="shared" ca="1" si="177"/>
        <v>20</v>
      </c>
      <c r="AC126">
        <f t="shared" ca="1" si="177"/>
        <v>20</v>
      </c>
      <c r="AD126">
        <f t="shared" ca="1" si="177"/>
        <v>19</v>
      </c>
      <c r="AE126">
        <f t="shared" ca="1" si="177"/>
        <v>20</v>
      </c>
      <c r="AF126">
        <f t="shared" ca="1" si="177"/>
        <v>18</v>
      </c>
      <c r="AG126">
        <f t="shared" ca="1" si="177"/>
        <v>20</v>
      </c>
      <c r="AH126">
        <f t="shared" ref="AH126:BM126" ca="1" si="178">COUNTIF(INDIRECT("'"&amp;AH$120&amp;"'!F:F"), "yes")</f>
        <v>20</v>
      </c>
      <c r="AI126">
        <f t="shared" ca="1" si="178"/>
        <v>19</v>
      </c>
      <c r="AJ126">
        <f t="shared" ca="1" si="178"/>
        <v>20</v>
      </c>
      <c r="AK126">
        <f t="shared" ca="1" si="178"/>
        <v>16</v>
      </c>
      <c r="AL126">
        <f t="shared" ca="1" si="178"/>
        <v>20</v>
      </c>
      <c r="AM126">
        <f t="shared" ca="1" si="178"/>
        <v>20</v>
      </c>
      <c r="AN126">
        <f t="shared" ca="1" si="178"/>
        <v>20</v>
      </c>
      <c r="AO126">
        <f t="shared" ca="1" si="178"/>
        <v>19</v>
      </c>
      <c r="AP126">
        <f t="shared" ca="1" si="178"/>
        <v>19</v>
      </c>
      <c r="AQ126">
        <f t="shared" ca="1" si="178"/>
        <v>19</v>
      </c>
      <c r="AR126">
        <f t="shared" ca="1" si="178"/>
        <v>19</v>
      </c>
      <c r="AS126">
        <f t="shared" ca="1" si="178"/>
        <v>18</v>
      </c>
      <c r="AT126">
        <f t="shared" ca="1" si="178"/>
        <v>19</v>
      </c>
      <c r="AU126">
        <f t="shared" ca="1" si="178"/>
        <v>20</v>
      </c>
      <c r="AV126">
        <f t="shared" ca="1" si="178"/>
        <v>20</v>
      </c>
      <c r="AW126">
        <f t="shared" ca="1" si="178"/>
        <v>18</v>
      </c>
      <c r="AX126">
        <f t="shared" ca="1" si="178"/>
        <v>20</v>
      </c>
      <c r="AY126">
        <f t="shared" ca="1" si="178"/>
        <v>19</v>
      </c>
      <c r="AZ126">
        <f t="shared" ca="1" si="178"/>
        <v>20</v>
      </c>
      <c r="BA126">
        <f t="shared" ca="1" si="178"/>
        <v>19</v>
      </c>
      <c r="BB126">
        <f t="shared" ca="1" si="178"/>
        <v>19</v>
      </c>
      <c r="BC126">
        <f t="shared" ca="1" si="178"/>
        <v>20</v>
      </c>
      <c r="BD126">
        <f t="shared" ca="1" si="178"/>
        <v>20</v>
      </c>
      <c r="BE126">
        <f t="shared" ca="1" si="178"/>
        <v>20</v>
      </c>
      <c r="BF126">
        <f t="shared" ca="1" si="178"/>
        <v>19</v>
      </c>
      <c r="BG126">
        <f t="shared" ca="1" si="178"/>
        <v>19</v>
      </c>
      <c r="BH126">
        <f t="shared" ca="1" si="178"/>
        <v>18</v>
      </c>
      <c r="BI126">
        <f t="shared" ca="1" si="178"/>
        <v>16</v>
      </c>
      <c r="BJ126">
        <f t="shared" ca="1" si="178"/>
        <v>19</v>
      </c>
      <c r="BK126">
        <f t="shared" ca="1" si="178"/>
        <v>20</v>
      </c>
      <c r="BL126">
        <f t="shared" ca="1" si="178"/>
        <v>20</v>
      </c>
      <c r="BM126">
        <f t="shared" ca="1" si="178"/>
        <v>16</v>
      </c>
      <c r="BN126">
        <f t="shared" ref="BN126:CX126" ca="1" si="179">COUNTIF(INDIRECT("'"&amp;BN$120&amp;"'!F:F"), "yes")</f>
        <v>19</v>
      </c>
      <c r="BO126">
        <f t="shared" ca="1" si="179"/>
        <v>16</v>
      </c>
      <c r="BP126">
        <f t="shared" ca="1" si="179"/>
        <v>20</v>
      </c>
      <c r="BQ126">
        <f t="shared" ca="1" si="179"/>
        <v>19</v>
      </c>
      <c r="BR126">
        <f t="shared" ca="1" si="179"/>
        <v>19</v>
      </c>
      <c r="BS126">
        <f t="shared" ca="1" si="179"/>
        <v>19</v>
      </c>
      <c r="BT126">
        <f t="shared" ca="1" si="179"/>
        <v>13</v>
      </c>
      <c r="BU126">
        <f t="shared" ca="1" si="179"/>
        <v>18</v>
      </c>
      <c r="BV126">
        <f t="shared" ca="1" si="179"/>
        <v>20</v>
      </c>
      <c r="BW126">
        <f t="shared" ca="1" si="179"/>
        <v>20</v>
      </c>
      <c r="BX126">
        <f t="shared" ca="1" si="179"/>
        <v>20</v>
      </c>
      <c r="BY126">
        <f t="shared" ca="1" si="179"/>
        <v>19</v>
      </c>
      <c r="BZ126">
        <f t="shared" ca="1" si="179"/>
        <v>19</v>
      </c>
      <c r="CA126">
        <f t="shared" ca="1" si="179"/>
        <v>20</v>
      </c>
      <c r="CB126">
        <f t="shared" ca="1" si="179"/>
        <v>18</v>
      </c>
      <c r="CC126">
        <f t="shared" ca="1" si="179"/>
        <v>18</v>
      </c>
      <c r="CD126">
        <f t="shared" ca="1" si="179"/>
        <v>20</v>
      </c>
      <c r="CE126">
        <f t="shared" ca="1" si="179"/>
        <v>20</v>
      </c>
      <c r="CF126">
        <f t="shared" ca="1" si="179"/>
        <v>19</v>
      </c>
      <c r="CG126">
        <f t="shared" ca="1" si="179"/>
        <v>19</v>
      </c>
      <c r="CH126">
        <f t="shared" ca="1" si="179"/>
        <v>20</v>
      </c>
      <c r="CI126">
        <f t="shared" ca="1" si="179"/>
        <v>17</v>
      </c>
      <c r="CJ126">
        <f t="shared" ca="1" si="179"/>
        <v>19</v>
      </c>
      <c r="CK126">
        <f t="shared" ca="1" si="179"/>
        <v>18</v>
      </c>
      <c r="CL126">
        <f t="shared" ca="1" si="179"/>
        <v>17</v>
      </c>
      <c r="CM126">
        <f t="shared" ca="1" si="179"/>
        <v>17</v>
      </c>
      <c r="CN126">
        <f t="shared" ca="1" si="179"/>
        <v>14</v>
      </c>
      <c r="CO126">
        <f t="shared" ca="1" si="179"/>
        <v>17</v>
      </c>
      <c r="CP126">
        <f t="shared" ca="1" si="179"/>
        <v>19</v>
      </c>
      <c r="CQ126">
        <f t="shared" ca="1" si="179"/>
        <v>15</v>
      </c>
      <c r="CR126">
        <f t="shared" ca="1" si="179"/>
        <v>13</v>
      </c>
      <c r="CS126">
        <f t="shared" ca="1" si="179"/>
        <v>17</v>
      </c>
      <c r="CT126" t="e">
        <f t="shared" ca="1" si="179"/>
        <v>#REF!</v>
      </c>
      <c r="CU126" t="e">
        <f t="shared" ca="1" si="179"/>
        <v>#REF!</v>
      </c>
      <c r="CV126" t="e">
        <f t="shared" ca="1" si="179"/>
        <v>#REF!</v>
      </c>
      <c r="CW126" t="e">
        <f t="shared" ca="1" si="179"/>
        <v>#REF!</v>
      </c>
      <c r="CX126" t="e">
        <f t="shared" ca="1" si="179"/>
        <v>#REF!</v>
      </c>
    </row>
    <row r="127" spans="1:102">
      <c r="A127" t="s">
        <v>42</v>
      </c>
      <c r="B127">
        <f t="shared" ref="B127:AG127" ca="1" si="180">COUNTIF(INDIRECT("'"&amp;B$120&amp;"'!F:F"), "No")</f>
        <v>0</v>
      </c>
      <c r="C127">
        <f t="shared" ca="1" si="180"/>
        <v>0</v>
      </c>
      <c r="D127">
        <f t="shared" ca="1" si="180"/>
        <v>0</v>
      </c>
      <c r="E127">
        <f t="shared" ca="1" si="180"/>
        <v>0</v>
      </c>
      <c r="F127">
        <f t="shared" ca="1" si="180"/>
        <v>2</v>
      </c>
      <c r="G127">
        <f t="shared" ca="1" si="180"/>
        <v>3</v>
      </c>
      <c r="H127">
        <f t="shared" ca="1" si="180"/>
        <v>2</v>
      </c>
      <c r="I127">
        <f t="shared" ca="1" si="180"/>
        <v>0</v>
      </c>
      <c r="J127">
        <f t="shared" ca="1" si="180"/>
        <v>0</v>
      </c>
      <c r="K127">
        <f t="shared" ca="1" si="180"/>
        <v>2</v>
      </c>
      <c r="L127">
        <f t="shared" ca="1" si="180"/>
        <v>0</v>
      </c>
      <c r="M127">
        <f t="shared" ca="1" si="180"/>
        <v>0</v>
      </c>
      <c r="N127">
        <f t="shared" ca="1" si="180"/>
        <v>1</v>
      </c>
      <c r="O127">
        <f t="shared" ca="1" si="180"/>
        <v>0</v>
      </c>
      <c r="P127">
        <f t="shared" ca="1" si="180"/>
        <v>1</v>
      </c>
      <c r="Q127">
        <f t="shared" ca="1" si="180"/>
        <v>2</v>
      </c>
      <c r="R127">
        <f t="shared" ca="1" si="180"/>
        <v>2</v>
      </c>
      <c r="S127">
        <f t="shared" ca="1" si="180"/>
        <v>4</v>
      </c>
      <c r="T127">
        <f t="shared" ca="1" si="180"/>
        <v>2</v>
      </c>
      <c r="U127">
        <f t="shared" ca="1" si="180"/>
        <v>1</v>
      </c>
      <c r="V127">
        <f t="shared" ca="1" si="180"/>
        <v>1</v>
      </c>
      <c r="W127">
        <f t="shared" ca="1" si="180"/>
        <v>3</v>
      </c>
      <c r="X127">
        <f t="shared" ca="1" si="180"/>
        <v>2</v>
      </c>
      <c r="Y127">
        <f t="shared" ca="1" si="180"/>
        <v>3</v>
      </c>
      <c r="Z127">
        <f t="shared" ca="1" si="180"/>
        <v>0</v>
      </c>
      <c r="AA127">
        <f t="shared" ca="1" si="180"/>
        <v>1</v>
      </c>
      <c r="AB127">
        <f t="shared" ca="1" si="180"/>
        <v>0</v>
      </c>
      <c r="AC127">
        <f t="shared" ca="1" si="180"/>
        <v>0</v>
      </c>
      <c r="AD127">
        <f t="shared" ca="1" si="180"/>
        <v>1</v>
      </c>
      <c r="AE127">
        <f t="shared" ca="1" si="180"/>
        <v>0</v>
      </c>
      <c r="AF127">
        <f t="shared" ca="1" si="180"/>
        <v>2</v>
      </c>
      <c r="AG127">
        <f t="shared" ca="1" si="180"/>
        <v>0</v>
      </c>
      <c r="AH127">
        <f t="shared" ref="AH127:BM127" ca="1" si="181">COUNTIF(INDIRECT("'"&amp;AH$120&amp;"'!F:F"), "No")</f>
        <v>0</v>
      </c>
      <c r="AI127">
        <f t="shared" ca="1" si="181"/>
        <v>1</v>
      </c>
      <c r="AJ127">
        <f t="shared" ca="1" si="181"/>
        <v>0</v>
      </c>
      <c r="AK127">
        <f t="shared" ca="1" si="181"/>
        <v>4</v>
      </c>
      <c r="AL127">
        <f t="shared" ca="1" si="181"/>
        <v>0</v>
      </c>
      <c r="AM127">
        <f t="shared" ca="1" si="181"/>
        <v>0</v>
      </c>
      <c r="AN127">
        <f t="shared" ca="1" si="181"/>
        <v>0</v>
      </c>
      <c r="AO127">
        <f t="shared" ca="1" si="181"/>
        <v>1</v>
      </c>
      <c r="AP127">
        <f t="shared" ca="1" si="181"/>
        <v>1</v>
      </c>
      <c r="AQ127">
        <f t="shared" ca="1" si="181"/>
        <v>1</v>
      </c>
      <c r="AR127">
        <f t="shared" ca="1" si="181"/>
        <v>1</v>
      </c>
      <c r="AS127">
        <f t="shared" ca="1" si="181"/>
        <v>2</v>
      </c>
      <c r="AT127">
        <f t="shared" ca="1" si="181"/>
        <v>1</v>
      </c>
      <c r="AU127">
        <f t="shared" ca="1" si="181"/>
        <v>0</v>
      </c>
      <c r="AV127">
        <f t="shared" ca="1" si="181"/>
        <v>0</v>
      </c>
      <c r="AW127">
        <f t="shared" ca="1" si="181"/>
        <v>2</v>
      </c>
      <c r="AX127">
        <f t="shared" ca="1" si="181"/>
        <v>0</v>
      </c>
      <c r="AY127">
        <f t="shared" ca="1" si="181"/>
        <v>1</v>
      </c>
      <c r="AZ127">
        <f t="shared" ca="1" si="181"/>
        <v>0</v>
      </c>
      <c r="BA127">
        <f t="shared" ca="1" si="181"/>
        <v>1</v>
      </c>
      <c r="BB127">
        <f t="shared" ca="1" si="181"/>
        <v>1</v>
      </c>
      <c r="BC127">
        <f t="shared" ca="1" si="181"/>
        <v>0</v>
      </c>
      <c r="BD127">
        <f t="shared" ca="1" si="181"/>
        <v>0</v>
      </c>
      <c r="BE127">
        <f t="shared" ca="1" si="181"/>
        <v>0</v>
      </c>
      <c r="BF127">
        <f t="shared" ca="1" si="181"/>
        <v>1</v>
      </c>
      <c r="BG127">
        <f t="shared" ca="1" si="181"/>
        <v>1</v>
      </c>
      <c r="BH127">
        <f t="shared" ca="1" si="181"/>
        <v>2</v>
      </c>
      <c r="BI127">
        <f t="shared" ca="1" si="181"/>
        <v>4</v>
      </c>
      <c r="BJ127">
        <f t="shared" ca="1" si="181"/>
        <v>1</v>
      </c>
      <c r="BK127">
        <f t="shared" ca="1" si="181"/>
        <v>0</v>
      </c>
      <c r="BL127">
        <f t="shared" ca="1" si="181"/>
        <v>0</v>
      </c>
      <c r="BM127">
        <f t="shared" ca="1" si="181"/>
        <v>4</v>
      </c>
      <c r="BN127">
        <f t="shared" ref="BN127:CX127" ca="1" si="182">COUNTIF(INDIRECT("'"&amp;BN$120&amp;"'!F:F"), "No")</f>
        <v>1</v>
      </c>
      <c r="BO127">
        <f t="shared" ca="1" si="182"/>
        <v>4</v>
      </c>
      <c r="BP127">
        <f t="shared" ca="1" si="182"/>
        <v>0</v>
      </c>
      <c r="BQ127">
        <f t="shared" ca="1" si="182"/>
        <v>1</v>
      </c>
      <c r="BR127">
        <f t="shared" ca="1" si="182"/>
        <v>1</v>
      </c>
      <c r="BS127">
        <f t="shared" ca="1" si="182"/>
        <v>1</v>
      </c>
      <c r="BT127">
        <f t="shared" ca="1" si="182"/>
        <v>7</v>
      </c>
      <c r="BU127">
        <f t="shared" ca="1" si="182"/>
        <v>2</v>
      </c>
      <c r="BV127">
        <f t="shared" ca="1" si="182"/>
        <v>0</v>
      </c>
      <c r="BW127">
        <f t="shared" ca="1" si="182"/>
        <v>0</v>
      </c>
      <c r="BX127">
        <f t="shared" ca="1" si="182"/>
        <v>0</v>
      </c>
      <c r="BY127">
        <f t="shared" ca="1" si="182"/>
        <v>1</v>
      </c>
      <c r="BZ127">
        <f t="shared" ca="1" si="182"/>
        <v>1</v>
      </c>
      <c r="CA127">
        <f t="shared" ca="1" si="182"/>
        <v>0</v>
      </c>
      <c r="CB127">
        <f t="shared" ca="1" si="182"/>
        <v>2</v>
      </c>
      <c r="CC127">
        <f t="shared" ca="1" si="182"/>
        <v>2</v>
      </c>
      <c r="CD127">
        <f t="shared" ca="1" si="182"/>
        <v>0</v>
      </c>
      <c r="CE127">
        <f t="shared" ca="1" si="182"/>
        <v>0</v>
      </c>
      <c r="CF127">
        <f t="shared" ca="1" si="182"/>
        <v>1</v>
      </c>
      <c r="CG127">
        <f t="shared" ca="1" si="182"/>
        <v>1</v>
      </c>
      <c r="CH127">
        <f t="shared" ca="1" si="182"/>
        <v>0</v>
      </c>
      <c r="CI127">
        <f t="shared" ca="1" si="182"/>
        <v>3</v>
      </c>
      <c r="CJ127">
        <f t="shared" ca="1" si="182"/>
        <v>1</v>
      </c>
      <c r="CK127">
        <f t="shared" ca="1" si="182"/>
        <v>2</v>
      </c>
      <c r="CL127">
        <f t="shared" ca="1" si="182"/>
        <v>3</v>
      </c>
      <c r="CM127">
        <f t="shared" ca="1" si="182"/>
        <v>3</v>
      </c>
      <c r="CN127">
        <f t="shared" ca="1" si="182"/>
        <v>6</v>
      </c>
      <c r="CO127">
        <f t="shared" ca="1" si="182"/>
        <v>3</v>
      </c>
      <c r="CP127">
        <f t="shared" ca="1" si="182"/>
        <v>1</v>
      </c>
      <c r="CQ127">
        <f t="shared" ca="1" si="182"/>
        <v>5</v>
      </c>
      <c r="CR127">
        <f t="shared" ca="1" si="182"/>
        <v>7</v>
      </c>
      <c r="CS127">
        <f t="shared" ca="1" si="182"/>
        <v>3</v>
      </c>
      <c r="CT127" t="e">
        <f t="shared" ca="1" si="182"/>
        <v>#REF!</v>
      </c>
      <c r="CU127" t="e">
        <f t="shared" ca="1" si="182"/>
        <v>#REF!</v>
      </c>
      <c r="CV127" t="e">
        <f t="shared" ca="1" si="182"/>
        <v>#REF!</v>
      </c>
      <c r="CW127" t="e">
        <f t="shared" ca="1" si="182"/>
        <v>#REF!</v>
      </c>
      <c r="CX127" t="e">
        <f t="shared" ca="1" si="182"/>
        <v>#REF!</v>
      </c>
    </row>
    <row r="128" spans="1:102">
      <c r="A128" t="s">
        <v>43</v>
      </c>
      <c r="B128">
        <f t="shared" ref="B128:AG128" ca="1" si="183">B126+B127</f>
        <v>20</v>
      </c>
      <c r="C128">
        <f t="shared" ca="1" si="183"/>
        <v>20</v>
      </c>
      <c r="D128">
        <f t="shared" ca="1" si="183"/>
        <v>20</v>
      </c>
      <c r="E128">
        <f t="shared" ca="1" si="183"/>
        <v>20</v>
      </c>
      <c r="F128">
        <f t="shared" ca="1" si="183"/>
        <v>20</v>
      </c>
      <c r="G128">
        <f t="shared" ca="1" si="183"/>
        <v>20</v>
      </c>
      <c r="H128">
        <f t="shared" ca="1" si="183"/>
        <v>20</v>
      </c>
      <c r="I128">
        <f t="shared" ca="1" si="183"/>
        <v>20</v>
      </c>
      <c r="J128">
        <f t="shared" ca="1" si="183"/>
        <v>20</v>
      </c>
      <c r="K128">
        <f t="shared" ca="1" si="183"/>
        <v>20</v>
      </c>
      <c r="L128">
        <f t="shared" ca="1" si="183"/>
        <v>20</v>
      </c>
      <c r="M128">
        <f t="shared" ca="1" si="183"/>
        <v>20</v>
      </c>
      <c r="N128">
        <f t="shared" ca="1" si="183"/>
        <v>20</v>
      </c>
      <c r="O128">
        <f t="shared" ca="1" si="183"/>
        <v>20</v>
      </c>
      <c r="P128">
        <f t="shared" ca="1" si="183"/>
        <v>20</v>
      </c>
      <c r="Q128">
        <f t="shared" ca="1" si="183"/>
        <v>20</v>
      </c>
      <c r="R128">
        <f t="shared" ca="1" si="183"/>
        <v>20</v>
      </c>
      <c r="S128">
        <f t="shared" ca="1" si="183"/>
        <v>20</v>
      </c>
      <c r="T128">
        <f t="shared" ca="1" si="183"/>
        <v>20</v>
      </c>
      <c r="U128">
        <f t="shared" ca="1" si="183"/>
        <v>20</v>
      </c>
      <c r="V128">
        <f t="shared" ca="1" si="183"/>
        <v>20</v>
      </c>
      <c r="W128">
        <f t="shared" ca="1" si="183"/>
        <v>20</v>
      </c>
      <c r="X128">
        <f t="shared" ca="1" si="183"/>
        <v>20</v>
      </c>
      <c r="Y128">
        <f t="shared" ca="1" si="183"/>
        <v>20</v>
      </c>
      <c r="Z128">
        <f t="shared" ca="1" si="183"/>
        <v>20</v>
      </c>
      <c r="AA128">
        <f t="shared" ca="1" si="183"/>
        <v>20</v>
      </c>
      <c r="AB128">
        <f t="shared" ca="1" si="183"/>
        <v>20</v>
      </c>
      <c r="AC128">
        <f t="shared" ca="1" si="183"/>
        <v>20</v>
      </c>
      <c r="AD128">
        <f t="shared" ca="1" si="183"/>
        <v>20</v>
      </c>
      <c r="AE128">
        <f t="shared" ca="1" si="183"/>
        <v>20</v>
      </c>
      <c r="AF128">
        <f t="shared" ca="1" si="183"/>
        <v>20</v>
      </c>
      <c r="AG128">
        <f t="shared" ca="1" si="183"/>
        <v>20</v>
      </c>
      <c r="AH128">
        <f t="shared" ref="AH128:BM128" ca="1" si="184">AH126+AH127</f>
        <v>20</v>
      </c>
      <c r="AI128">
        <f t="shared" ca="1" si="184"/>
        <v>20</v>
      </c>
      <c r="AJ128">
        <f t="shared" ca="1" si="184"/>
        <v>20</v>
      </c>
      <c r="AK128">
        <f t="shared" ca="1" si="184"/>
        <v>20</v>
      </c>
      <c r="AL128">
        <f t="shared" ca="1" si="184"/>
        <v>20</v>
      </c>
      <c r="AM128">
        <f t="shared" ca="1" si="184"/>
        <v>20</v>
      </c>
      <c r="AN128">
        <f t="shared" ca="1" si="184"/>
        <v>20</v>
      </c>
      <c r="AO128">
        <f t="shared" ca="1" si="184"/>
        <v>20</v>
      </c>
      <c r="AP128">
        <f t="shared" ca="1" si="184"/>
        <v>20</v>
      </c>
      <c r="AQ128">
        <f t="shared" ca="1" si="184"/>
        <v>20</v>
      </c>
      <c r="AR128">
        <f t="shared" ca="1" si="184"/>
        <v>20</v>
      </c>
      <c r="AS128">
        <f t="shared" ca="1" si="184"/>
        <v>20</v>
      </c>
      <c r="AT128">
        <f t="shared" ca="1" si="184"/>
        <v>20</v>
      </c>
      <c r="AU128">
        <f t="shared" ca="1" si="184"/>
        <v>20</v>
      </c>
      <c r="AV128">
        <f t="shared" ca="1" si="184"/>
        <v>20</v>
      </c>
      <c r="AW128">
        <f t="shared" ca="1" si="184"/>
        <v>20</v>
      </c>
      <c r="AX128">
        <f t="shared" ca="1" si="184"/>
        <v>20</v>
      </c>
      <c r="AY128">
        <f t="shared" ca="1" si="184"/>
        <v>20</v>
      </c>
      <c r="AZ128">
        <f t="shared" ca="1" si="184"/>
        <v>20</v>
      </c>
      <c r="BA128">
        <f t="shared" ca="1" si="184"/>
        <v>20</v>
      </c>
      <c r="BB128">
        <f t="shared" ca="1" si="184"/>
        <v>20</v>
      </c>
      <c r="BC128">
        <f t="shared" ca="1" si="184"/>
        <v>20</v>
      </c>
      <c r="BD128">
        <f t="shared" ca="1" si="184"/>
        <v>20</v>
      </c>
      <c r="BE128">
        <f t="shared" ca="1" si="184"/>
        <v>20</v>
      </c>
      <c r="BF128">
        <f t="shared" ca="1" si="184"/>
        <v>20</v>
      </c>
      <c r="BG128">
        <f t="shared" ca="1" si="184"/>
        <v>20</v>
      </c>
      <c r="BH128">
        <f t="shared" ca="1" si="184"/>
        <v>20</v>
      </c>
      <c r="BI128">
        <f t="shared" ca="1" si="184"/>
        <v>20</v>
      </c>
      <c r="BJ128">
        <f t="shared" ca="1" si="184"/>
        <v>20</v>
      </c>
      <c r="BK128">
        <f t="shared" ca="1" si="184"/>
        <v>20</v>
      </c>
      <c r="BL128">
        <f t="shared" ca="1" si="184"/>
        <v>20</v>
      </c>
      <c r="BM128">
        <f t="shared" ca="1" si="184"/>
        <v>20</v>
      </c>
      <c r="BN128">
        <f t="shared" ref="BN128:CS128" ca="1" si="185">BN126+BN127</f>
        <v>20</v>
      </c>
      <c r="BO128">
        <f t="shared" ca="1" si="185"/>
        <v>20</v>
      </c>
      <c r="BP128">
        <f t="shared" ca="1" si="185"/>
        <v>20</v>
      </c>
      <c r="BQ128">
        <f t="shared" ca="1" si="185"/>
        <v>20</v>
      </c>
      <c r="BR128">
        <f t="shared" ca="1" si="185"/>
        <v>20</v>
      </c>
      <c r="BS128">
        <f t="shared" ca="1" si="185"/>
        <v>20</v>
      </c>
      <c r="BT128">
        <f t="shared" ca="1" si="185"/>
        <v>20</v>
      </c>
      <c r="BU128">
        <f t="shared" ca="1" si="185"/>
        <v>20</v>
      </c>
      <c r="BV128">
        <f t="shared" ca="1" si="185"/>
        <v>20</v>
      </c>
      <c r="BW128">
        <f t="shared" ca="1" si="185"/>
        <v>20</v>
      </c>
      <c r="BX128">
        <f t="shared" ca="1" si="185"/>
        <v>20</v>
      </c>
      <c r="BY128">
        <f t="shared" ca="1" si="185"/>
        <v>20</v>
      </c>
      <c r="BZ128">
        <f t="shared" ca="1" si="185"/>
        <v>20</v>
      </c>
      <c r="CA128">
        <f t="shared" ca="1" si="185"/>
        <v>20</v>
      </c>
      <c r="CB128">
        <f t="shared" ca="1" si="185"/>
        <v>20</v>
      </c>
      <c r="CC128">
        <f t="shared" ca="1" si="185"/>
        <v>20</v>
      </c>
      <c r="CD128">
        <f t="shared" ca="1" si="185"/>
        <v>20</v>
      </c>
      <c r="CE128">
        <f t="shared" ca="1" si="185"/>
        <v>20</v>
      </c>
      <c r="CF128">
        <f t="shared" ca="1" si="185"/>
        <v>20</v>
      </c>
      <c r="CG128">
        <f t="shared" ca="1" si="185"/>
        <v>20</v>
      </c>
      <c r="CH128">
        <f t="shared" ca="1" si="185"/>
        <v>20</v>
      </c>
      <c r="CI128">
        <f t="shared" ca="1" si="185"/>
        <v>20</v>
      </c>
      <c r="CJ128">
        <f t="shared" ca="1" si="185"/>
        <v>20</v>
      </c>
      <c r="CK128">
        <f t="shared" ca="1" si="185"/>
        <v>20</v>
      </c>
      <c r="CL128">
        <f t="shared" ca="1" si="185"/>
        <v>20</v>
      </c>
      <c r="CM128">
        <f t="shared" ca="1" si="185"/>
        <v>20</v>
      </c>
      <c r="CN128">
        <f t="shared" ca="1" si="185"/>
        <v>20</v>
      </c>
      <c r="CO128">
        <f t="shared" ca="1" si="185"/>
        <v>20</v>
      </c>
      <c r="CP128">
        <f t="shared" ca="1" si="185"/>
        <v>20</v>
      </c>
      <c r="CQ128">
        <f t="shared" ca="1" si="185"/>
        <v>20</v>
      </c>
      <c r="CR128">
        <f t="shared" ca="1" si="185"/>
        <v>20</v>
      </c>
      <c r="CS128">
        <f t="shared" ca="1" si="185"/>
        <v>20</v>
      </c>
      <c r="CT128" t="e">
        <f t="shared" ref="CT128:DY128" ca="1" si="186">CT126+CT127</f>
        <v>#REF!</v>
      </c>
      <c r="CU128" t="e">
        <f t="shared" ca="1" si="186"/>
        <v>#REF!</v>
      </c>
      <c r="CV128" t="e">
        <f t="shared" ca="1" si="186"/>
        <v>#REF!</v>
      </c>
      <c r="CW128" t="e">
        <f t="shared" ca="1" si="186"/>
        <v>#REF!</v>
      </c>
      <c r="CX128" t="e">
        <f t="shared" ca="1" si="186"/>
        <v>#REF!</v>
      </c>
    </row>
    <row r="129" spans="1:102">
      <c r="A129" t="s">
        <v>44</v>
      </c>
      <c r="B129">
        <f t="shared" ref="B129:AG129" ca="1" si="187">B126/B128</f>
        <v>1</v>
      </c>
      <c r="C129">
        <f t="shared" ca="1" si="187"/>
        <v>1</v>
      </c>
      <c r="D129">
        <f t="shared" ca="1" si="187"/>
        <v>1</v>
      </c>
      <c r="E129">
        <f t="shared" ca="1" si="187"/>
        <v>1</v>
      </c>
      <c r="F129">
        <f t="shared" ca="1" si="187"/>
        <v>0.9</v>
      </c>
      <c r="G129">
        <f t="shared" ca="1" si="187"/>
        <v>0.85</v>
      </c>
      <c r="H129">
        <f t="shared" ca="1" si="187"/>
        <v>0.9</v>
      </c>
      <c r="I129">
        <f t="shared" ca="1" si="187"/>
        <v>1</v>
      </c>
      <c r="J129">
        <f t="shared" ca="1" si="187"/>
        <v>1</v>
      </c>
      <c r="K129">
        <f t="shared" ca="1" si="187"/>
        <v>0.9</v>
      </c>
      <c r="L129">
        <f t="shared" ca="1" si="187"/>
        <v>1</v>
      </c>
      <c r="M129">
        <f t="shared" ca="1" si="187"/>
        <v>1</v>
      </c>
      <c r="N129">
        <f t="shared" ca="1" si="187"/>
        <v>0.95</v>
      </c>
      <c r="O129">
        <f t="shared" ca="1" si="187"/>
        <v>1</v>
      </c>
      <c r="P129">
        <f t="shared" ca="1" si="187"/>
        <v>0.95</v>
      </c>
      <c r="Q129">
        <f t="shared" ca="1" si="187"/>
        <v>0.9</v>
      </c>
      <c r="R129">
        <f t="shared" ca="1" si="187"/>
        <v>0.9</v>
      </c>
      <c r="S129">
        <f t="shared" ca="1" si="187"/>
        <v>0.8</v>
      </c>
      <c r="T129">
        <f t="shared" ca="1" si="187"/>
        <v>0.9</v>
      </c>
      <c r="U129">
        <f t="shared" ca="1" si="187"/>
        <v>0.95</v>
      </c>
      <c r="V129">
        <f t="shared" ca="1" si="187"/>
        <v>0.95</v>
      </c>
      <c r="W129">
        <f t="shared" ca="1" si="187"/>
        <v>0.85</v>
      </c>
      <c r="X129">
        <f t="shared" ca="1" si="187"/>
        <v>0.9</v>
      </c>
      <c r="Y129">
        <f t="shared" ca="1" si="187"/>
        <v>0.85</v>
      </c>
      <c r="Z129">
        <f t="shared" ca="1" si="187"/>
        <v>1</v>
      </c>
      <c r="AA129">
        <f t="shared" ca="1" si="187"/>
        <v>0.95</v>
      </c>
      <c r="AB129">
        <f t="shared" ca="1" si="187"/>
        <v>1</v>
      </c>
      <c r="AC129">
        <f t="shared" ca="1" si="187"/>
        <v>1</v>
      </c>
      <c r="AD129">
        <f t="shared" ca="1" si="187"/>
        <v>0.95</v>
      </c>
      <c r="AE129">
        <f t="shared" ca="1" si="187"/>
        <v>1</v>
      </c>
      <c r="AF129">
        <f t="shared" ca="1" si="187"/>
        <v>0.9</v>
      </c>
      <c r="AG129">
        <f t="shared" ca="1" si="187"/>
        <v>1</v>
      </c>
      <c r="AH129">
        <f t="shared" ref="AH129:BM129" ca="1" si="188">AH126/AH128</f>
        <v>1</v>
      </c>
      <c r="AI129">
        <f t="shared" ca="1" si="188"/>
        <v>0.95</v>
      </c>
      <c r="AJ129">
        <f t="shared" ca="1" si="188"/>
        <v>1</v>
      </c>
      <c r="AK129">
        <f t="shared" ca="1" si="188"/>
        <v>0.8</v>
      </c>
      <c r="AL129">
        <f t="shared" ca="1" si="188"/>
        <v>1</v>
      </c>
      <c r="AM129">
        <f t="shared" ca="1" si="188"/>
        <v>1</v>
      </c>
      <c r="AN129">
        <f t="shared" ca="1" si="188"/>
        <v>1</v>
      </c>
      <c r="AO129">
        <f t="shared" ca="1" si="188"/>
        <v>0.95</v>
      </c>
      <c r="AP129">
        <f t="shared" ca="1" si="188"/>
        <v>0.95</v>
      </c>
      <c r="AQ129">
        <f t="shared" ca="1" si="188"/>
        <v>0.95</v>
      </c>
      <c r="AR129">
        <f t="shared" ca="1" si="188"/>
        <v>0.95</v>
      </c>
      <c r="AS129">
        <f t="shared" ca="1" si="188"/>
        <v>0.9</v>
      </c>
      <c r="AT129">
        <f t="shared" ca="1" si="188"/>
        <v>0.95</v>
      </c>
      <c r="AU129">
        <f t="shared" ca="1" si="188"/>
        <v>1</v>
      </c>
      <c r="AV129">
        <f t="shared" ca="1" si="188"/>
        <v>1</v>
      </c>
      <c r="AW129">
        <f t="shared" ca="1" si="188"/>
        <v>0.9</v>
      </c>
      <c r="AX129">
        <f t="shared" ca="1" si="188"/>
        <v>1</v>
      </c>
      <c r="AY129">
        <f t="shared" ca="1" si="188"/>
        <v>0.95</v>
      </c>
      <c r="AZ129">
        <f t="shared" ca="1" si="188"/>
        <v>1</v>
      </c>
      <c r="BA129">
        <f t="shared" ca="1" si="188"/>
        <v>0.95</v>
      </c>
      <c r="BB129">
        <f t="shared" ca="1" si="188"/>
        <v>0.95</v>
      </c>
      <c r="BC129">
        <f t="shared" ca="1" si="188"/>
        <v>1</v>
      </c>
      <c r="BD129">
        <f t="shared" ca="1" si="188"/>
        <v>1</v>
      </c>
      <c r="BE129">
        <f t="shared" ca="1" si="188"/>
        <v>1</v>
      </c>
      <c r="BF129">
        <f t="shared" ca="1" si="188"/>
        <v>0.95</v>
      </c>
      <c r="BG129">
        <f t="shared" ca="1" si="188"/>
        <v>0.95</v>
      </c>
      <c r="BH129">
        <f t="shared" ca="1" si="188"/>
        <v>0.9</v>
      </c>
      <c r="BI129">
        <f t="shared" ca="1" si="188"/>
        <v>0.8</v>
      </c>
      <c r="BJ129">
        <f t="shared" ca="1" si="188"/>
        <v>0.95</v>
      </c>
      <c r="BK129">
        <f t="shared" ca="1" si="188"/>
        <v>1</v>
      </c>
      <c r="BL129">
        <f t="shared" ca="1" si="188"/>
        <v>1</v>
      </c>
      <c r="BM129">
        <f t="shared" ca="1" si="188"/>
        <v>0.8</v>
      </c>
      <c r="BN129">
        <f t="shared" ref="BN129:CS129" ca="1" si="189">BN126/BN128</f>
        <v>0.95</v>
      </c>
      <c r="BO129">
        <f t="shared" ca="1" si="189"/>
        <v>0.8</v>
      </c>
      <c r="BP129">
        <f t="shared" ca="1" si="189"/>
        <v>1</v>
      </c>
      <c r="BQ129">
        <f t="shared" ca="1" si="189"/>
        <v>0.95</v>
      </c>
      <c r="BR129">
        <f t="shared" ca="1" si="189"/>
        <v>0.95</v>
      </c>
      <c r="BS129">
        <f t="shared" ca="1" si="189"/>
        <v>0.95</v>
      </c>
      <c r="BT129">
        <f t="shared" ca="1" si="189"/>
        <v>0.65</v>
      </c>
      <c r="BU129">
        <f t="shared" ca="1" si="189"/>
        <v>0.9</v>
      </c>
      <c r="BV129">
        <f t="shared" ca="1" si="189"/>
        <v>1</v>
      </c>
      <c r="BW129">
        <f t="shared" ca="1" si="189"/>
        <v>1</v>
      </c>
      <c r="BX129">
        <f t="shared" ca="1" si="189"/>
        <v>1</v>
      </c>
      <c r="BY129">
        <f t="shared" ca="1" si="189"/>
        <v>0.95</v>
      </c>
      <c r="BZ129">
        <f t="shared" ca="1" si="189"/>
        <v>0.95</v>
      </c>
      <c r="CA129">
        <f t="shared" ca="1" si="189"/>
        <v>1</v>
      </c>
      <c r="CB129">
        <f t="shared" ca="1" si="189"/>
        <v>0.9</v>
      </c>
      <c r="CC129">
        <f t="shared" ca="1" si="189"/>
        <v>0.9</v>
      </c>
      <c r="CD129">
        <f t="shared" ca="1" si="189"/>
        <v>1</v>
      </c>
      <c r="CE129">
        <f t="shared" ca="1" si="189"/>
        <v>1</v>
      </c>
      <c r="CF129">
        <f t="shared" ca="1" si="189"/>
        <v>0.95</v>
      </c>
      <c r="CG129">
        <f t="shared" ca="1" si="189"/>
        <v>0.95</v>
      </c>
      <c r="CH129">
        <f t="shared" ca="1" si="189"/>
        <v>1</v>
      </c>
      <c r="CI129">
        <f t="shared" ca="1" si="189"/>
        <v>0.85</v>
      </c>
      <c r="CJ129">
        <f t="shared" ca="1" si="189"/>
        <v>0.95</v>
      </c>
      <c r="CK129">
        <f t="shared" ca="1" si="189"/>
        <v>0.9</v>
      </c>
      <c r="CL129">
        <f t="shared" ca="1" si="189"/>
        <v>0.85</v>
      </c>
      <c r="CM129">
        <f t="shared" ca="1" si="189"/>
        <v>0.85</v>
      </c>
      <c r="CN129">
        <f t="shared" ca="1" si="189"/>
        <v>0.7</v>
      </c>
      <c r="CO129">
        <f t="shared" ca="1" si="189"/>
        <v>0.85</v>
      </c>
      <c r="CP129">
        <f t="shared" ca="1" si="189"/>
        <v>0.95</v>
      </c>
      <c r="CQ129">
        <f t="shared" ca="1" si="189"/>
        <v>0.75</v>
      </c>
      <c r="CR129">
        <f t="shared" ca="1" si="189"/>
        <v>0.65</v>
      </c>
      <c r="CS129">
        <f t="shared" ca="1" si="189"/>
        <v>0.85</v>
      </c>
      <c r="CT129" t="e">
        <f t="shared" ref="CT129:DY129" ca="1" si="190">CT126/CT128</f>
        <v>#REF!</v>
      </c>
      <c r="CU129" t="e">
        <f t="shared" ca="1" si="190"/>
        <v>#REF!</v>
      </c>
      <c r="CV129" t="e">
        <f t="shared" ca="1" si="190"/>
        <v>#REF!</v>
      </c>
      <c r="CW129" t="e">
        <f t="shared" ca="1" si="190"/>
        <v>#REF!</v>
      </c>
      <c r="CX129" t="e">
        <f t="shared" ca="1" si="190"/>
        <v>#REF!</v>
      </c>
    </row>
    <row r="130" spans="1:102">
      <c r="A130" t="s">
        <v>49</v>
      </c>
      <c r="B130">
        <f t="shared" ref="B130:AG130" ca="1" si="191">COUNTIFS(INDIRECT("'"&amp;B$120&amp;"'!H:H"), "correct", INDIRECT("'"&amp;B$120&amp;"'!I:I"), "correct")</f>
        <v>25</v>
      </c>
      <c r="C130">
        <f t="shared" ca="1" si="191"/>
        <v>19</v>
      </c>
      <c r="D130">
        <f t="shared" ca="1" si="191"/>
        <v>22</v>
      </c>
      <c r="E130">
        <f t="shared" ca="1" si="191"/>
        <v>24</v>
      </c>
      <c r="F130">
        <f t="shared" ca="1" si="191"/>
        <v>24</v>
      </c>
      <c r="G130">
        <f t="shared" ca="1" si="191"/>
        <v>22</v>
      </c>
      <c r="H130">
        <f t="shared" ca="1" si="191"/>
        <v>26</v>
      </c>
      <c r="I130">
        <f t="shared" ca="1" si="191"/>
        <v>26</v>
      </c>
      <c r="J130">
        <f t="shared" ca="1" si="191"/>
        <v>26</v>
      </c>
      <c r="K130">
        <f t="shared" ca="1" si="191"/>
        <v>21</v>
      </c>
      <c r="L130">
        <f t="shared" ca="1" si="191"/>
        <v>23</v>
      </c>
      <c r="M130">
        <f t="shared" ca="1" si="191"/>
        <v>24</v>
      </c>
      <c r="N130">
        <f t="shared" ca="1" si="191"/>
        <v>24</v>
      </c>
      <c r="O130">
        <f t="shared" ca="1" si="191"/>
        <v>17</v>
      </c>
      <c r="P130">
        <f t="shared" ca="1" si="191"/>
        <v>21</v>
      </c>
      <c r="Q130">
        <f t="shared" ca="1" si="191"/>
        <v>20</v>
      </c>
      <c r="R130">
        <f t="shared" ca="1" si="191"/>
        <v>24</v>
      </c>
      <c r="S130">
        <f t="shared" ca="1" si="191"/>
        <v>21</v>
      </c>
      <c r="T130">
        <f t="shared" ca="1" si="191"/>
        <v>20</v>
      </c>
      <c r="U130">
        <f t="shared" ca="1" si="191"/>
        <v>18</v>
      </c>
      <c r="V130">
        <f t="shared" ca="1" si="191"/>
        <v>19</v>
      </c>
      <c r="W130">
        <f t="shared" ca="1" si="191"/>
        <v>18</v>
      </c>
      <c r="X130">
        <f t="shared" ca="1" si="191"/>
        <v>20</v>
      </c>
      <c r="Y130">
        <f t="shared" ca="1" si="191"/>
        <v>22</v>
      </c>
      <c r="Z130">
        <f t="shared" ca="1" si="191"/>
        <v>21</v>
      </c>
      <c r="AA130">
        <f t="shared" ca="1" si="191"/>
        <v>19</v>
      </c>
      <c r="AB130">
        <f t="shared" ca="1" si="191"/>
        <v>20</v>
      </c>
      <c r="AC130">
        <f t="shared" ca="1" si="191"/>
        <v>23</v>
      </c>
      <c r="AD130">
        <f t="shared" ca="1" si="191"/>
        <v>20</v>
      </c>
      <c r="AE130">
        <f t="shared" ca="1" si="191"/>
        <v>21</v>
      </c>
      <c r="AF130">
        <f t="shared" ca="1" si="191"/>
        <v>19</v>
      </c>
      <c r="AG130">
        <f t="shared" ca="1" si="191"/>
        <v>20</v>
      </c>
      <c r="AH130">
        <f t="shared" ref="AH130:BM130" ca="1" si="192">COUNTIFS(INDIRECT("'"&amp;AH$120&amp;"'!H:H"), "correct", INDIRECT("'"&amp;AH$120&amp;"'!I:I"), "correct")</f>
        <v>24</v>
      </c>
      <c r="AI130">
        <f t="shared" ca="1" si="192"/>
        <v>19</v>
      </c>
      <c r="AJ130">
        <f t="shared" ca="1" si="192"/>
        <v>21</v>
      </c>
      <c r="AK130">
        <f t="shared" ca="1" si="192"/>
        <v>20</v>
      </c>
      <c r="AL130">
        <f t="shared" ca="1" si="192"/>
        <v>24</v>
      </c>
      <c r="AM130">
        <f t="shared" ca="1" si="192"/>
        <v>22</v>
      </c>
      <c r="AN130">
        <f t="shared" ca="1" si="192"/>
        <v>22</v>
      </c>
      <c r="AO130">
        <f t="shared" ca="1" si="192"/>
        <v>21</v>
      </c>
      <c r="AP130">
        <f t="shared" ca="1" si="192"/>
        <v>23</v>
      </c>
      <c r="AQ130">
        <f t="shared" ca="1" si="192"/>
        <v>21</v>
      </c>
      <c r="AR130">
        <f t="shared" ca="1" si="192"/>
        <v>22</v>
      </c>
      <c r="AS130">
        <f t="shared" ca="1" si="192"/>
        <v>20</v>
      </c>
      <c r="AT130">
        <f t="shared" ca="1" si="192"/>
        <v>22</v>
      </c>
      <c r="AU130">
        <f t="shared" ca="1" si="192"/>
        <v>21</v>
      </c>
      <c r="AV130">
        <f t="shared" ca="1" si="192"/>
        <v>24</v>
      </c>
      <c r="AW130">
        <f t="shared" ca="1" si="192"/>
        <v>20</v>
      </c>
      <c r="AX130">
        <f t="shared" ca="1" si="192"/>
        <v>21</v>
      </c>
      <c r="AY130">
        <f t="shared" ca="1" si="192"/>
        <v>23</v>
      </c>
      <c r="AZ130">
        <f t="shared" ca="1" si="192"/>
        <v>21</v>
      </c>
      <c r="BA130">
        <f t="shared" ca="1" si="192"/>
        <v>23</v>
      </c>
      <c r="BB130">
        <f t="shared" ca="1" si="192"/>
        <v>20</v>
      </c>
      <c r="BC130">
        <f t="shared" ca="1" si="192"/>
        <v>21</v>
      </c>
      <c r="BD130">
        <f t="shared" ca="1" si="192"/>
        <v>23</v>
      </c>
      <c r="BE130">
        <f t="shared" ca="1" si="192"/>
        <v>22</v>
      </c>
      <c r="BF130">
        <f t="shared" ca="1" si="192"/>
        <v>21</v>
      </c>
      <c r="BG130">
        <f t="shared" ca="1" si="192"/>
        <v>19</v>
      </c>
      <c r="BH130">
        <f t="shared" ca="1" si="192"/>
        <v>18</v>
      </c>
      <c r="BI130">
        <f t="shared" ca="1" si="192"/>
        <v>21</v>
      </c>
      <c r="BJ130">
        <f t="shared" ca="1" si="192"/>
        <v>19</v>
      </c>
      <c r="BK130">
        <f t="shared" ca="1" si="192"/>
        <v>21</v>
      </c>
      <c r="BL130">
        <f t="shared" ca="1" si="192"/>
        <v>22</v>
      </c>
      <c r="BM130">
        <f t="shared" ca="1" si="192"/>
        <v>21</v>
      </c>
      <c r="BN130">
        <f t="shared" ref="BN130:CX130" ca="1" si="193">COUNTIFS(INDIRECT("'"&amp;BN$120&amp;"'!H:H"), "correct", INDIRECT("'"&amp;BN$120&amp;"'!I:I"), "correct")</f>
        <v>20</v>
      </c>
      <c r="BO130">
        <f t="shared" ca="1" si="193"/>
        <v>18</v>
      </c>
      <c r="BP130">
        <f t="shared" ca="1" si="193"/>
        <v>20</v>
      </c>
      <c r="BQ130">
        <f t="shared" ca="1" si="193"/>
        <v>20</v>
      </c>
      <c r="BR130">
        <f t="shared" ca="1" si="193"/>
        <v>26</v>
      </c>
      <c r="BS130">
        <f t="shared" ca="1" si="193"/>
        <v>20</v>
      </c>
      <c r="BT130">
        <f t="shared" ca="1" si="193"/>
        <v>16</v>
      </c>
      <c r="BU130">
        <f t="shared" ca="1" si="193"/>
        <v>19</v>
      </c>
      <c r="BV130">
        <f t="shared" ca="1" si="193"/>
        <v>22</v>
      </c>
      <c r="BW130">
        <f t="shared" ca="1" si="193"/>
        <v>21</v>
      </c>
      <c r="BX130">
        <f t="shared" ca="1" si="193"/>
        <v>19</v>
      </c>
      <c r="BY130">
        <f t="shared" ca="1" si="193"/>
        <v>19</v>
      </c>
      <c r="BZ130">
        <f t="shared" ca="1" si="193"/>
        <v>19</v>
      </c>
      <c r="CA130">
        <f t="shared" ca="1" si="193"/>
        <v>21</v>
      </c>
      <c r="CB130">
        <f t="shared" ca="1" si="193"/>
        <v>19</v>
      </c>
      <c r="CC130">
        <f t="shared" ca="1" si="193"/>
        <v>21</v>
      </c>
      <c r="CD130">
        <f t="shared" ca="1" si="193"/>
        <v>21</v>
      </c>
      <c r="CE130">
        <f t="shared" ca="1" si="193"/>
        <v>24</v>
      </c>
      <c r="CF130">
        <f t="shared" ca="1" si="193"/>
        <v>23</v>
      </c>
      <c r="CG130">
        <f t="shared" ca="1" si="193"/>
        <v>21</v>
      </c>
      <c r="CH130">
        <f t="shared" ca="1" si="193"/>
        <v>23</v>
      </c>
      <c r="CI130">
        <f t="shared" ca="1" si="193"/>
        <v>18</v>
      </c>
      <c r="CJ130">
        <f t="shared" ca="1" si="193"/>
        <v>21</v>
      </c>
      <c r="CK130">
        <f t="shared" ca="1" si="193"/>
        <v>21</v>
      </c>
      <c r="CL130">
        <f t="shared" ca="1" si="193"/>
        <v>21</v>
      </c>
      <c r="CM130">
        <f t="shared" ca="1" si="193"/>
        <v>18</v>
      </c>
      <c r="CN130">
        <f t="shared" ca="1" si="193"/>
        <v>16</v>
      </c>
      <c r="CO130">
        <f t="shared" ca="1" si="193"/>
        <v>21</v>
      </c>
      <c r="CP130">
        <f t="shared" ca="1" si="193"/>
        <v>23</v>
      </c>
      <c r="CQ130">
        <f t="shared" ca="1" si="193"/>
        <v>18</v>
      </c>
      <c r="CR130">
        <f t="shared" ca="1" si="193"/>
        <v>18</v>
      </c>
      <c r="CS130">
        <f t="shared" ca="1" si="193"/>
        <v>20</v>
      </c>
      <c r="CT130" t="e">
        <f t="shared" ca="1" si="193"/>
        <v>#REF!</v>
      </c>
      <c r="CU130" t="e">
        <f t="shared" ca="1" si="193"/>
        <v>#REF!</v>
      </c>
      <c r="CV130" t="e">
        <f t="shared" ca="1" si="193"/>
        <v>#REF!</v>
      </c>
      <c r="CW130" t="e">
        <f t="shared" ca="1" si="193"/>
        <v>#REF!</v>
      </c>
      <c r="CX130" t="e">
        <f t="shared" ca="1" si="193"/>
        <v>#REF!</v>
      </c>
    </row>
    <row r="131" spans="1:102">
      <c r="A131" t="s">
        <v>50</v>
      </c>
      <c r="B131">
        <f t="shared" ref="B131:AG131" ca="1" si="194">COUNTIFS(INDIRECT("'"&amp;B$120&amp;"'!H:H"), "&lt;&gt;correct", INDIRECT("'"&amp;B$120&amp;"'!I:I"), "correct")</f>
        <v>0</v>
      </c>
      <c r="C131">
        <f t="shared" ca="1" si="194"/>
        <v>2</v>
      </c>
      <c r="D131">
        <f t="shared" ca="1" si="194"/>
        <v>1</v>
      </c>
      <c r="E131">
        <f t="shared" ca="1" si="194"/>
        <v>0</v>
      </c>
      <c r="F131">
        <f t="shared" ca="1" si="194"/>
        <v>3</v>
      </c>
      <c r="G131">
        <f t="shared" ca="1" si="194"/>
        <v>4</v>
      </c>
      <c r="H131">
        <f t="shared" ca="1" si="194"/>
        <v>4</v>
      </c>
      <c r="I131">
        <f t="shared" ca="1" si="194"/>
        <v>0</v>
      </c>
      <c r="J131">
        <f t="shared" ca="1" si="194"/>
        <v>0</v>
      </c>
      <c r="K131">
        <f t="shared" ca="1" si="194"/>
        <v>0</v>
      </c>
      <c r="L131">
        <f t="shared" ca="1" si="194"/>
        <v>3</v>
      </c>
      <c r="M131">
        <f t="shared" ca="1" si="194"/>
        <v>1</v>
      </c>
      <c r="N131">
        <f t="shared" ca="1" si="194"/>
        <v>0</v>
      </c>
      <c r="O131">
        <f t="shared" ca="1" si="194"/>
        <v>1</v>
      </c>
      <c r="P131">
        <f t="shared" ca="1" si="194"/>
        <v>0</v>
      </c>
      <c r="Q131">
        <f t="shared" ca="1" si="194"/>
        <v>1</v>
      </c>
      <c r="R131">
        <f t="shared" ca="1" si="194"/>
        <v>0</v>
      </c>
      <c r="S131">
        <f t="shared" ca="1" si="194"/>
        <v>1</v>
      </c>
      <c r="T131">
        <f t="shared" ca="1" si="194"/>
        <v>4</v>
      </c>
      <c r="U131">
        <f t="shared" ca="1" si="194"/>
        <v>1</v>
      </c>
      <c r="V131">
        <f t="shared" ca="1" si="194"/>
        <v>0</v>
      </c>
      <c r="W131">
        <f t="shared" ca="1" si="194"/>
        <v>5</v>
      </c>
      <c r="X131">
        <f t="shared" ca="1" si="194"/>
        <v>6</v>
      </c>
      <c r="Y131">
        <f t="shared" ca="1" si="194"/>
        <v>5</v>
      </c>
      <c r="Z131">
        <f t="shared" ca="1" si="194"/>
        <v>0</v>
      </c>
      <c r="AA131">
        <f t="shared" ca="1" si="194"/>
        <v>0</v>
      </c>
      <c r="AB131">
        <f t="shared" ca="1" si="194"/>
        <v>1</v>
      </c>
      <c r="AC131">
        <f t="shared" ca="1" si="194"/>
        <v>1</v>
      </c>
      <c r="AD131">
        <f t="shared" ca="1" si="194"/>
        <v>1</v>
      </c>
      <c r="AE131">
        <f t="shared" ca="1" si="194"/>
        <v>0</v>
      </c>
      <c r="AF131">
        <f t="shared" ca="1" si="194"/>
        <v>2</v>
      </c>
      <c r="AG131">
        <f t="shared" ca="1" si="194"/>
        <v>2</v>
      </c>
      <c r="AH131">
        <f t="shared" ref="AH131:BM131" ca="1" si="195">COUNTIFS(INDIRECT("'"&amp;AH$120&amp;"'!H:H"), "&lt;&gt;correct", INDIRECT("'"&amp;AH$120&amp;"'!I:I"), "correct")</f>
        <v>0</v>
      </c>
      <c r="AI131">
        <f t="shared" ca="1" si="195"/>
        <v>1</v>
      </c>
      <c r="AJ131">
        <f t="shared" ca="1" si="195"/>
        <v>2</v>
      </c>
      <c r="AK131">
        <f t="shared" ca="1" si="195"/>
        <v>3</v>
      </c>
      <c r="AL131">
        <f t="shared" ca="1" si="195"/>
        <v>0</v>
      </c>
      <c r="AM131">
        <f t="shared" ca="1" si="195"/>
        <v>0</v>
      </c>
      <c r="AN131">
        <f t="shared" ca="1" si="195"/>
        <v>0</v>
      </c>
      <c r="AO131">
        <f t="shared" ca="1" si="195"/>
        <v>1</v>
      </c>
      <c r="AP131">
        <f t="shared" ca="1" si="195"/>
        <v>1</v>
      </c>
      <c r="AQ131">
        <f t="shared" ca="1" si="195"/>
        <v>3</v>
      </c>
      <c r="AR131">
        <f t="shared" ca="1" si="195"/>
        <v>3</v>
      </c>
      <c r="AS131">
        <f t="shared" ca="1" si="195"/>
        <v>1</v>
      </c>
      <c r="AT131">
        <f t="shared" ca="1" si="195"/>
        <v>0</v>
      </c>
      <c r="AU131">
        <f t="shared" ca="1" si="195"/>
        <v>1</v>
      </c>
      <c r="AV131">
        <f t="shared" ca="1" si="195"/>
        <v>0</v>
      </c>
      <c r="AW131">
        <f t="shared" ca="1" si="195"/>
        <v>1</v>
      </c>
      <c r="AX131">
        <f t="shared" ca="1" si="195"/>
        <v>1</v>
      </c>
      <c r="AY131">
        <f t="shared" ca="1" si="195"/>
        <v>1</v>
      </c>
      <c r="AZ131">
        <f t="shared" ca="1" si="195"/>
        <v>4</v>
      </c>
      <c r="BA131">
        <f t="shared" ca="1" si="195"/>
        <v>4</v>
      </c>
      <c r="BB131">
        <f t="shared" ca="1" si="195"/>
        <v>2</v>
      </c>
      <c r="BC131">
        <f t="shared" ca="1" si="195"/>
        <v>0</v>
      </c>
      <c r="BD131">
        <f t="shared" ca="1" si="195"/>
        <v>0</v>
      </c>
      <c r="BE131">
        <f t="shared" ca="1" si="195"/>
        <v>0</v>
      </c>
      <c r="BF131">
        <f t="shared" ca="1" si="195"/>
        <v>1</v>
      </c>
      <c r="BG131">
        <f t="shared" ca="1" si="195"/>
        <v>2</v>
      </c>
      <c r="BH131">
        <f t="shared" ca="1" si="195"/>
        <v>4</v>
      </c>
      <c r="BI131">
        <f t="shared" ca="1" si="195"/>
        <v>3</v>
      </c>
      <c r="BJ131">
        <f t="shared" ca="1" si="195"/>
        <v>2</v>
      </c>
      <c r="BK131">
        <f t="shared" ca="1" si="195"/>
        <v>0</v>
      </c>
      <c r="BL131">
        <f t="shared" ca="1" si="195"/>
        <v>1</v>
      </c>
      <c r="BM131">
        <f t="shared" ca="1" si="195"/>
        <v>3</v>
      </c>
      <c r="BN131">
        <f t="shared" ref="BN131:CX131" ca="1" si="196">COUNTIFS(INDIRECT("'"&amp;BN$120&amp;"'!H:H"), "&lt;&gt;correct", INDIRECT("'"&amp;BN$120&amp;"'!I:I"), "correct")</f>
        <v>1</v>
      </c>
      <c r="BO131">
        <f t="shared" ca="1" si="196"/>
        <v>2</v>
      </c>
      <c r="BP131">
        <f t="shared" ca="1" si="196"/>
        <v>1</v>
      </c>
      <c r="BQ131">
        <f t="shared" ca="1" si="196"/>
        <v>0</v>
      </c>
      <c r="BR131">
        <f t="shared" ca="1" si="196"/>
        <v>0</v>
      </c>
      <c r="BS131">
        <f t="shared" ca="1" si="196"/>
        <v>1</v>
      </c>
      <c r="BT131">
        <f t="shared" ca="1" si="196"/>
        <v>3</v>
      </c>
      <c r="BU131">
        <f t="shared" ca="1" si="196"/>
        <v>2</v>
      </c>
      <c r="BV131">
        <f t="shared" ca="1" si="196"/>
        <v>0</v>
      </c>
      <c r="BW131">
        <f t="shared" ca="1" si="196"/>
        <v>0</v>
      </c>
      <c r="BX131">
        <f t="shared" ca="1" si="196"/>
        <v>0</v>
      </c>
      <c r="BY131">
        <f t="shared" ca="1" si="196"/>
        <v>1</v>
      </c>
      <c r="BZ131">
        <f t="shared" ca="1" si="196"/>
        <v>2</v>
      </c>
      <c r="CA131">
        <f t="shared" ca="1" si="196"/>
        <v>0</v>
      </c>
      <c r="CB131">
        <f t="shared" ca="1" si="196"/>
        <v>2</v>
      </c>
      <c r="CC131">
        <f t="shared" ca="1" si="196"/>
        <v>2</v>
      </c>
      <c r="CD131">
        <f t="shared" ca="1" si="196"/>
        <v>3</v>
      </c>
      <c r="CE131">
        <f t="shared" ca="1" si="196"/>
        <v>2</v>
      </c>
      <c r="CF131">
        <f t="shared" ca="1" si="196"/>
        <v>1</v>
      </c>
      <c r="CG131">
        <f t="shared" ca="1" si="196"/>
        <v>2</v>
      </c>
      <c r="CH131">
        <f t="shared" ca="1" si="196"/>
        <v>0</v>
      </c>
      <c r="CI131">
        <f t="shared" ca="1" si="196"/>
        <v>1</v>
      </c>
      <c r="CJ131">
        <f t="shared" ca="1" si="196"/>
        <v>0</v>
      </c>
      <c r="CK131">
        <f t="shared" ca="1" si="196"/>
        <v>2</v>
      </c>
      <c r="CL131">
        <f t="shared" ca="1" si="196"/>
        <v>0</v>
      </c>
      <c r="CM131">
        <f t="shared" ca="1" si="196"/>
        <v>2</v>
      </c>
      <c r="CN131">
        <f t="shared" ca="1" si="196"/>
        <v>3</v>
      </c>
      <c r="CO131">
        <f t="shared" ca="1" si="196"/>
        <v>2</v>
      </c>
      <c r="CP131">
        <f t="shared" ca="1" si="196"/>
        <v>2</v>
      </c>
      <c r="CQ131">
        <f t="shared" ca="1" si="196"/>
        <v>2</v>
      </c>
      <c r="CR131">
        <f t="shared" ca="1" si="196"/>
        <v>6</v>
      </c>
      <c r="CS131">
        <f t="shared" ca="1" si="196"/>
        <v>1</v>
      </c>
      <c r="CT131" t="e">
        <f t="shared" ca="1" si="196"/>
        <v>#REF!</v>
      </c>
      <c r="CU131" t="e">
        <f t="shared" ca="1" si="196"/>
        <v>#REF!</v>
      </c>
      <c r="CV131" t="e">
        <f t="shared" ca="1" si="196"/>
        <v>#REF!</v>
      </c>
      <c r="CW131" t="e">
        <f t="shared" ca="1" si="196"/>
        <v>#REF!</v>
      </c>
      <c r="CX131" t="e">
        <f t="shared" ca="1" si="196"/>
        <v>#REF!</v>
      </c>
    </row>
    <row r="132" spans="1:102">
      <c r="A132" t="s">
        <v>51</v>
      </c>
      <c r="B132">
        <f t="shared" ref="B132:AG132" ca="1" si="197">COUNTIFS(INDIRECT("'"&amp;B$120&amp;"'!H:H"), "correct", INDIRECT("'"&amp;B$120&amp;"'!I:I"), "&lt;&gt;correct")</f>
        <v>1</v>
      </c>
      <c r="C132">
        <f t="shared" ca="1" si="197"/>
        <v>1</v>
      </c>
      <c r="D132">
        <f t="shared" ca="1" si="197"/>
        <v>0</v>
      </c>
      <c r="E132">
        <f t="shared" ca="1" si="197"/>
        <v>0</v>
      </c>
      <c r="F132">
        <f t="shared" ca="1" si="197"/>
        <v>0</v>
      </c>
      <c r="G132">
        <f t="shared" ca="1" si="197"/>
        <v>0</v>
      </c>
      <c r="H132">
        <f t="shared" ca="1" si="197"/>
        <v>3</v>
      </c>
      <c r="I132">
        <f t="shared" ca="1" si="197"/>
        <v>1</v>
      </c>
      <c r="J132">
        <f t="shared" ca="1" si="197"/>
        <v>0</v>
      </c>
      <c r="K132">
        <f t="shared" ca="1" si="197"/>
        <v>2</v>
      </c>
      <c r="L132">
        <f t="shared" ca="1" si="197"/>
        <v>1</v>
      </c>
      <c r="M132">
        <f t="shared" ca="1" si="197"/>
        <v>2</v>
      </c>
      <c r="N132">
        <f t="shared" ca="1" si="197"/>
        <v>0</v>
      </c>
      <c r="O132">
        <f t="shared" ca="1" si="197"/>
        <v>4</v>
      </c>
      <c r="P132">
        <f t="shared" ca="1" si="197"/>
        <v>1</v>
      </c>
      <c r="Q132">
        <f t="shared" ca="1" si="197"/>
        <v>6</v>
      </c>
      <c r="R132">
        <f t="shared" ca="1" si="197"/>
        <v>0</v>
      </c>
      <c r="S132">
        <f t="shared" ca="1" si="197"/>
        <v>1</v>
      </c>
      <c r="T132">
        <f t="shared" ca="1" si="197"/>
        <v>0</v>
      </c>
      <c r="U132">
        <f t="shared" ca="1" si="197"/>
        <v>1</v>
      </c>
      <c r="V132">
        <f t="shared" ca="1" si="197"/>
        <v>2</v>
      </c>
      <c r="W132">
        <f t="shared" ca="1" si="197"/>
        <v>1</v>
      </c>
      <c r="X132">
        <f t="shared" ca="1" si="197"/>
        <v>4</v>
      </c>
      <c r="Y132">
        <f t="shared" ca="1" si="197"/>
        <v>3</v>
      </c>
      <c r="Z132">
        <f t="shared" ca="1" si="197"/>
        <v>0</v>
      </c>
      <c r="AA132">
        <f t="shared" ca="1" si="197"/>
        <v>2</v>
      </c>
      <c r="AB132">
        <f t="shared" ca="1" si="197"/>
        <v>1</v>
      </c>
      <c r="AC132">
        <f t="shared" ca="1" si="197"/>
        <v>3</v>
      </c>
      <c r="AD132">
        <f t="shared" ca="1" si="197"/>
        <v>0</v>
      </c>
      <c r="AE132">
        <f t="shared" ca="1" si="197"/>
        <v>0</v>
      </c>
      <c r="AF132">
        <f t="shared" ca="1" si="197"/>
        <v>1</v>
      </c>
      <c r="AG132">
        <f t="shared" ca="1" si="197"/>
        <v>1</v>
      </c>
      <c r="AH132">
        <f t="shared" ref="AH132:BM132" ca="1" si="198">COUNTIFS(INDIRECT("'"&amp;AH$120&amp;"'!H:H"), "correct", INDIRECT("'"&amp;AH$120&amp;"'!I:I"), "&lt;&gt;correct")</f>
        <v>3</v>
      </c>
      <c r="AI132">
        <f t="shared" ca="1" si="198"/>
        <v>1</v>
      </c>
      <c r="AJ132">
        <f t="shared" ca="1" si="198"/>
        <v>0</v>
      </c>
      <c r="AK132">
        <f t="shared" ca="1" si="198"/>
        <v>0</v>
      </c>
      <c r="AL132">
        <f t="shared" ca="1" si="198"/>
        <v>1</v>
      </c>
      <c r="AM132">
        <f t="shared" ca="1" si="198"/>
        <v>0</v>
      </c>
      <c r="AN132">
        <f t="shared" ca="1" si="198"/>
        <v>0</v>
      </c>
      <c r="AO132">
        <f t="shared" ca="1" si="198"/>
        <v>1</v>
      </c>
      <c r="AP132">
        <f t="shared" ca="1" si="198"/>
        <v>1</v>
      </c>
      <c r="AQ132">
        <f t="shared" ca="1" si="198"/>
        <v>1</v>
      </c>
      <c r="AR132">
        <f t="shared" ca="1" si="198"/>
        <v>0</v>
      </c>
      <c r="AS132">
        <f t="shared" ca="1" si="198"/>
        <v>2</v>
      </c>
      <c r="AT132">
        <f t="shared" ca="1" si="198"/>
        <v>1</v>
      </c>
      <c r="AU132">
        <f t="shared" ca="1" si="198"/>
        <v>1</v>
      </c>
      <c r="AV132">
        <f t="shared" ca="1" si="198"/>
        <v>1</v>
      </c>
      <c r="AW132">
        <f t="shared" ca="1" si="198"/>
        <v>2</v>
      </c>
      <c r="AX132">
        <f t="shared" ca="1" si="198"/>
        <v>0</v>
      </c>
      <c r="AY132">
        <f t="shared" ca="1" si="198"/>
        <v>0</v>
      </c>
      <c r="AZ132">
        <f t="shared" ca="1" si="198"/>
        <v>0</v>
      </c>
      <c r="BA132">
        <f t="shared" ca="1" si="198"/>
        <v>0</v>
      </c>
      <c r="BB132">
        <f t="shared" ca="1" si="198"/>
        <v>0</v>
      </c>
      <c r="BC132">
        <f t="shared" ca="1" si="198"/>
        <v>0</v>
      </c>
      <c r="BD132">
        <f t="shared" ca="1" si="198"/>
        <v>0</v>
      </c>
      <c r="BE132">
        <f t="shared" ca="1" si="198"/>
        <v>0</v>
      </c>
      <c r="BF132">
        <f t="shared" ca="1" si="198"/>
        <v>0</v>
      </c>
      <c r="BG132">
        <f t="shared" ca="1" si="198"/>
        <v>0</v>
      </c>
      <c r="BH132">
        <f t="shared" ca="1" si="198"/>
        <v>2</v>
      </c>
      <c r="BI132">
        <f t="shared" ca="1" si="198"/>
        <v>1</v>
      </c>
      <c r="BJ132">
        <f t="shared" ca="1" si="198"/>
        <v>1</v>
      </c>
      <c r="BK132">
        <f t="shared" ca="1" si="198"/>
        <v>1</v>
      </c>
      <c r="BL132">
        <f t="shared" ca="1" si="198"/>
        <v>1</v>
      </c>
      <c r="BM132">
        <f t="shared" ca="1" si="198"/>
        <v>0</v>
      </c>
      <c r="BN132">
        <f t="shared" ref="BN132:CX132" ca="1" si="199">COUNTIFS(INDIRECT("'"&amp;BN$120&amp;"'!H:H"), "correct", INDIRECT("'"&amp;BN$120&amp;"'!I:I"), "&lt;&gt;correct")</f>
        <v>0</v>
      </c>
      <c r="BO132">
        <f t="shared" ca="1" si="199"/>
        <v>0</v>
      </c>
      <c r="BP132">
        <f t="shared" ca="1" si="199"/>
        <v>2</v>
      </c>
      <c r="BQ132">
        <f t="shared" ca="1" si="199"/>
        <v>2</v>
      </c>
      <c r="BR132">
        <f t="shared" ca="1" si="199"/>
        <v>0</v>
      </c>
      <c r="BS132">
        <f t="shared" ca="1" si="199"/>
        <v>3</v>
      </c>
      <c r="BT132">
        <f t="shared" ca="1" si="199"/>
        <v>1</v>
      </c>
      <c r="BU132">
        <f t="shared" ca="1" si="199"/>
        <v>0</v>
      </c>
      <c r="BV132">
        <f t="shared" ca="1" si="199"/>
        <v>0</v>
      </c>
      <c r="BW132">
        <f t="shared" ca="1" si="199"/>
        <v>0</v>
      </c>
      <c r="BX132">
        <f t="shared" ca="1" si="199"/>
        <v>1</v>
      </c>
      <c r="BY132">
        <f t="shared" ca="1" si="199"/>
        <v>2</v>
      </c>
      <c r="BZ132">
        <f t="shared" ca="1" si="199"/>
        <v>2</v>
      </c>
      <c r="CA132">
        <f t="shared" ca="1" si="199"/>
        <v>0</v>
      </c>
      <c r="CB132">
        <f t="shared" ca="1" si="199"/>
        <v>2</v>
      </c>
      <c r="CC132">
        <f t="shared" ca="1" si="199"/>
        <v>0</v>
      </c>
      <c r="CD132">
        <f t="shared" ca="1" si="199"/>
        <v>1</v>
      </c>
      <c r="CE132">
        <f t="shared" ca="1" si="199"/>
        <v>2</v>
      </c>
      <c r="CF132">
        <f t="shared" ca="1" si="199"/>
        <v>1</v>
      </c>
      <c r="CG132">
        <f t="shared" ca="1" si="199"/>
        <v>1</v>
      </c>
      <c r="CH132">
        <f t="shared" ca="1" si="199"/>
        <v>0</v>
      </c>
      <c r="CI132">
        <f t="shared" ca="1" si="199"/>
        <v>2</v>
      </c>
      <c r="CJ132">
        <f t="shared" ca="1" si="199"/>
        <v>0</v>
      </c>
      <c r="CK132">
        <f t="shared" ca="1" si="199"/>
        <v>2</v>
      </c>
      <c r="CL132">
        <f t="shared" ca="1" si="199"/>
        <v>2</v>
      </c>
      <c r="CM132">
        <f t="shared" ca="1" si="199"/>
        <v>2</v>
      </c>
      <c r="CN132">
        <f t="shared" ca="1" si="199"/>
        <v>0</v>
      </c>
      <c r="CO132">
        <f t="shared" ca="1" si="199"/>
        <v>1</v>
      </c>
      <c r="CP132">
        <f t="shared" ca="1" si="199"/>
        <v>0</v>
      </c>
      <c r="CQ132">
        <f t="shared" ca="1" si="199"/>
        <v>1</v>
      </c>
      <c r="CR132">
        <f t="shared" ca="1" si="199"/>
        <v>0</v>
      </c>
      <c r="CS132">
        <f t="shared" ca="1" si="199"/>
        <v>0</v>
      </c>
      <c r="CT132" t="e">
        <f t="shared" ca="1" si="199"/>
        <v>#REF!</v>
      </c>
      <c r="CU132" t="e">
        <f t="shared" ca="1" si="199"/>
        <v>#REF!</v>
      </c>
      <c r="CV132" t="e">
        <f t="shared" ca="1" si="199"/>
        <v>#REF!</v>
      </c>
      <c r="CW132" t="e">
        <f t="shared" ca="1" si="199"/>
        <v>#REF!</v>
      </c>
      <c r="CX132" t="e">
        <f t="shared" ca="1" si="199"/>
        <v>#REF!</v>
      </c>
    </row>
    <row r="133" spans="1:102">
      <c r="A133" t="s">
        <v>55</v>
      </c>
      <c r="B133">
        <f t="shared" ref="B133:AG133" ca="1" si="200">COUNTIFS(INDIRECT("'"&amp;B$120&amp;"'!H:H"), "incorrect", INDIRECT("'"&amp;B$120&amp;"'!I:I"), "incorrect")</f>
        <v>34</v>
      </c>
      <c r="C133">
        <f t="shared" ca="1" si="200"/>
        <v>38</v>
      </c>
      <c r="D133">
        <f t="shared" ca="1" si="200"/>
        <v>37</v>
      </c>
      <c r="E133">
        <f t="shared" ca="1" si="200"/>
        <v>36</v>
      </c>
      <c r="F133">
        <f t="shared" ca="1" si="200"/>
        <v>31</v>
      </c>
      <c r="G133">
        <f t="shared" ca="1" si="200"/>
        <v>30</v>
      </c>
      <c r="H133">
        <f t="shared" ca="1" si="200"/>
        <v>26</v>
      </c>
      <c r="I133">
        <f t="shared" ca="1" si="200"/>
        <v>33</v>
      </c>
      <c r="J133">
        <f t="shared" ca="1" si="200"/>
        <v>34</v>
      </c>
      <c r="K133">
        <f t="shared" ca="1" si="200"/>
        <v>37</v>
      </c>
      <c r="L133">
        <f t="shared" ca="1" si="200"/>
        <v>33</v>
      </c>
      <c r="M133">
        <f t="shared" ca="1" si="200"/>
        <v>33</v>
      </c>
      <c r="N133">
        <f t="shared" ca="1" si="200"/>
        <v>36</v>
      </c>
      <c r="O133">
        <f t="shared" ca="1" si="200"/>
        <v>38</v>
      </c>
      <c r="P133">
        <f t="shared" ca="1" si="200"/>
        <v>38</v>
      </c>
      <c r="Q133">
        <f t="shared" ca="1" si="200"/>
        <v>33</v>
      </c>
      <c r="R133">
        <f t="shared" ca="1" si="200"/>
        <v>33</v>
      </c>
      <c r="S133">
        <f t="shared" ca="1" si="200"/>
        <v>37</v>
      </c>
      <c r="T133">
        <f t="shared" ca="1" si="200"/>
        <v>32</v>
      </c>
      <c r="U133">
        <f t="shared" ca="1" si="200"/>
        <v>38</v>
      </c>
      <c r="V133">
        <f t="shared" ca="1" si="200"/>
        <v>39</v>
      </c>
      <c r="W133">
        <f t="shared" ca="1" si="200"/>
        <v>31</v>
      </c>
      <c r="X133">
        <f t="shared" ca="1" si="200"/>
        <v>27</v>
      </c>
      <c r="Y133">
        <f t="shared" ca="1" si="200"/>
        <v>26</v>
      </c>
      <c r="Z133">
        <f t="shared" ca="1" si="200"/>
        <v>39</v>
      </c>
      <c r="AA133">
        <f t="shared" ca="1" si="200"/>
        <v>39</v>
      </c>
      <c r="AB133">
        <f t="shared" ca="1" si="200"/>
        <v>38</v>
      </c>
      <c r="AC133">
        <f t="shared" ca="1" si="200"/>
        <v>33</v>
      </c>
      <c r="AD133">
        <f t="shared" ca="1" si="200"/>
        <v>37</v>
      </c>
      <c r="AE133">
        <f t="shared" ca="1" si="200"/>
        <v>39</v>
      </c>
      <c r="AF133">
        <f t="shared" ca="1" si="200"/>
        <v>36</v>
      </c>
      <c r="AG133">
        <f t="shared" ca="1" si="200"/>
        <v>36</v>
      </c>
      <c r="AH133">
        <f t="shared" ref="AH133:BM133" ca="1" si="201">COUNTIFS(INDIRECT("'"&amp;AH$120&amp;"'!H:H"), "incorrect", INDIRECT("'"&amp;AH$120&amp;"'!I:I"), "incorrect")</f>
        <v>33</v>
      </c>
      <c r="AI133">
        <f t="shared" ca="1" si="201"/>
        <v>37</v>
      </c>
      <c r="AJ133">
        <f t="shared" ca="1" si="201"/>
        <v>37</v>
      </c>
      <c r="AK133">
        <f t="shared" ca="1" si="201"/>
        <v>28</v>
      </c>
      <c r="AL133">
        <f t="shared" ca="1" si="201"/>
        <v>35</v>
      </c>
      <c r="AM133">
        <f t="shared" ca="1" si="201"/>
        <v>38</v>
      </c>
      <c r="AN133">
        <f t="shared" ca="1" si="201"/>
        <v>38</v>
      </c>
      <c r="AO133">
        <f t="shared" ca="1" si="201"/>
        <v>35</v>
      </c>
      <c r="AP133">
        <f t="shared" ca="1" si="201"/>
        <v>33</v>
      </c>
      <c r="AQ133">
        <f t="shared" ca="1" si="201"/>
        <v>34</v>
      </c>
      <c r="AR133">
        <f t="shared" ca="1" si="201"/>
        <v>34</v>
      </c>
      <c r="AS133">
        <f t="shared" ca="1" si="201"/>
        <v>35</v>
      </c>
      <c r="AT133">
        <f t="shared" ca="1" si="201"/>
        <v>37</v>
      </c>
      <c r="AU133">
        <f t="shared" ca="1" si="201"/>
        <v>37</v>
      </c>
      <c r="AV133">
        <f t="shared" ca="1" si="201"/>
        <v>35</v>
      </c>
      <c r="AW133">
        <f t="shared" ca="1" si="201"/>
        <v>37</v>
      </c>
      <c r="AX133">
        <f t="shared" ca="1" si="201"/>
        <v>38</v>
      </c>
      <c r="AY133">
        <f t="shared" ca="1" si="201"/>
        <v>36</v>
      </c>
      <c r="AZ133">
        <f t="shared" ca="1" si="201"/>
        <v>35</v>
      </c>
      <c r="BA133">
        <f t="shared" ca="1" si="201"/>
        <v>33</v>
      </c>
      <c r="BB133">
        <f t="shared" ca="1" si="201"/>
        <v>36</v>
      </c>
      <c r="BC133">
        <f t="shared" ca="1" si="201"/>
        <v>39</v>
      </c>
      <c r="BD133">
        <f t="shared" ca="1" si="201"/>
        <v>37</v>
      </c>
      <c r="BE133">
        <f t="shared" ca="1" si="201"/>
        <v>38</v>
      </c>
      <c r="BF133">
        <f t="shared" ca="1" si="201"/>
        <v>36</v>
      </c>
      <c r="BG133">
        <f t="shared" ca="1" si="201"/>
        <v>36</v>
      </c>
      <c r="BH133">
        <f t="shared" ca="1" si="201"/>
        <v>34</v>
      </c>
      <c r="BI133">
        <f t="shared" ca="1" si="201"/>
        <v>31</v>
      </c>
      <c r="BJ133">
        <f t="shared" ca="1" si="201"/>
        <v>36</v>
      </c>
      <c r="BK133">
        <f t="shared" ca="1" si="201"/>
        <v>38</v>
      </c>
      <c r="BL133">
        <f t="shared" ca="1" si="201"/>
        <v>36</v>
      </c>
      <c r="BM133">
        <f t="shared" ca="1" si="201"/>
        <v>32</v>
      </c>
      <c r="BN133">
        <f t="shared" ref="BN133:CX133" ca="1" si="202">COUNTIFS(INDIRECT("'"&amp;BN$120&amp;"'!H:H"), "incorrect", INDIRECT("'"&amp;BN$120&amp;"'!I:I"), "incorrect")</f>
        <v>37</v>
      </c>
      <c r="BO133">
        <f t="shared" ca="1" si="202"/>
        <v>36</v>
      </c>
      <c r="BP133">
        <f t="shared" ca="1" si="202"/>
        <v>37</v>
      </c>
      <c r="BQ133">
        <f t="shared" ca="1" si="202"/>
        <v>38</v>
      </c>
      <c r="BR133">
        <f t="shared" ca="1" si="202"/>
        <v>34</v>
      </c>
      <c r="BS133">
        <f t="shared" ca="1" si="202"/>
        <v>34</v>
      </c>
      <c r="BT133">
        <f t="shared" ca="1" si="202"/>
        <v>30</v>
      </c>
      <c r="BU133">
        <f t="shared" ca="1" si="202"/>
        <v>38</v>
      </c>
      <c r="BV133">
        <f t="shared" ca="1" si="202"/>
        <v>38</v>
      </c>
      <c r="BW133">
        <f t="shared" ca="1" si="202"/>
        <v>39</v>
      </c>
      <c r="BX133">
        <f t="shared" ca="1" si="202"/>
        <v>40</v>
      </c>
      <c r="BY133">
        <f t="shared" ca="1" si="202"/>
        <v>36</v>
      </c>
      <c r="BZ133">
        <f t="shared" ca="1" si="202"/>
        <v>35</v>
      </c>
      <c r="CA133">
        <f t="shared" ca="1" si="202"/>
        <v>39</v>
      </c>
      <c r="CB133">
        <f t="shared" ca="1" si="202"/>
        <v>35</v>
      </c>
      <c r="CC133">
        <f t="shared" ca="1" si="202"/>
        <v>37</v>
      </c>
      <c r="CD133">
        <f t="shared" ca="1" si="202"/>
        <v>35</v>
      </c>
      <c r="CE133">
        <f t="shared" ca="1" si="202"/>
        <v>32</v>
      </c>
      <c r="CF133">
        <f t="shared" ca="1" si="202"/>
        <v>33</v>
      </c>
      <c r="CG133">
        <f t="shared" ca="1" si="202"/>
        <v>35</v>
      </c>
      <c r="CH133">
        <f t="shared" ca="1" si="202"/>
        <v>37</v>
      </c>
      <c r="CI133">
        <f t="shared" ca="1" si="202"/>
        <v>37</v>
      </c>
      <c r="CJ133">
        <f t="shared" ca="1" si="202"/>
        <v>39</v>
      </c>
      <c r="CK133">
        <f t="shared" ca="1" si="202"/>
        <v>35</v>
      </c>
      <c r="CL133">
        <f t="shared" ca="1" si="202"/>
        <v>37</v>
      </c>
      <c r="CM133">
        <f t="shared" ca="1" si="202"/>
        <v>34</v>
      </c>
      <c r="CN133">
        <f t="shared" ca="1" si="202"/>
        <v>29</v>
      </c>
      <c r="CO133">
        <f t="shared" ca="1" si="202"/>
        <v>31</v>
      </c>
      <c r="CP133">
        <f t="shared" ca="1" si="202"/>
        <v>33</v>
      </c>
      <c r="CQ133">
        <f t="shared" ca="1" si="202"/>
        <v>23</v>
      </c>
      <c r="CR133">
        <f t="shared" ca="1" si="202"/>
        <v>17</v>
      </c>
      <c r="CS133">
        <f t="shared" ca="1" si="202"/>
        <v>21</v>
      </c>
      <c r="CT133" t="e">
        <f t="shared" ca="1" si="202"/>
        <v>#REF!</v>
      </c>
      <c r="CU133" t="e">
        <f t="shared" ca="1" si="202"/>
        <v>#REF!</v>
      </c>
      <c r="CV133" t="e">
        <f t="shared" ca="1" si="202"/>
        <v>#REF!</v>
      </c>
      <c r="CW133" t="e">
        <f t="shared" ca="1" si="202"/>
        <v>#REF!</v>
      </c>
      <c r="CX133" t="e">
        <f t="shared" ca="1" si="202"/>
        <v>#REF!</v>
      </c>
    </row>
    <row r="134" spans="1:102">
      <c r="A134" t="s">
        <v>56</v>
      </c>
      <c r="B134">
        <f t="shared" ref="B134:AG134" ca="1" si="203">COUNTIFS(INDIRECT("'"&amp;B$120&amp;"'!H:H"), "&lt;&gt;incorrect", INDIRECT("'"&amp;B$120&amp;"'!I:I"), "incorrect")</f>
        <v>1</v>
      </c>
      <c r="C134">
        <f t="shared" ca="1" si="203"/>
        <v>1</v>
      </c>
      <c r="D134">
        <f t="shared" ca="1" si="203"/>
        <v>0</v>
      </c>
      <c r="E134">
        <f t="shared" ca="1" si="203"/>
        <v>0</v>
      </c>
      <c r="F134">
        <f t="shared" ca="1" si="203"/>
        <v>2</v>
      </c>
      <c r="G134">
        <f t="shared" ca="1" si="203"/>
        <v>2</v>
      </c>
      <c r="H134">
        <f t="shared" ca="1" si="203"/>
        <v>4</v>
      </c>
      <c r="I134">
        <f t="shared" ca="1" si="203"/>
        <v>1</v>
      </c>
      <c r="J134">
        <f t="shared" ca="1" si="203"/>
        <v>0</v>
      </c>
      <c r="K134">
        <f t="shared" ca="1" si="203"/>
        <v>2</v>
      </c>
      <c r="L134">
        <f t="shared" ca="1" si="203"/>
        <v>1</v>
      </c>
      <c r="M134">
        <f t="shared" ca="1" si="203"/>
        <v>2</v>
      </c>
      <c r="N134">
        <f t="shared" ca="1" si="203"/>
        <v>0</v>
      </c>
      <c r="O134">
        <f t="shared" ca="1" si="203"/>
        <v>4</v>
      </c>
      <c r="P134">
        <f t="shared" ca="1" si="203"/>
        <v>1</v>
      </c>
      <c r="Q134">
        <f t="shared" ca="1" si="203"/>
        <v>6</v>
      </c>
      <c r="R134">
        <f t="shared" ca="1" si="203"/>
        <v>0</v>
      </c>
      <c r="S134">
        <f t="shared" ca="1" si="203"/>
        <v>1</v>
      </c>
      <c r="T134">
        <f t="shared" ca="1" si="203"/>
        <v>3</v>
      </c>
      <c r="U134">
        <f t="shared" ca="1" si="203"/>
        <v>3</v>
      </c>
      <c r="V134">
        <f t="shared" ca="1" si="203"/>
        <v>2</v>
      </c>
      <c r="W134">
        <f t="shared" ca="1" si="203"/>
        <v>5</v>
      </c>
      <c r="X134">
        <f t="shared" ca="1" si="203"/>
        <v>7</v>
      </c>
      <c r="Y134">
        <f t="shared" ca="1" si="203"/>
        <v>5</v>
      </c>
      <c r="Z134">
        <f t="shared" ca="1" si="203"/>
        <v>0</v>
      </c>
      <c r="AA134">
        <f t="shared" ca="1" si="203"/>
        <v>2</v>
      </c>
      <c r="AB134">
        <f t="shared" ca="1" si="203"/>
        <v>1</v>
      </c>
      <c r="AC134">
        <f t="shared" ca="1" si="203"/>
        <v>3</v>
      </c>
      <c r="AD134">
        <f t="shared" ca="1" si="203"/>
        <v>2</v>
      </c>
      <c r="AE134">
        <f t="shared" ca="1" si="203"/>
        <v>0</v>
      </c>
      <c r="AF134">
        <f t="shared" ca="1" si="203"/>
        <v>3</v>
      </c>
      <c r="AG134">
        <f t="shared" ca="1" si="203"/>
        <v>1</v>
      </c>
      <c r="AH134">
        <f t="shared" ref="AH134:BM134" ca="1" si="204">COUNTIFS(INDIRECT("'"&amp;AH$120&amp;"'!H:H"), "&lt;&gt;incorrect", INDIRECT("'"&amp;AH$120&amp;"'!I:I"), "incorrect")</f>
        <v>3</v>
      </c>
      <c r="AI134">
        <f t="shared" ca="1" si="204"/>
        <v>3</v>
      </c>
      <c r="AJ134">
        <f t="shared" ca="1" si="204"/>
        <v>0</v>
      </c>
      <c r="AK134">
        <f t="shared" ca="1" si="204"/>
        <v>8</v>
      </c>
      <c r="AL134">
        <f t="shared" ca="1" si="204"/>
        <v>1</v>
      </c>
      <c r="AM134">
        <f t="shared" ca="1" si="204"/>
        <v>0</v>
      </c>
      <c r="AN134">
        <f t="shared" ca="1" si="204"/>
        <v>0</v>
      </c>
      <c r="AO134">
        <f t="shared" ca="1" si="204"/>
        <v>3</v>
      </c>
      <c r="AP134">
        <f t="shared" ca="1" si="204"/>
        <v>3</v>
      </c>
      <c r="AQ134">
        <f t="shared" ca="1" si="204"/>
        <v>2</v>
      </c>
      <c r="AR134">
        <f t="shared" ca="1" si="204"/>
        <v>1</v>
      </c>
      <c r="AS134">
        <f t="shared" ca="1" si="204"/>
        <v>4</v>
      </c>
      <c r="AT134">
        <f t="shared" ca="1" si="204"/>
        <v>1</v>
      </c>
      <c r="AU134">
        <f t="shared" ca="1" si="204"/>
        <v>1</v>
      </c>
      <c r="AV134">
        <f t="shared" ca="1" si="204"/>
        <v>1</v>
      </c>
      <c r="AW134">
        <f t="shared" ca="1" si="204"/>
        <v>2</v>
      </c>
      <c r="AX134">
        <f t="shared" ca="1" si="204"/>
        <v>0</v>
      </c>
      <c r="AY134">
        <f t="shared" ca="1" si="204"/>
        <v>0</v>
      </c>
      <c r="AZ134">
        <f t="shared" ca="1" si="204"/>
        <v>0</v>
      </c>
      <c r="BA134">
        <f t="shared" ca="1" si="204"/>
        <v>0</v>
      </c>
      <c r="BB134">
        <f t="shared" ca="1" si="204"/>
        <v>2</v>
      </c>
      <c r="BC134">
        <f t="shared" ca="1" si="204"/>
        <v>0</v>
      </c>
      <c r="BD134">
        <f t="shared" ca="1" si="204"/>
        <v>0</v>
      </c>
      <c r="BE134">
        <f t="shared" ca="1" si="204"/>
        <v>0</v>
      </c>
      <c r="BF134">
        <f t="shared" ca="1" si="204"/>
        <v>2</v>
      </c>
      <c r="BG134">
        <f t="shared" ca="1" si="204"/>
        <v>3</v>
      </c>
      <c r="BH134">
        <f t="shared" ca="1" si="204"/>
        <v>4</v>
      </c>
      <c r="BI134">
        <f t="shared" ca="1" si="204"/>
        <v>5</v>
      </c>
      <c r="BJ134">
        <f t="shared" ca="1" si="204"/>
        <v>3</v>
      </c>
      <c r="BK134">
        <f t="shared" ca="1" si="204"/>
        <v>1</v>
      </c>
      <c r="BL134">
        <f t="shared" ca="1" si="204"/>
        <v>1</v>
      </c>
      <c r="BM134">
        <f t="shared" ca="1" si="204"/>
        <v>4</v>
      </c>
      <c r="BN134">
        <f t="shared" ref="BN134:CX134" ca="1" si="205">COUNTIFS(INDIRECT("'"&amp;BN$120&amp;"'!H:H"), "&lt;&gt;incorrect", INDIRECT("'"&amp;BN$120&amp;"'!I:I"), "incorrect")</f>
        <v>2</v>
      </c>
      <c r="BO134">
        <f t="shared" ca="1" si="205"/>
        <v>4</v>
      </c>
      <c r="BP134">
        <f t="shared" ca="1" si="205"/>
        <v>2</v>
      </c>
      <c r="BQ134">
        <f t="shared" ca="1" si="205"/>
        <v>2</v>
      </c>
      <c r="BR134">
        <f t="shared" ca="1" si="205"/>
        <v>0</v>
      </c>
      <c r="BS134">
        <f t="shared" ca="1" si="205"/>
        <v>5</v>
      </c>
      <c r="BT134">
        <f t="shared" ca="1" si="205"/>
        <v>10</v>
      </c>
      <c r="BU134">
        <f t="shared" ca="1" si="205"/>
        <v>1</v>
      </c>
      <c r="BV134">
        <f t="shared" ca="1" si="205"/>
        <v>0</v>
      </c>
      <c r="BW134">
        <f t="shared" ca="1" si="205"/>
        <v>0</v>
      </c>
      <c r="BX134">
        <f t="shared" ca="1" si="205"/>
        <v>1</v>
      </c>
      <c r="BY134">
        <f t="shared" ca="1" si="205"/>
        <v>4</v>
      </c>
      <c r="BZ134">
        <f t="shared" ca="1" si="205"/>
        <v>4</v>
      </c>
      <c r="CA134">
        <f t="shared" ca="1" si="205"/>
        <v>0</v>
      </c>
      <c r="CB134">
        <f t="shared" ca="1" si="205"/>
        <v>4</v>
      </c>
      <c r="CC134">
        <f t="shared" ca="1" si="205"/>
        <v>0</v>
      </c>
      <c r="CD134">
        <f t="shared" ca="1" si="205"/>
        <v>1</v>
      </c>
      <c r="CE134">
        <f t="shared" ca="1" si="205"/>
        <v>2</v>
      </c>
      <c r="CF134">
        <f t="shared" ca="1" si="205"/>
        <v>3</v>
      </c>
      <c r="CG134">
        <f t="shared" ca="1" si="205"/>
        <v>2</v>
      </c>
      <c r="CH134">
        <f t="shared" ca="1" si="205"/>
        <v>0</v>
      </c>
      <c r="CI134">
        <f t="shared" ca="1" si="205"/>
        <v>4</v>
      </c>
      <c r="CJ134">
        <f t="shared" ca="1" si="205"/>
        <v>0</v>
      </c>
      <c r="CK134">
        <f t="shared" ca="1" si="205"/>
        <v>2</v>
      </c>
      <c r="CL134">
        <f t="shared" ca="1" si="205"/>
        <v>2</v>
      </c>
      <c r="CM134">
        <f t="shared" ca="1" si="205"/>
        <v>6</v>
      </c>
      <c r="CN134">
        <f t="shared" ca="1" si="205"/>
        <v>3</v>
      </c>
      <c r="CO134">
        <f t="shared" ca="1" si="205"/>
        <v>3</v>
      </c>
      <c r="CP134">
        <f t="shared" ca="1" si="205"/>
        <v>0</v>
      </c>
      <c r="CQ134">
        <f t="shared" ca="1" si="205"/>
        <v>7</v>
      </c>
      <c r="CR134">
        <f t="shared" ca="1" si="205"/>
        <v>9</v>
      </c>
      <c r="CS134">
        <f t="shared" ca="1" si="205"/>
        <v>2</v>
      </c>
      <c r="CT134" t="e">
        <f t="shared" ca="1" si="205"/>
        <v>#REF!</v>
      </c>
      <c r="CU134" t="e">
        <f t="shared" ca="1" si="205"/>
        <v>#REF!</v>
      </c>
      <c r="CV134" t="e">
        <f t="shared" ca="1" si="205"/>
        <v>#REF!</v>
      </c>
      <c r="CW134" t="e">
        <f t="shared" ca="1" si="205"/>
        <v>#REF!</v>
      </c>
      <c r="CX134" t="e">
        <f t="shared" ca="1" si="205"/>
        <v>#REF!</v>
      </c>
    </row>
    <row r="135" spans="1:102">
      <c r="A135" t="s">
        <v>57</v>
      </c>
      <c r="B135">
        <f t="shared" ref="B135:AG135" ca="1" si="206">COUNTIFS(INDIRECT("'"&amp;B$120&amp;"'!H:H"), "incorrect", INDIRECT("'"&amp;B$120&amp;"'!I:I"), "&lt;&gt;incorrect")</f>
        <v>0</v>
      </c>
      <c r="C135">
        <f t="shared" ca="1" si="206"/>
        <v>2</v>
      </c>
      <c r="D135">
        <f t="shared" ca="1" si="206"/>
        <v>1</v>
      </c>
      <c r="E135">
        <f t="shared" ca="1" si="206"/>
        <v>0</v>
      </c>
      <c r="F135">
        <f t="shared" ca="1" si="206"/>
        <v>2</v>
      </c>
      <c r="G135">
        <f t="shared" ca="1" si="206"/>
        <v>5</v>
      </c>
      <c r="H135">
        <f t="shared" ca="1" si="206"/>
        <v>2</v>
      </c>
      <c r="I135">
        <f t="shared" ca="1" si="206"/>
        <v>0</v>
      </c>
      <c r="J135">
        <f t="shared" ca="1" si="206"/>
        <v>0</v>
      </c>
      <c r="K135">
        <f t="shared" ca="1" si="206"/>
        <v>0</v>
      </c>
      <c r="L135">
        <f t="shared" ca="1" si="206"/>
        <v>3</v>
      </c>
      <c r="M135">
        <f t="shared" ca="1" si="206"/>
        <v>1</v>
      </c>
      <c r="N135">
        <f t="shared" ca="1" si="206"/>
        <v>0</v>
      </c>
      <c r="O135">
        <f t="shared" ca="1" si="206"/>
        <v>1</v>
      </c>
      <c r="P135">
        <f t="shared" ca="1" si="206"/>
        <v>0</v>
      </c>
      <c r="Q135">
        <f t="shared" ca="1" si="206"/>
        <v>1</v>
      </c>
      <c r="R135">
        <f t="shared" ca="1" si="206"/>
        <v>0</v>
      </c>
      <c r="S135">
        <f t="shared" ca="1" si="206"/>
        <v>1</v>
      </c>
      <c r="T135">
        <f t="shared" ca="1" si="206"/>
        <v>2</v>
      </c>
      <c r="U135">
        <f t="shared" ca="1" si="206"/>
        <v>0</v>
      </c>
      <c r="V135">
        <f t="shared" ca="1" si="206"/>
        <v>0</v>
      </c>
      <c r="W135">
        <f t="shared" ca="1" si="206"/>
        <v>1</v>
      </c>
      <c r="X135">
        <f t="shared" ca="1" si="206"/>
        <v>3</v>
      </c>
      <c r="Y135">
        <f t="shared" ca="1" si="206"/>
        <v>6</v>
      </c>
      <c r="Z135">
        <f t="shared" ca="1" si="206"/>
        <v>0</v>
      </c>
      <c r="AA135">
        <f t="shared" ca="1" si="206"/>
        <v>0</v>
      </c>
      <c r="AB135">
        <f t="shared" ca="1" si="206"/>
        <v>1</v>
      </c>
      <c r="AC135">
        <f t="shared" ca="1" si="206"/>
        <v>1</v>
      </c>
      <c r="AD135">
        <f t="shared" ca="1" si="206"/>
        <v>0</v>
      </c>
      <c r="AE135">
        <f t="shared" ca="1" si="206"/>
        <v>0</v>
      </c>
      <c r="AF135">
        <f t="shared" ca="1" si="206"/>
        <v>1</v>
      </c>
      <c r="AG135">
        <f t="shared" ca="1" si="206"/>
        <v>3</v>
      </c>
      <c r="AH135">
        <f t="shared" ref="AH135:BM135" ca="1" si="207">COUNTIFS(INDIRECT("'"&amp;AH$120&amp;"'!H:H"), "incorrect", INDIRECT("'"&amp;AH$120&amp;"'!I:I"), "&lt;&gt;incorrect")</f>
        <v>0</v>
      </c>
      <c r="AI135">
        <f t="shared" ca="1" si="207"/>
        <v>0</v>
      </c>
      <c r="AJ135">
        <f t="shared" ca="1" si="207"/>
        <v>2</v>
      </c>
      <c r="AK135">
        <f t="shared" ca="1" si="207"/>
        <v>0</v>
      </c>
      <c r="AL135">
        <f t="shared" ca="1" si="207"/>
        <v>0</v>
      </c>
      <c r="AM135">
        <f t="shared" ca="1" si="207"/>
        <v>0</v>
      </c>
      <c r="AN135">
        <f t="shared" ca="1" si="207"/>
        <v>0</v>
      </c>
      <c r="AO135">
        <f t="shared" ca="1" si="207"/>
        <v>0</v>
      </c>
      <c r="AP135">
        <f t="shared" ca="1" si="207"/>
        <v>0</v>
      </c>
      <c r="AQ135">
        <f t="shared" ca="1" si="207"/>
        <v>1</v>
      </c>
      <c r="AR135">
        <f t="shared" ca="1" si="207"/>
        <v>1</v>
      </c>
      <c r="AS135">
        <f t="shared" ca="1" si="207"/>
        <v>0</v>
      </c>
      <c r="AT135">
        <f t="shared" ca="1" si="207"/>
        <v>0</v>
      </c>
      <c r="AU135">
        <f t="shared" ca="1" si="207"/>
        <v>1</v>
      </c>
      <c r="AV135">
        <f t="shared" ca="1" si="207"/>
        <v>0</v>
      </c>
      <c r="AW135">
        <f t="shared" ca="1" si="207"/>
        <v>1</v>
      </c>
      <c r="AX135">
        <f t="shared" ca="1" si="207"/>
        <v>1</v>
      </c>
      <c r="AY135">
        <f t="shared" ca="1" si="207"/>
        <v>1</v>
      </c>
      <c r="AZ135">
        <f t="shared" ca="1" si="207"/>
        <v>4</v>
      </c>
      <c r="BA135">
        <f t="shared" ca="1" si="207"/>
        <v>4</v>
      </c>
      <c r="BB135">
        <f t="shared" ca="1" si="207"/>
        <v>1</v>
      </c>
      <c r="BC135">
        <f t="shared" ca="1" si="207"/>
        <v>0</v>
      </c>
      <c r="BD135">
        <f t="shared" ca="1" si="207"/>
        <v>0</v>
      </c>
      <c r="BE135">
        <f t="shared" ca="1" si="207"/>
        <v>0</v>
      </c>
      <c r="BF135">
        <f t="shared" ca="1" si="207"/>
        <v>0</v>
      </c>
      <c r="BG135">
        <f t="shared" ca="1" si="207"/>
        <v>2</v>
      </c>
      <c r="BH135">
        <f t="shared" ca="1" si="207"/>
        <v>3</v>
      </c>
      <c r="BI135">
        <f t="shared" ca="1" si="207"/>
        <v>1</v>
      </c>
      <c r="BJ135">
        <f t="shared" ca="1" si="207"/>
        <v>1</v>
      </c>
      <c r="BK135">
        <f t="shared" ca="1" si="207"/>
        <v>0</v>
      </c>
      <c r="BL135">
        <f t="shared" ca="1" si="207"/>
        <v>1</v>
      </c>
      <c r="BM135">
        <f t="shared" ca="1" si="207"/>
        <v>1</v>
      </c>
      <c r="BN135">
        <f t="shared" ref="BN135:CX135" ca="1" si="208">COUNTIFS(INDIRECT("'"&amp;BN$120&amp;"'!H:H"), "incorrect", INDIRECT("'"&amp;BN$120&amp;"'!I:I"), "&lt;&gt;incorrect")</f>
        <v>0</v>
      </c>
      <c r="BO135">
        <f t="shared" ca="1" si="208"/>
        <v>0</v>
      </c>
      <c r="BP135">
        <f t="shared" ca="1" si="208"/>
        <v>1</v>
      </c>
      <c r="BQ135">
        <f t="shared" ca="1" si="208"/>
        <v>0</v>
      </c>
      <c r="BR135">
        <f t="shared" ca="1" si="208"/>
        <v>0</v>
      </c>
      <c r="BS135">
        <f t="shared" ca="1" si="208"/>
        <v>0</v>
      </c>
      <c r="BT135">
        <f t="shared" ca="1" si="208"/>
        <v>1</v>
      </c>
      <c r="BU135">
        <f t="shared" ca="1" si="208"/>
        <v>0</v>
      </c>
      <c r="BV135">
        <f t="shared" ca="1" si="208"/>
        <v>0</v>
      </c>
      <c r="BW135">
        <f t="shared" ca="1" si="208"/>
        <v>0</v>
      </c>
      <c r="BX135">
        <f t="shared" ca="1" si="208"/>
        <v>0</v>
      </c>
      <c r="BY135">
        <f t="shared" ca="1" si="208"/>
        <v>0</v>
      </c>
      <c r="BZ135">
        <f t="shared" ca="1" si="208"/>
        <v>1</v>
      </c>
      <c r="CA135">
        <f t="shared" ca="1" si="208"/>
        <v>0</v>
      </c>
      <c r="CB135">
        <f t="shared" ca="1" si="208"/>
        <v>1</v>
      </c>
      <c r="CC135">
        <f t="shared" ca="1" si="208"/>
        <v>2</v>
      </c>
      <c r="CD135">
        <f t="shared" ca="1" si="208"/>
        <v>3</v>
      </c>
      <c r="CE135">
        <f t="shared" ca="1" si="208"/>
        <v>2</v>
      </c>
      <c r="CF135">
        <f t="shared" ca="1" si="208"/>
        <v>0</v>
      </c>
      <c r="CG135">
        <f t="shared" ca="1" si="208"/>
        <v>0</v>
      </c>
      <c r="CH135">
        <f t="shared" ca="1" si="208"/>
        <v>0</v>
      </c>
      <c r="CI135">
        <f t="shared" ca="1" si="208"/>
        <v>0</v>
      </c>
      <c r="CJ135">
        <f t="shared" ca="1" si="208"/>
        <v>0</v>
      </c>
      <c r="CK135">
        <f t="shared" ca="1" si="208"/>
        <v>2</v>
      </c>
      <c r="CL135">
        <f t="shared" ca="1" si="208"/>
        <v>0</v>
      </c>
      <c r="CM135">
        <f t="shared" ca="1" si="208"/>
        <v>0</v>
      </c>
      <c r="CN135">
        <f t="shared" ca="1" si="208"/>
        <v>6</v>
      </c>
      <c r="CO135">
        <f t="shared" ca="1" si="208"/>
        <v>4</v>
      </c>
      <c r="CP135">
        <f t="shared" ca="1" si="208"/>
        <v>4</v>
      </c>
      <c r="CQ135">
        <f t="shared" ca="1" si="208"/>
        <v>9</v>
      </c>
      <c r="CR135">
        <f t="shared" ca="1" si="208"/>
        <v>10</v>
      </c>
      <c r="CS135">
        <f t="shared" ca="1" si="208"/>
        <v>16</v>
      </c>
      <c r="CT135" t="e">
        <f t="shared" ca="1" si="208"/>
        <v>#REF!</v>
      </c>
      <c r="CU135" t="e">
        <f t="shared" ca="1" si="208"/>
        <v>#REF!</v>
      </c>
      <c r="CV135" t="e">
        <f t="shared" ca="1" si="208"/>
        <v>#REF!</v>
      </c>
      <c r="CW135" t="e">
        <f t="shared" ca="1" si="208"/>
        <v>#REF!</v>
      </c>
      <c r="CX135" t="e">
        <f t="shared" ca="1" si="208"/>
        <v>#REF!</v>
      </c>
    </row>
    <row r="136" spans="1:102">
      <c r="A136" t="s">
        <v>61</v>
      </c>
      <c r="B136">
        <f t="shared" ref="B136:AG136" ca="1" si="209">COUNTIFS(INDIRECT("'"&amp;B$120&amp;"'!H:H"), "unanswerable", INDIRECT("'"&amp;B$120&amp;"'!I:I"), "unanswerable")</f>
        <v>0</v>
      </c>
      <c r="C136">
        <f t="shared" ca="1" si="209"/>
        <v>0</v>
      </c>
      <c r="D136">
        <f t="shared" ca="1" si="209"/>
        <v>0</v>
      </c>
      <c r="E136">
        <f t="shared" ca="1" si="209"/>
        <v>0</v>
      </c>
      <c r="F136">
        <f t="shared" ca="1" si="209"/>
        <v>0</v>
      </c>
      <c r="G136">
        <f t="shared" ca="1" si="209"/>
        <v>0</v>
      </c>
      <c r="H136">
        <f t="shared" ca="1" si="209"/>
        <v>0</v>
      </c>
      <c r="I136">
        <f t="shared" ca="1" si="209"/>
        <v>0</v>
      </c>
      <c r="J136">
        <f t="shared" ca="1" si="209"/>
        <v>0</v>
      </c>
      <c r="K136">
        <f t="shared" ca="1" si="209"/>
        <v>0</v>
      </c>
      <c r="L136">
        <f t="shared" ca="1" si="209"/>
        <v>0</v>
      </c>
      <c r="M136">
        <f t="shared" ca="1" si="209"/>
        <v>0</v>
      </c>
      <c r="N136">
        <f t="shared" ca="1" si="209"/>
        <v>0</v>
      </c>
      <c r="O136">
        <f t="shared" ca="1" si="209"/>
        <v>0</v>
      </c>
      <c r="P136">
        <f t="shared" ca="1" si="209"/>
        <v>0</v>
      </c>
      <c r="Q136">
        <f t="shared" ca="1" si="209"/>
        <v>0</v>
      </c>
      <c r="R136">
        <f t="shared" ca="1" si="209"/>
        <v>3</v>
      </c>
      <c r="S136">
        <f t="shared" ca="1" si="209"/>
        <v>0</v>
      </c>
      <c r="T136">
        <f t="shared" ca="1" si="209"/>
        <v>1</v>
      </c>
      <c r="U136">
        <f t="shared" ca="1" si="209"/>
        <v>0</v>
      </c>
      <c r="V136">
        <f t="shared" ca="1" si="209"/>
        <v>0</v>
      </c>
      <c r="W136">
        <f t="shared" ca="1" si="209"/>
        <v>1</v>
      </c>
      <c r="X136">
        <f t="shared" ca="1" si="209"/>
        <v>0</v>
      </c>
      <c r="Y136">
        <f t="shared" ca="1" si="209"/>
        <v>0</v>
      </c>
      <c r="Z136">
        <f t="shared" ca="1" si="209"/>
        <v>0</v>
      </c>
      <c r="AA136">
        <f t="shared" ca="1" si="209"/>
        <v>0</v>
      </c>
      <c r="AB136">
        <f t="shared" ca="1" si="209"/>
        <v>0</v>
      </c>
      <c r="AC136">
        <f t="shared" ca="1" si="209"/>
        <v>0</v>
      </c>
      <c r="AD136">
        <f t="shared" ca="1" si="209"/>
        <v>0</v>
      </c>
      <c r="AE136">
        <f t="shared" ca="1" si="209"/>
        <v>0</v>
      </c>
      <c r="AF136">
        <f t="shared" ca="1" si="209"/>
        <v>0</v>
      </c>
      <c r="AG136">
        <f t="shared" ca="1" si="209"/>
        <v>0</v>
      </c>
      <c r="AH136">
        <f t="shared" ref="AH136:BM136" ca="1" si="210">COUNTIFS(INDIRECT("'"&amp;AH$120&amp;"'!H:H"), "unanswerable", INDIRECT("'"&amp;AH$120&amp;"'!I:I"), "unanswerable")</f>
        <v>0</v>
      </c>
      <c r="AI136">
        <f t="shared" ca="1" si="210"/>
        <v>0</v>
      </c>
      <c r="AJ136">
        <f t="shared" ca="1" si="210"/>
        <v>0</v>
      </c>
      <c r="AK136">
        <f t="shared" ca="1" si="210"/>
        <v>1</v>
      </c>
      <c r="AL136">
        <f t="shared" ca="1" si="210"/>
        <v>0</v>
      </c>
      <c r="AM136">
        <f t="shared" ca="1" si="210"/>
        <v>0</v>
      </c>
      <c r="AN136">
        <f t="shared" ca="1" si="210"/>
        <v>0</v>
      </c>
      <c r="AO136">
        <f t="shared" ca="1" si="210"/>
        <v>0</v>
      </c>
      <c r="AP136">
        <f t="shared" ca="1" si="210"/>
        <v>0</v>
      </c>
      <c r="AQ136">
        <f t="shared" ca="1" si="210"/>
        <v>0</v>
      </c>
      <c r="AR136">
        <f t="shared" ca="1" si="210"/>
        <v>0</v>
      </c>
      <c r="AS136">
        <f t="shared" ca="1" si="210"/>
        <v>0</v>
      </c>
      <c r="AT136">
        <f t="shared" ca="1" si="210"/>
        <v>0</v>
      </c>
      <c r="AU136">
        <f t="shared" ca="1" si="210"/>
        <v>0</v>
      </c>
      <c r="AV136">
        <f t="shared" ca="1" si="210"/>
        <v>0</v>
      </c>
      <c r="AW136">
        <f t="shared" ca="1" si="210"/>
        <v>0</v>
      </c>
      <c r="AX136">
        <f t="shared" ca="1" si="210"/>
        <v>0</v>
      </c>
      <c r="AY136">
        <f t="shared" ca="1" si="210"/>
        <v>0</v>
      </c>
      <c r="AZ136">
        <f t="shared" ca="1" si="210"/>
        <v>0</v>
      </c>
      <c r="BA136">
        <f t="shared" ca="1" si="210"/>
        <v>0</v>
      </c>
      <c r="BB136">
        <f t="shared" ca="1" si="210"/>
        <v>0</v>
      </c>
      <c r="BC136">
        <f t="shared" ca="1" si="210"/>
        <v>0</v>
      </c>
      <c r="BD136">
        <f t="shared" ca="1" si="210"/>
        <v>0</v>
      </c>
      <c r="BE136">
        <f t="shared" ca="1" si="210"/>
        <v>0</v>
      </c>
      <c r="BF136">
        <f t="shared" ca="1" si="210"/>
        <v>0</v>
      </c>
      <c r="BG136">
        <f t="shared" ca="1" si="210"/>
        <v>0</v>
      </c>
      <c r="BH136">
        <f t="shared" ca="1" si="210"/>
        <v>0</v>
      </c>
      <c r="BI136">
        <f t="shared" ca="1" si="210"/>
        <v>0</v>
      </c>
      <c r="BJ136">
        <f t="shared" ca="1" si="210"/>
        <v>0</v>
      </c>
      <c r="BK136">
        <f t="shared" ca="1" si="210"/>
        <v>0</v>
      </c>
      <c r="BL136">
        <f t="shared" ca="1" si="210"/>
        <v>0</v>
      </c>
      <c r="BM136">
        <f t="shared" ca="1" si="210"/>
        <v>0</v>
      </c>
      <c r="BN136">
        <f t="shared" ref="BN136:CX136" ca="1" si="211">COUNTIFS(INDIRECT("'"&amp;BN$120&amp;"'!H:H"), "unanswerable", INDIRECT("'"&amp;BN$120&amp;"'!I:I"), "unanswerable")</f>
        <v>0</v>
      </c>
      <c r="BO136">
        <f t="shared" ca="1" si="211"/>
        <v>0</v>
      </c>
      <c r="BP136">
        <f t="shared" ca="1" si="211"/>
        <v>0</v>
      </c>
      <c r="BQ136">
        <f t="shared" ca="1" si="211"/>
        <v>0</v>
      </c>
      <c r="BR136">
        <f t="shared" ca="1" si="211"/>
        <v>0</v>
      </c>
      <c r="BS136">
        <f t="shared" ca="1" si="211"/>
        <v>0</v>
      </c>
      <c r="BT136">
        <f t="shared" ca="1" si="211"/>
        <v>0</v>
      </c>
      <c r="BU136">
        <f t="shared" ca="1" si="211"/>
        <v>0</v>
      </c>
      <c r="BV136">
        <f t="shared" ca="1" si="211"/>
        <v>0</v>
      </c>
      <c r="BW136">
        <f t="shared" ca="1" si="211"/>
        <v>0</v>
      </c>
      <c r="BX136">
        <f t="shared" ca="1" si="211"/>
        <v>0</v>
      </c>
      <c r="BY136">
        <f t="shared" ca="1" si="211"/>
        <v>0</v>
      </c>
      <c r="BZ136">
        <f t="shared" ca="1" si="211"/>
        <v>0</v>
      </c>
      <c r="CA136">
        <f t="shared" ca="1" si="211"/>
        <v>0</v>
      </c>
      <c r="CB136">
        <f t="shared" ca="1" si="211"/>
        <v>0</v>
      </c>
      <c r="CC136">
        <f t="shared" ca="1" si="211"/>
        <v>0</v>
      </c>
      <c r="CD136">
        <f t="shared" ca="1" si="211"/>
        <v>0</v>
      </c>
      <c r="CE136">
        <f t="shared" ca="1" si="211"/>
        <v>0</v>
      </c>
      <c r="CF136">
        <f t="shared" ca="1" si="211"/>
        <v>0</v>
      </c>
      <c r="CG136">
        <f t="shared" ca="1" si="211"/>
        <v>0</v>
      </c>
      <c r="CH136">
        <f t="shared" ca="1" si="211"/>
        <v>0</v>
      </c>
      <c r="CI136">
        <f t="shared" ca="1" si="211"/>
        <v>0</v>
      </c>
      <c r="CJ136">
        <f t="shared" ca="1" si="211"/>
        <v>0</v>
      </c>
      <c r="CK136">
        <f t="shared" ca="1" si="211"/>
        <v>0</v>
      </c>
      <c r="CL136">
        <f t="shared" ca="1" si="211"/>
        <v>0</v>
      </c>
      <c r="CM136">
        <f t="shared" ca="1" si="211"/>
        <v>0</v>
      </c>
      <c r="CN136">
        <f t="shared" ca="1" si="211"/>
        <v>3</v>
      </c>
      <c r="CO136">
        <f t="shared" ca="1" si="211"/>
        <v>0</v>
      </c>
      <c r="CP136">
        <f t="shared" ca="1" si="211"/>
        <v>0</v>
      </c>
      <c r="CQ136">
        <f t="shared" ca="1" si="211"/>
        <v>1</v>
      </c>
      <c r="CR136">
        <f t="shared" ca="1" si="211"/>
        <v>2</v>
      </c>
      <c r="CS136">
        <f t="shared" ca="1" si="211"/>
        <v>1</v>
      </c>
      <c r="CT136" t="e">
        <f t="shared" ca="1" si="211"/>
        <v>#REF!</v>
      </c>
      <c r="CU136" t="e">
        <f t="shared" ca="1" si="211"/>
        <v>#REF!</v>
      </c>
      <c r="CV136" t="e">
        <f t="shared" ca="1" si="211"/>
        <v>#REF!</v>
      </c>
      <c r="CW136" t="e">
        <f t="shared" ca="1" si="211"/>
        <v>#REF!</v>
      </c>
      <c r="CX136" t="e">
        <f t="shared" ca="1" si="211"/>
        <v>#REF!</v>
      </c>
    </row>
    <row r="137" spans="1:102">
      <c r="A137" t="s">
        <v>62</v>
      </c>
      <c r="B137">
        <f t="shared" ref="B137:AG137" ca="1" si="212">COUNTIFS(INDIRECT("'"&amp;B$120&amp;"'!H:H"), "&lt;&gt;unanswerable", INDIRECT("'"&amp;B$120&amp;"'!I:I"), "unanswerable")</f>
        <v>0</v>
      </c>
      <c r="C137">
        <f t="shared" ca="1" si="212"/>
        <v>0</v>
      </c>
      <c r="D137">
        <f t="shared" ca="1" si="212"/>
        <v>0</v>
      </c>
      <c r="E137">
        <f t="shared" ca="1" si="212"/>
        <v>0</v>
      </c>
      <c r="F137">
        <f t="shared" ca="1" si="212"/>
        <v>0</v>
      </c>
      <c r="G137">
        <f t="shared" ca="1" si="212"/>
        <v>2</v>
      </c>
      <c r="H137">
        <f t="shared" ca="1" si="212"/>
        <v>0</v>
      </c>
      <c r="I137">
        <f t="shared" ca="1" si="212"/>
        <v>0</v>
      </c>
      <c r="J137">
        <f t="shared" ca="1" si="212"/>
        <v>0</v>
      </c>
      <c r="K137">
        <f t="shared" ca="1" si="212"/>
        <v>0</v>
      </c>
      <c r="L137">
        <f t="shared" ca="1" si="212"/>
        <v>0</v>
      </c>
      <c r="M137">
        <f t="shared" ca="1" si="212"/>
        <v>0</v>
      </c>
      <c r="N137">
        <f t="shared" ca="1" si="212"/>
        <v>0</v>
      </c>
      <c r="O137">
        <f t="shared" ca="1" si="212"/>
        <v>0</v>
      </c>
      <c r="P137">
        <f t="shared" ca="1" si="212"/>
        <v>0</v>
      </c>
      <c r="Q137">
        <f t="shared" ca="1" si="212"/>
        <v>0</v>
      </c>
      <c r="R137">
        <f t="shared" ca="1" si="212"/>
        <v>0</v>
      </c>
      <c r="S137">
        <f t="shared" ca="1" si="212"/>
        <v>0</v>
      </c>
      <c r="T137">
        <f t="shared" ca="1" si="212"/>
        <v>0</v>
      </c>
      <c r="U137">
        <f t="shared" ca="1" si="212"/>
        <v>0</v>
      </c>
      <c r="V137">
        <f t="shared" ca="1" si="212"/>
        <v>0</v>
      </c>
      <c r="W137">
        <f t="shared" ca="1" si="212"/>
        <v>0</v>
      </c>
      <c r="X137">
        <f t="shared" ca="1" si="212"/>
        <v>0</v>
      </c>
      <c r="Y137">
        <f t="shared" ca="1" si="212"/>
        <v>2</v>
      </c>
      <c r="Z137">
        <f t="shared" ca="1" si="212"/>
        <v>0</v>
      </c>
      <c r="AA137">
        <f t="shared" ca="1" si="212"/>
        <v>0</v>
      </c>
      <c r="AB137">
        <f t="shared" ca="1" si="212"/>
        <v>0</v>
      </c>
      <c r="AC137">
        <f t="shared" ca="1" si="212"/>
        <v>0</v>
      </c>
      <c r="AD137">
        <f t="shared" ca="1" si="212"/>
        <v>0</v>
      </c>
      <c r="AE137">
        <f t="shared" ca="1" si="212"/>
        <v>0</v>
      </c>
      <c r="AF137">
        <f t="shared" ca="1" si="212"/>
        <v>0</v>
      </c>
      <c r="AG137">
        <f t="shared" ca="1" si="212"/>
        <v>1</v>
      </c>
      <c r="AH137">
        <f t="shared" ref="AH137:BM137" ca="1" si="213">COUNTIFS(INDIRECT("'"&amp;AH$120&amp;"'!H:H"), "&lt;&gt;unanswerable", INDIRECT("'"&amp;AH$120&amp;"'!I:I"), "unanswerable")</f>
        <v>0</v>
      </c>
      <c r="AI137">
        <f t="shared" ca="1" si="213"/>
        <v>0</v>
      </c>
      <c r="AJ137">
        <f t="shared" ca="1" si="213"/>
        <v>0</v>
      </c>
      <c r="AK137">
        <f t="shared" ca="1" si="213"/>
        <v>0</v>
      </c>
      <c r="AL137">
        <f t="shared" ca="1" si="213"/>
        <v>0</v>
      </c>
      <c r="AM137">
        <f t="shared" ca="1" si="213"/>
        <v>0</v>
      </c>
      <c r="AN137">
        <f t="shared" ca="1" si="213"/>
        <v>0</v>
      </c>
      <c r="AO137">
        <f t="shared" ca="1" si="213"/>
        <v>0</v>
      </c>
      <c r="AP137">
        <f t="shared" ca="1" si="213"/>
        <v>0</v>
      </c>
      <c r="AQ137">
        <f t="shared" ca="1" si="213"/>
        <v>0</v>
      </c>
      <c r="AR137">
        <f t="shared" ca="1" si="213"/>
        <v>0</v>
      </c>
      <c r="AS137">
        <f t="shared" ca="1" si="213"/>
        <v>0</v>
      </c>
      <c r="AT137">
        <f t="shared" ca="1" si="213"/>
        <v>0</v>
      </c>
      <c r="AU137">
        <f t="shared" ca="1" si="213"/>
        <v>0</v>
      </c>
      <c r="AV137">
        <f t="shared" ca="1" si="213"/>
        <v>0</v>
      </c>
      <c r="AW137">
        <f t="shared" ca="1" si="213"/>
        <v>0</v>
      </c>
      <c r="AX137">
        <f t="shared" ca="1" si="213"/>
        <v>0</v>
      </c>
      <c r="AY137">
        <f t="shared" ca="1" si="213"/>
        <v>0</v>
      </c>
      <c r="AZ137">
        <f t="shared" ca="1" si="213"/>
        <v>0</v>
      </c>
      <c r="BA137">
        <f t="shared" ca="1" si="213"/>
        <v>0</v>
      </c>
      <c r="BB137">
        <f t="shared" ca="1" si="213"/>
        <v>0</v>
      </c>
      <c r="BC137">
        <f t="shared" ca="1" si="213"/>
        <v>0</v>
      </c>
      <c r="BD137">
        <f t="shared" ca="1" si="213"/>
        <v>0</v>
      </c>
      <c r="BE137">
        <f t="shared" ca="1" si="213"/>
        <v>0</v>
      </c>
      <c r="BF137">
        <f t="shared" ca="1" si="213"/>
        <v>0</v>
      </c>
      <c r="BG137">
        <f t="shared" ca="1" si="213"/>
        <v>0</v>
      </c>
      <c r="BH137">
        <f t="shared" ca="1" si="213"/>
        <v>0</v>
      </c>
      <c r="BI137">
        <f t="shared" ca="1" si="213"/>
        <v>0</v>
      </c>
      <c r="BJ137">
        <f t="shared" ca="1" si="213"/>
        <v>0</v>
      </c>
      <c r="BK137">
        <f t="shared" ca="1" si="213"/>
        <v>0</v>
      </c>
      <c r="BL137">
        <f t="shared" ca="1" si="213"/>
        <v>0</v>
      </c>
      <c r="BM137">
        <f t="shared" ca="1" si="213"/>
        <v>0</v>
      </c>
      <c r="BN137">
        <f t="shared" ref="BN137:CX137" ca="1" si="214">COUNTIFS(INDIRECT("'"&amp;BN$120&amp;"'!H:H"), "&lt;&gt;unanswerable", INDIRECT("'"&amp;BN$120&amp;"'!I:I"), "unanswerable")</f>
        <v>0</v>
      </c>
      <c r="BO137">
        <f t="shared" ca="1" si="214"/>
        <v>0</v>
      </c>
      <c r="BP137">
        <f t="shared" ca="1" si="214"/>
        <v>0</v>
      </c>
      <c r="BQ137">
        <f t="shared" ca="1" si="214"/>
        <v>0</v>
      </c>
      <c r="BR137">
        <f t="shared" ca="1" si="214"/>
        <v>0</v>
      </c>
      <c r="BS137">
        <f t="shared" ca="1" si="214"/>
        <v>0</v>
      </c>
      <c r="BT137">
        <f t="shared" ca="1" si="214"/>
        <v>1</v>
      </c>
      <c r="BU137">
        <f t="shared" ca="1" si="214"/>
        <v>0</v>
      </c>
      <c r="BV137">
        <f t="shared" ca="1" si="214"/>
        <v>0</v>
      </c>
      <c r="BW137">
        <f t="shared" ca="1" si="214"/>
        <v>0</v>
      </c>
      <c r="BX137">
        <f t="shared" ca="1" si="214"/>
        <v>0</v>
      </c>
      <c r="BY137">
        <f t="shared" ca="1" si="214"/>
        <v>0</v>
      </c>
      <c r="BZ137">
        <f t="shared" ca="1" si="214"/>
        <v>0</v>
      </c>
      <c r="CA137">
        <f t="shared" ca="1" si="214"/>
        <v>0</v>
      </c>
      <c r="CB137">
        <f t="shared" ca="1" si="214"/>
        <v>0</v>
      </c>
      <c r="CC137">
        <f t="shared" ca="1" si="214"/>
        <v>0</v>
      </c>
      <c r="CD137">
        <f t="shared" ca="1" si="214"/>
        <v>0</v>
      </c>
      <c r="CE137">
        <f t="shared" ca="1" si="214"/>
        <v>0</v>
      </c>
      <c r="CF137">
        <f t="shared" ca="1" si="214"/>
        <v>0</v>
      </c>
      <c r="CG137">
        <f t="shared" ca="1" si="214"/>
        <v>0</v>
      </c>
      <c r="CH137">
        <f t="shared" ca="1" si="214"/>
        <v>0</v>
      </c>
      <c r="CI137">
        <f t="shared" ca="1" si="214"/>
        <v>0</v>
      </c>
      <c r="CJ137">
        <f t="shared" ca="1" si="214"/>
        <v>0</v>
      </c>
      <c r="CK137">
        <f t="shared" ca="1" si="214"/>
        <v>0</v>
      </c>
      <c r="CL137">
        <f t="shared" ca="1" si="214"/>
        <v>0</v>
      </c>
      <c r="CM137">
        <f t="shared" ca="1" si="214"/>
        <v>0</v>
      </c>
      <c r="CN137">
        <f t="shared" ca="1" si="214"/>
        <v>6</v>
      </c>
      <c r="CO137">
        <f t="shared" ca="1" si="214"/>
        <v>3</v>
      </c>
      <c r="CP137">
        <f t="shared" ca="1" si="214"/>
        <v>2</v>
      </c>
      <c r="CQ137">
        <f t="shared" ca="1" si="214"/>
        <v>9</v>
      </c>
      <c r="CR137">
        <f t="shared" ca="1" si="214"/>
        <v>8</v>
      </c>
      <c r="CS137">
        <f t="shared" ca="1" si="214"/>
        <v>15</v>
      </c>
      <c r="CT137" t="e">
        <f t="shared" ca="1" si="214"/>
        <v>#REF!</v>
      </c>
      <c r="CU137" t="e">
        <f t="shared" ca="1" si="214"/>
        <v>#REF!</v>
      </c>
      <c r="CV137" t="e">
        <f t="shared" ca="1" si="214"/>
        <v>#REF!</v>
      </c>
      <c r="CW137" t="e">
        <f t="shared" ca="1" si="214"/>
        <v>#REF!</v>
      </c>
      <c r="CX137" t="e">
        <f t="shared" ca="1" si="214"/>
        <v>#REF!</v>
      </c>
    </row>
    <row r="138" spans="1:102">
      <c r="A138" t="s">
        <v>63</v>
      </c>
      <c r="B138">
        <f t="shared" ref="B138:AG138" ca="1" si="215">COUNTIFS(INDIRECT("'"&amp;B$120&amp;"'!H:H"), "unanswerable", INDIRECT("'"&amp;B$120&amp;"'!I:I"), "&lt;&gt;unanswerable")</f>
        <v>0</v>
      </c>
      <c r="C138">
        <f t="shared" ca="1" si="215"/>
        <v>0</v>
      </c>
      <c r="D138">
        <f t="shared" ca="1" si="215"/>
        <v>0</v>
      </c>
      <c r="E138">
        <f t="shared" ca="1" si="215"/>
        <v>0</v>
      </c>
      <c r="F138">
        <f t="shared" ca="1" si="215"/>
        <v>3</v>
      </c>
      <c r="G138">
        <f t="shared" ca="1" si="215"/>
        <v>3</v>
      </c>
      <c r="H138">
        <f t="shared" ca="1" si="215"/>
        <v>3</v>
      </c>
      <c r="I138">
        <f t="shared" ca="1" si="215"/>
        <v>0</v>
      </c>
      <c r="J138">
        <f t="shared" ca="1" si="215"/>
        <v>0</v>
      </c>
      <c r="K138">
        <f t="shared" ca="1" si="215"/>
        <v>0</v>
      </c>
      <c r="L138">
        <f t="shared" ca="1" si="215"/>
        <v>0</v>
      </c>
      <c r="M138">
        <f t="shared" ca="1" si="215"/>
        <v>0</v>
      </c>
      <c r="N138">
        <f t="shared" ca="1" si="215"/>
        <v>0</v>
      </c>
      <c r="O138">
        <f t="shared" ca="1" si="215"/>
        <v>0</v>
      </c>
      <c r="P138">
        <f t="shared" ca="1" si="215"/>
        <v>0</v>
      </c>
      <c r="Q138">
        <f t="shared" ca="1" si="215"/>
        <v>0</v>
      </c>
      <c r="R138">
        <f t="shared" ca="1" si="215"/>
        <v>0</v>
      </c>
      <c r="S138">
        <f t="shared" ca="1" si="215"/>
        <v>0</v>
      </c>
      <c r="T138">
        <f t="shared" ca="1" si="215"/>
        <v>5</v>
      </c>
      <c r="U138">
        <f t="shared" ca="1" si="215"/>
        <v>3</v>
      </c>
      <c r="V138">
        <f t="shared" ca="1" si="215"/>
        <v>0</v>
      </c>
      <c r="W138">
        <f t="shared" ca="1" si="215"/>
        <v>8</v>
      </c>
      <c r="X138">
        <f t="shared" ca="1" si="215"/>
        <v>6</v>
      </c>
      <c r="Y138">
        <f t="shared" ca="1" si="215"/>
        <v>3</v>
      </c>
      <c r="Z138">
        <f t="shared" ca="1" si="215"/>
        <v>0</v>
      </c>
      <c r="AA138">
        <f t="shared" ca="1" si="215"/>
        <v>0</v>
      </c>
      <c r="AB138">
        <f t="shared" ca="1" si="215"/>
        <v>0</v>
      </c>
      <c r="AC138">
        <f t="shared" ca="1" si="215"/>
        <v>0</v>
      </c>
      <c r="AD138">
        <f t="shared" ca="1" si="215"/>
        <v>3</v>
      </c>
      <c r="AE138">
        <f t="shared" ca="1" si="215"/>
        <v>0</v>
      </c>
      <c r="AF138">
        <f t="shared" ca="1" si="215"/>
        <v>3</v>
      </c>
      <c r="AG138">
        <f t="shared" ca="1" si="215"/>
        <v>0</v>
      </c>
      <c r="AH138">
        <f t="shared" ref="AH138:BM138" ca="1" si="216">COUNTIFS(INDIRECT("'"&amp;AH$120&amp;"'!H:H"), "unanswerable", INDIRECT("'"&amp;AH$120&amp;"'!I:I"), "&lt;&gt;unanswerable")</f>
        <v>0</v>
      </c>
      <c r="AI138">
        <f t="shared" ca="1" si="216"/>
        <v>3</v>
      </c>
      <c r="AJ138">
        <f t="shared" ca="1" si="216"/>
        <v>0</v>
      </c>
      <c r="AK138">
        <f t="shared" ca="1" si="216"/>
        <v>11</v>
      </c>
      <c r="AL138">
        <f t="shared" ca="1" si="216"/>
        <v>0</v>
      </c>
      <c r="AM138">
        <f t="shared" ca="1" si="216"/>
        <v>0</v>
      </c>
      <c r="AN138">
        <f t="shared" ca="1" si="216"/>
        <v>0</v>
      </c>
      <c r="AO138">
        <f t="shared" ca="1" si="216"/>
        <v>3</v>
      </c>
      <c r="AP138">
        <f t="shared" ca="1" si="216"/>
        <v>3</v>
      </c>
      <c r="AQ138">
        <f t="shared" ca="1" si="216"/>
        <v>3</v>
      </c>
      <c r="AR138">
        <f t="shared" ca="1" si="216"/>
        <v>3</v>
      </c>
      <c r="AS138">
        <f t="shared" ca="1" si="216"/>
        <v>3</v>
      </c>
      <c r="AT138">
        <f t="shared" ca="1" si="216"/>
        <v>0</v>
      </c>
      <c r="AU138">
        <f t="shared" ca="1" si="216"/>
        <v>0</v>
      </c>
      <c r="AV138">
        <f t="shared" ca="1" si="216"/>
        <v>0</v>
      </c>
      <c r="AW138">
        <f t="shared" ca="1" si="216"/>
        <v>0</v>
      </c>
      <c r="AX138">
        <f t="shared" ca="1" si="216"/>
        <v>0</v>
      </c>
      <c r="AY138">
        <f t="shared" ca="1" si="216"/>
        <v>0</v>
      </c>
      <c r="AZ138">
        <f t="shared" ca="1" si="216"/>
        <v>0</v>
      </c>
      <c r="BA138">
        <f t="shared" ca="1" si="216"/>
        <v>0</v>
      </c>
      <c r="BB138">
        <f t="shared" ca="1" si="216"/>
        <v>3</v>
      </c>
      <c r="BC138">
        <f t="shared" ca="1" si="216"/>
        <v>0</v>
      </c>
      <c r="BD138">
        <f t="shared" ca="1" si="216"/>
        <v>0</v>
      </c>
      <c r="BE138">
        <f t="shared" ca="1" si="216"/>
        <v>0</v>
      </c>
      <c r="BF138">
        <f t="shared" ca="1" si="216"/>
        <v>3</v>
      </c>
      <c r="BG138">
        <f t="shared" ca="1" si="216"/>
        <v>3</v>
      </c>
      <c r="BH138">
        <f t="shared" ca="1" si="216"/>
        <v>3</v>
      </c>
      <c r="BI138">
        <f t="shared" ca="1" si="216"/>
        <v>6</v>
      </c>
      <c r="BJ138">
        <f t="shared" ca="1" si="216"/>
        <v>3</v>
      </c>
      <c r="BK138">
        <f t="shared" ca="1" si="216"/>
        <v>0</v>
      </c>
      <c r="BL138">
        <f t="shared" ca="1" si="216"/>
        <v>0</v>
      </c>
      <c r="BM138">
        <f t="shared" ca="1" si="216"/>
        <v>6</v>
      </c>
      <c r="BN138">
        <f t="shared" ref="BN138:CX138" ca="1" si="217">COUNTIFS(INDIRECT("'"&amp;BN$120&amp;"'!H:H"), "unanswerable", INDIRECT("'"&amp;BN$120&amp;"'!I:I"), "&lt;&gt;unanswerable")</f>
        <v>3</v>
      </c>
      <c r="BO138">
        <f t="shared" ca="1" si="217"/>
        <v>6</v>
      </c>
      <c r="BP138">
        <f t="shared" ca="1" si="217"/>
        <v>0</v>
      </c>
      <c r="BQ138">
        <f t="shared" ca="1" si="217"/>
        <v>0</v>
      </c>
      <c r="BR138">
        <f t="shared" ca="1" si="217"/>
        <v>0</v>
      </c>
      <c r="BS138">
        <f t="shared" ca="1" si="217"/>
        <v>3</v>
      </c>
      <c r="BT138">
        <f t="shared" ca="1" si="217"/>
        <v>12</v>
      </c>
      <c r="BU138">
        <f t="shared" ca="1" si="217"/>
        <v>3</v>
      </c>
      <c r="BV138">
        <f t="shared" ca="1" si="217"/>
        <v>0</v>
      </c>
      <c r="BW138">
        <f t="shared" ca="1" si="217"/>
        <v>0</v>
      </c>
      <c r="BX138">
        <f t="shared" ca="1" si="217"/>
        <v>0</v>
      </c>
      <c r="BY138">
        <f t="shared" ca="1" si="217"/>
        <v>3</v>
      </c>
      <c r="BZ138">
        <f t="shared" ca="1" si="217"/>
        <v>3</v>
      </c>
      <c r="CA138">
        <f t="shared" ca="1" si="217"/>
        <v>0</v>
      </c>
      <c r="CB138">
        <f t="shared" ca="1" si="217"/>
        <v>3</v>
      </c>
      <c r="CC138">
        <f t="shared" ca="1" si="217"/>
        <v>0</v>
      </c>
      <c r="CD138">
        <f t="shared" ca="1" si="217"/>
        <v>0</v>
      </c>
      <c r="CE138">
        <f t="shared" ca="1" si="217"/>
        <v>0</v>
      </c>
      <c r="CF138">
        <f t="shared" ca="1" si="217"/>
        <v>3</v>
      </c>
      <c r="CG138">
        <f t="shared" ca="1" si="217"/>
        <v>3</v>
      </c>
      <c r="CH138">
        <f t="shared" ca="1" si="217"/>
        <v>0</v>
      </c>
      <c r="CI138">
        <f t="shared" ca="1" si="217"/>
        <v>3</v>
      </c>
      <c r="CJ138">
        <f t="shared" ca="1" si="217"/>
        <v>0</v>
      </c>
      <c r="CK138">
        <f t="shared" ca="1" si="217"/>
        <v>0</v>
      </c>
      <c r="CL138">
        <f t="shared" ca="1" si="217"/>
        <v>0</v>
      </c>
      <c r="CM138">
        <f t="shared" ca="1" si="217"/>
        <v>6</v>
      </c>
      <c r="CN138">
        <f t="shared" ca="1" si="217"/>
        <v>6</v>
      </c>
      <c r="CO138">
        <f t="shared" ca="1" si="217"/>
        <v>3</v>
      </c>
      <c r="CP138">
        <f t="shared" ca="1" si="217"/>
        <v>0</v>
      </c>
      <c r="CQ138">
        <f t="shared" ca="1" si="217"/>
        <v>8</v>
      </c>
      <c r="CR138">
        <f t="shared" ca="1" si="217"/>
        <v>13</v>
      </c>
      <c r="CS138">
        <f t="shared" ca="1" si="217"/>
        <v>2</v>
      </c>
      <c r="CT138" t="e">
        <f t="shared" ca="1" si="217"/>
        <v>#REF!</v>
      </c>
      <c r="CU138" t="e">
        <f t="shared" ca="1" si="217"/>
        <v>#REF!</v>
      </c>
      <c r="CV138" t="e">
        <f t="shared" ca="1" si="217"/>
        <v>#REF!</v>
      </c>
      <c r="CW138" t="e">
        <f t="shared" ca="1" si="217"/>
        <v>#REF!</v>
      </c>
      <c r="CX138" t="e">
        <f t="shared" ca="1" si="217"/>
        <v>#REF!</v>
      </c>
    </row>
    <row r="139" spans="1:102">
      <c r="A139" t="s">
        <v>135</v>
      </c>
      <c r="B139">
        <f t="shared" ref="B139:AG139" ca="1" si="218">COUNTIFS(INDIRECT("'"&amp;B$120&amp;"'!H:H"), "correct", INDIRECT("'"&amp;B$120&amp;"'!I:I"), "correct", INDIRECT("'"&amp;B$120&amp;"'!J:J"), "yes")</f>
        <v>0</v>
      </c>
      <c r="C139">
        <f t="shared" ca="1" si="218"/>
        <v>0</v>
      </c>
      <c r="D139">
        <f t="shared" ca="1" si="218"/>
        <v>0</v>
      </c>
      <c r="E139">
        <f t="shared" ca="1" si="218"/>
        <v>0</v>
      </c>
      <c r="F139">
        <f t="shared" ca="1" si="218"/>
        <v>0</v>
      </c>
      <c r="G139">
        <f t="shared" ca="1" si="218"/>
        <v>0</v>
      </c>
      <c r="H139">
        <f t="shared" ca="1" si="218"/>
        <v>0</v>
      </c>
      <c r="I139">
        <f t="shared" ca="1" si="218"/>
        <v>0</v>
      </c>
      <c r="J139">
        <f t="shared" ca="1" si="218"/>
        <v>0</v>
      </c>
      <c r="K139">
        <f t="shared" ca="1" si="218"/>
        <v>0</v>
      </c>
      <c r="L139">
        <f t="shared" ca="1" si="218"/>
        <v>0</v>
      </c>
      <c r="M139">
        <f t="shared" ca="1" si="218"/>
        <v>0</v>
      </c>
      <c r="N139">
        <f t="shared" ca="1" si="218"/>
        <v>0</v>
      </c>
      <c r="O139">
        <f t="shared" ca="1" si="218"/>
        <v>0</v>
      </c>
      <c r="P139">
        <f t="shared" ca="1" si="218"/>
        <v>0</v>
      </c>
      <c r="Q139">
        <f t="shared" ca="1" si="218"/>
        <v>0</v>
      </c>
      <c r="R139">
        <f t="shared" ca="1" si="218"/>
        <v>0</v>
      </c>
      <c r="S139">
        <f t="shared" ca="1" si="218"/>
        <v>0</v>
      </c>
      <c r="T139">
        <f t="shared" ca="1" si="218"/>
        <v>0</v>
      </c>
      <c r="U139">
        <f t="shared" ca="1" si="218"/>
        <v>0</v>
      </c>
      <c r="V139">
        <f t="shared" ca="1" si="218"/>
        <v>0</v>
      </c>
      <c r="W139">
        <f t="shared" ca="1" si="218"/>
        <v>0</v>
      </c>
      <c r="X139">
        <f t="shared" ca="1" si="218"/>
        <v>0</v>
      </c>
      <c r="Y139">
        <f t="shared" ca="1" si="218"/>
        <v>0</v>
      </c>
      <c r="Z139">
        <f t="shared" ca="1" si="218"/>
        <v>0</v>
      </c>
      <c r="AA139">
        <f t="shared" ca="1" si="218"/>
        <v>0</v>
      </c>
      <c r="AB139">
        <f t="shared" ca="1" si="218"/>
        <v>0</v>
      </c>
      <c r="AC139">
        <f t="shared" ca="1" si="218"/>
        <v>0</v>
      </c>
      <c r="AD139">
        <f t="shared" ca="1" si="218"/>
        <v>0</v>
      </c>
      <c r="AE139">
        <f t="shared" ca="1" si="218"/>
        <v>0</v>
      </c>
      <c r="AF139">
        <f t="shared" ca="1" si="218"/>
        <v>0</v>
      </c>
      <c r="AG139">
        <f t="shared" ca="1" si="218"/>
        <v>0</v>
      </c>
      <c r="AH139">
        <f t="shared" ref="AH139:BM139" ca="1" si="219">COUNTIFS(INDIRECT("'"&amp;AH$120&amp;"'!H:H"), "correct", INDIRECT("'"&amp;AH$120&amp;"'!I:I"), "correct", INDIRECT("'"&amp;AH$120&amp;"'!J:J"), "yes")</f>
        <v>0</v>
      </c>
      <c r="AI139">
        <f t="shared" ca="1" si="219"/>
        <v>0</v>
      </c>
      <c r="AJ139">
        <f t="shared" ca="1" si="219"/>
        <v>0</v>
      </c>
      <c r="AK139">
        <f t="shared" ca="1" si="219"/>
        <v>0</v>
      </c>
      <c r="AL139">
        <f t="shared" ca="1" si="219"/>
        <v>0</v>
      </c>
      <c r="AM139">
        <f t="shared" ca="1" si="219"/>
        <v>0</v>
      </c>
      <c r="AN139">
        <f t="shared" ca="1" si="219"/>
        <v>0</v>
      </c>
      <c r="AO139">
        <f t="shared" ca="1" si="219"/>
        <v>0</v>
      </c>
      <c r="AP139">
        <f t="shared" ca="1" si="219"/>
        <v>0</v>
      </c>
      <c r="AQ139">
        <f t="shared" ca="1" si="219"/>
        <v>0</v>
      </c>
      <c r="AR139">
        <f t="shared" ca="1" si="219"/>
        <v>0</v>
      </c>
      <c r="AS139">
        <f t="shared" ca="1" si="219"/>
        <v>0</v>
      </c>
      <c r="AT139">
        <f t="shared" ca="1" si="219"/>
        <v>0</v>
      </c>
      <c r="AU139">
        <f t="shared" ca="1" si="219"/>
        <v>0</v>
      </c>
      <c r="AV139">
        <f t="shared" ca="1" si="219"/>
        <v>0</v>
      </c>
      <c r="AW139">
        <f t="shared" ca="1" si="219"/>
        <v>0</v>
      </c>
      <c r="AX139">
        <f t="shared" ca="1" si="219"/>
        <v>0</v>
      </c>
      <c r="AY139">
        <f t="shared" ca="1" si="219"/>
        <v>0</v>
      </c>
      <c r="AZ139">
        <f t="shared" ca="1" si="219"/>
        <v>0</v>
      </c>
      <c r="BA139">
        <f t="shared" ca="1" si="219"/>
        <v>0</v>
      </c>
      <c r="BB139">
        <f t="shared" ca="1" si="219"/>
        <v>0</v>
      </c>
      <c r="BC139">
        <f t="shared" ca="1" si="219"/>
        <v>0</v>
      </c>
      <c r="BD139">
        <f t="shared" ca="1" si="219"/>
        <v>0</v>
      </c>
      <c r="BE139">
        <f t="shared" ca="1" si="219"/>
        <v>0</v>
      </c>
      <c r="BF139">
        <f t="shared" ca="1" si="219"/>
        <v>0</v>
      </c>
      <c r="BG139">
        <f t="shared" ca="1" si="219"/>
        <v>0</v>
      </c>
      <c r="BH139">
        <f t="shared" ca="1" si="219"/>
        <v>0</v>
      </c>
      <c r="BI139">
        <f t="shared" ca="1" si="219"/>
        <v>0</v>
      </c>
      <c r="BJ139">
        <f t="shared" ca="1" si="219"/>
        <v>0</v>
      </c>
      <c r="BK139">
        <f t="shared" ca="1" si="219"/>
        <v>0</v>
      </c>
      <c r="BL139">
        <f t="shared" ca="1" si="219"/>
        <v>0</v>
      </c>
      <c r="BM139">
        <f t="shared" ca="1" si="219"/>
        <v>0</v>
      </c>
      <c r="BN139">
        <f t="shared" ref="BN139:CX139" ca="1" si="220">COUNTIFS(INDIRECT("'"&amp;BN$120&amp;"'!H:H"), "correct", INDIRECT("'"&amp;BN$120&amp;"'!I:I"), "correct", INDIRECT("'"&amp;BN$120&amp;"'!J:J"), "yes")</f>
        <v>0</v>
      </c>
      <c r="BO139">
        <f t="shared" ca="1" si="220"/>
        <v>0</v>
      </c>
      <c r="BP139">
        <f t="shared" ca="1" si="220"/>
        <v>0</v>
      </c>
      <c r="BQ139">
        <f t="shared" ca="1" si="220"/>
        <v>0</v>
      </c>
      <c r="BR139">
        <f t="shared" ca="1" si="220"/>
        <v>0</v>
      </c>
      <c r="BS139">
        <f t="shared" ca="1" si="220"/>
        <v>0</v>
      </c>
      <c r="BT139">
        <f t="shared" ca="1" si="220"/>
        <v>0</v>
      </c>
      <c r="BU139">
        <f t="shared" ca="1" si="220"/>
        <v>0</v>
      </c>
      <c r="BV139">
        <f t="shared" ca="1" si="220"/>
        <v>0</v>
      </c>
      <c r="BW139">
        <f t="shared" ca="1" si="220"/>
        <v>0</v>
      </c>
      <c r="BX139">
        <f t="shared" ca="1" si="220"/>
        <v>0</v>
      </c>
      <c r="BY139">
        <f t="shared" ca="1" si="220"/>
        <v>0</v>
      </c>
      <c r="BZ139">
        <f t="shared" ca="1" si="220"/>
        <v>0</v>
      </c>
      <c r="CA139">
        <f t="shared" ca="1" si="220"/>
        <v>0</v>
      </c>
      <c r="CB139">
        <f t="shared" ca="1" si="220"/>
        <v>0</v>
      </c>
      <c r="CC139">
        <f t="shared" ca="1" si="220"/>
        <v>0</v>
      </c>
      <c r="CD139">
        <f t="shared" ca="1" si="220"/>
        <v>0</v>
      </c>
      <c r="CE139">
        <f t="shared" ca="1" si="220"/>
        <v>0</v>
      </c>
      <c r="CF139">
        <f t="shared" ca="1" si="220"/>
        <v>0</v>
      </c>
      <c r="CG139">
        <f t="shared" ca="1" si="220"/>
        <v>0</v>
      </c>
      <c r="CH139">
        <f t="shared" ca="1" si="220"/>
        <v>0</v>
      </c>
      <c r="CI139">
        <f t="shared" ca="1" si="220"/>
        <v>0</v>
      </c>
      <c r="CJ139">
        <f t="shared" ca="1" si="220"/>
        <v>0</v>
      </c>
      <c r="CK139">
        <f t="shared" ca="1" si="220"/>
        <v>0</v>
      </c>
      <c r="CL139">
        <f t="shared" ca="1" si="220"/>
        <v>0</v>
      </c>
      <c r="CM139">
        <f t="shared" ca="1" si="220"/>
        <v>0</v>
      </c>
      <c r="CN139">
        <f t="shared" ca="1" si="220"/>
        <v>0</v>
      </c>
      <c r="CO139">
        <f t="shared" ca="1" si="220"/>
        <v>0</v>
      </c>
      <c r="CP139">
        <f t="shared" ca="1" si="220"/>
        <v>0</v>
      </c>
      <c r="CQ139">
        <f t="shared" ca="1" si="220"/>
        <v>0</v>
      </c>
      <c r="CR139">
        <f t="shared" ca="1" si="220"/>
        <v>0</v>
      </c>
      <c r="CS139">
        <f t="shared" ca="1" si="220"/>
        <v>0</v>
      </c>
      <c r="CT139" t="e">
        <f t="shared" ca="1" si="220"/>
        <v>#REF!</v>
      </c>
      <c r="CU139" t="e">
        <f t="shared" ca="1" si="220"/>
        <v>#REF!</v>
      </c>
      <c r="CV139" t="e">
        <f t="shared" ca="1" si="220"/>
        <v>#REF!</v>
      </c>
      <c r="CW139" t="e">
        <f t="shared" ca="1" si="220"/>
        <v>#REF!</v>
      </c>
      <c r="CX139" t="e">
        <f t="shared" ca="1" si="220"/>
        <v>#REF!</v>
      </c>
    </row>
    <row r="140" spans="1:102">
      <c r="A140" t="s">
        <v>70</v>
      </c>
      <c r="B140">
        <f t="shared" ref="B140:AG140" ca="1" si="221">COUNTIFS(INDIRECT("'"&amp;B$120&amp;"'!H:H"), "&lt;&gt;correct", INDIRECT("'"&amp;B$120&amp;"'!I:I"), "correct", INDIRECT("'"&amp;B$120&amp;"'!J:J"), "yes")</f>
        <v>0</v>
      </c>
      <c r="C140">
        <f t="shared" ca="1" si="221"/>
        <v>0</v>
      </c>
      <c r="D140">
        <f t="shared" ca="1" si="221"/>
        <v>0</v>
      </c>
      <c r="E140">
        <f t="shared" ca="1" si="221"/>
        <v>0</v>
      </c>
      <c r="F140">
        <f t="shared" ca="1" si="221"/>
        <v>0</v>
      </c>
      <c r="G140">
        <f t="shared" ca="1" si="221"/>
        <v>0</v>
      </c>
      <c r="H140">
        <f t="shared" ca="1" si="221"/>
        <v>0</v>
      </c>
      <c r="I140">
        <f t="shared" ca="1" si="221"/>
        <v>0</v>
      </c>
      <c r="J140">
        <f t="shared" ca="1" si="221"/>
        <v>0</v>
      </c>
      <c r="K140">
        <f t="shared" ca="1" si="221"/>
        <v>0</v>
      </c>
      <c r="L140">
        <f t="shared" ca="1" si="221"/>
        <v>0</v>
      </c>
      <c r="M140">
        <f t="shared" ca="1" si="221"/>
        <v>0</v>
      </c>
      <c r="N140">
        <f t="shared" ca="1" si="221"/>
        <v>0</v>
      </c>
      <c r="O140">
        <f t="shared" ca="1" si="221"/>
        <v>0</v>
      </c>
      <c r="P140">
        <f t="shared" ca="1" si="221"/>
        <v>0</v>
      </c>
      <c r="Q140">
        <f t="shared" ca="1" si="221"/>
        <v>0</v>
      </c>
      <c r="R140">
        <f t="shared" ca="1" si="221"/>
        <v>0</v>
      </c>
      <c r="S140">
        <f t="shared" ca="1" si="221"/>
        <v>0</v>
      </c>
      <c r="T140">
        <f t="shared" ca="1" si="221"/>
        <v>0</v>
      </c>
      <c r="U140">
        <f t="shared" ca="1" si="221"/>
        <v>0</v>
      </c>
      <c r="V140">
        <f t="shared" ca="1" si="221"/>
        <v>0</v>
      </c>
      <c r="W140">
        <f t="shared" ca="1" si="221"/>
        <v>0</v>
      </c>
      <c r="X140">
        <f t="shared" ca="1" si="221"/>
        <v>0</v>
      </c>
      <c r="Y140">
        <f t="shared" ca="1" si="221"/>
        <v>0</v>
      </c>
      <c r="Z140">
        <f t="shared" ca="1" si="221"/>
        <v>0</v>
      </c>
      <c r="AA140">
        <f t="shared" ca="1" si="221"/>
        <v>0</v>
      </c>
      <c r="AB140">
        <f t="shared" ca="1" si="221"/>
        <v>0</v>
      </c>
      <c r="AC140">
        <f t="shared" ca="1" si="221"/>
        <v>0</v>
      </c>
      <c r="AD140">
        <f t="shared" ca="1" si="221"/>
        <v>0</v>
      </c>
      <c r="AE140">
        <f t="shared" ca="1" si="221"/>
        <v>0</v>
      </c>
      <c r="AF140">
        <f t="shared" ca="1" si="221"/>
        <v>0</v>
      </c>
      <c r="AG140">
        <f t="shared" ca="1" si="221"/>
        <v>0</v>
      </c>
      <c r="AH140">
        <f t="shared" ref="AH140:BM140" ca="1" si="222">COUNTIFS(INDIRECT("'"&amp;AH$120&amp;"'!H:H"), "&lt;&gt;correct", INDIRECT("'"&amp;AH$120&amp;"'!I:I"), "correct", INDIRECT("'"&amp;AH$120&amp;"'!J:J"), "yes")</f>
        <v>0</v>
      </c>
      <c r="AI140">
        <f t="shared" ca="1" si="222"/>
        <v>0</v>
      </c>
      <c r="AJ140">
        <f t="shared" ca="1" si="222"/>
        <v>0</v>
      </c>
      <c r="AK140">
        <f t="shared" ca="1" si="222"/>
        <v>0</v>
      </c>
      <c r="AL140">
        <f t="shared" ca="1" si="222"/>
        <v>0</v>
      </c>
      <c r="AM140">
        <f t="shared" ca="1" si="222"/>
        <v>0</v>
      </c>
      <c r="AN140">
        <f t="shared" ca="1" si="222"/>
        <v>0</v>
      </c>
      <c r="AO140">
        <f t="shared" ca="1" si="222"/>
        <v>0</v>
      </c>
      <c r="AP140">
        <f t="shared" ca="1" si="222"/>
        <v>0</v>
      </c>
      <c r="AQ140">
        <f t="shared" ca="1" si="222"/>
        <v>0</v>
      </c>
      <c r="AR140">
        <f t="shared" ca="1" si="222"/>
        <v>0</v>
      </c>
      <c r="AS140">
        <f t="shared" ca="1" si="222"/>
        <v>0</v>
      </c>
      <c r="AT140">
        <f t="shared" ca="1" si="222"/>
        <v>0</v>
      </c>
      <c r="AU140">
        <f t="shared" ca="1" si="222"/>
        <v>0</v>
      </c>
      <c r="AV140">
        <f t="shared" ca="1" si="222"/>
        <v>0</v>
      </c>
      <c r="AW140">
        <f t="shared" ca="1" si="222"/>
        <v>0</v>
      </c>
      <c r="AX140">
        <f t="shared" ca="1" si="222"/>
        <v>0</v>
      </c>
      <c r="AY140">
        <f t="shared" ca="1" si="222"/>
        <v>0</v>
      </c>
      <c r="AZ140">
        <f t="shared" ca="1" si="222"/>
        <v>0</v>
      </c>
      <c r="BA140">
        <f t="shared" ca="1" si="222"/>
        <v>0</v>
      </c>
      <c r="BB140">
        <f t="shared" ca="1" si="222"/>
        <v>0</v>
      </c>
      <c r="BC140">
        <f t="shared" ca="1" si="222"/>
        <v>0</v>
      </c>
      <c r="BD140">
        <f t="shared" ca="1" si="222"/>
        <v>0</v>
      </c>
      <c r="BE140">
        <f t="shared" ca="1" si="222"/>
        <v>0</v>
      </c>
      <c r="BF140">
        <f t="shared" ca="1" si="222"/>
        <v>0</v>
      </c>
      <c r="BG140">
        <f t="shared" ca="1" si="222"/>
        <v>0</v>
      </c>
      <c r="BH140">
        <f t="shared" ca="1" si="222"/>
        <v>0</v>
      </c>
      <c r="BI140">
        <f t="shared" ca="1" si="222"/>
        <v>0</v>
      </c>
      <c r="BJ140">
        <f t="shared" ca="1" si="222"/>
        <v>0</v>
      </c>
      <c r="BK140">
        <f t="shared" ca="1" si="222"/>
        <v>0</v>
      </c>
      <c r="BL140">
        <f t="shared" ca="1" si="222"/>
        <v>0</v>
      </c>
      <c r="BM140">
        <f t="shared" ca="1" si="222"/>
        <v>0</v>
      </c>
      <c r="BN140">
        <f t="shared" ref="BN140:CX140" ca="1" si="223">COUNTIFS(INDIRECT("'"&amp;BN$120&amp;"'!H:H"), "&lt;&gt;correct", INDIRECT("'"&amp;BN$120&amp;"'!I:I"), "correct", INDIRECT("'"&amp;BN$120&amp;"'!J:J"), "yes")</f>
        <v>0</v>
      </c>
      <c r="BO140">
        <f t="shared" ca="1" si="223"/>
        <v>0</v>
      </c>
      <c r="BP140">
        <f t="shared" ca="1" si="223"/>
        <v>0</v>
      </c>
      <c r="BQ140">
        <f t="shared" ca="1" si="223"/>
        <v>0</v>
      </c>
      <c r="BR140">
        <f t="shared" ca="1" si="223"/>
        <v>0</v>
      </c>
      <c r="BS140">
        <f t="shared" ca="1" si="223"/>
        <v>0</v>
      </c>
      <c r="BT140">
        <f t="shared" ca="1" si="223"/>
        <v>0</v>
      </c>
      <c r="BU140">
        <f t="shared" ca="1" si="223"/>
        <v>0</v>
      </c>
      <c r="BV140">
        <f t="shared" ca="1" si="223"/>
        <v>0</v>
      </c>
      <c r="BW140">
        <f t="shared" ca="1" si="223"/>
        <v>0</v>
      </c>
      <c r="BX140">
        <f t="shared" ca="1" si="223"/>
        <v>0</v>
      </c>
      <c r="BY140">
        <f t="shared" ca="1" si="223"/>
        <v>0</v>
      </c>
      <c r="BZ140">
        <f t="shared" ca="1" si="223"/>
        <v>0</v>
      </c>
      <c r="CA140">
        <f t="shared" ca="1" si="223"/>
        <v>0</v>
      </c>
      <c r="CB140">
        <f t="shared" ca="1" si="223"/>
        <v>0</v>
      </c>
      <c r="CC140">
        <f t="shared" ca="1" si="223"/>
        <v>0</v>
      </c>
      <c r="CD140">
        <f t="shared" ca="1" si="223"/>
        <v>0</v>
      </c>
      <c r="CE140">
        <f t="shared" ca="1" si="223"/>
        <v>0</v>
      </c>
      <c r="CF140">
        <f t="shared" ca="1" si="223"/>
        <v>0</v>
      </c>
      <c r="CG140">
        <f t="shared" ca="1" si="223"/>
        <v>0</v>
      </c>
      <c r="CH140">
        <f t="shared" ca="1" si="223"/>
        <v>0</v>
      </c>
      <c r="CI140">
        <f t="shared" ca="1" si="223"/>
        <v>0</v>
      </c>
      <c r="CJ140">
        <f t="shared" ca="1" si="223"/>
        <v>0</v>
      </c>
      <c r="CK140">
        <f t="shared" ca="1" si="223"/>
        <v>0</v>
      </c>
      <c r="CL140">
        <f t="shared" ca="1" si="223"/>
        <v>0</v>
      </c>
      <c r="CM140">
        <f t="shared" ca="1" si="223"/>
        <v>0</v>
      </c>
      <c r="CN140">
        <f t="shared" ca="1" si="223"/>
        <v>0</v>
      </c>
      <c r="CO140">
        <f t="shared" ca="1" si="223"/>
        <v>0</v>
      </c>
      <c r="CP140">
        <f t="shared" ca="1" si="223"/>
        <v>0</v>
      </c>
      <c r="CQ140">
        <f t="shared" ca="1" si="223"/>
        <v>0</v>
      </c>
      <c r="CR140">
        <f t="shared" ca="1" si="223"/>
        <v>0</v>
      </c>
      <c r="CS140">
        <f t="shared" ca="1" si="223"/>
        <v>0</v>
      </c>
      <c r="CT140" t="e">
        <f t="shared" ca="1" si="223"/>
        <v>#REF!</v>
      </c>
      <c r="CU140" t="e">
        <f t="shared" ca="1" si="223"/>
        <v>#REF!</v>
      </c>
      <c r="CV140" t="e">
        <f t="shared" ca="1" si="223"/>
        <v>#REF!</v>
      </c>
      <c r="CW140" t="e">
        <f t="shared" ca="1" si="223"/>
        <v>#REF!</v>
      </c>
      <c r="CX140" t="e">
        <f t="shared" ca="1" si="223"/>
        <v>#REF!</v>
      </c>
    </row>
    <row r="141" spans="1:102">
      <c r="A141" t="s">
        <v>71</v>
      </c>
      <c r="B141">
        <f t="shared" ref="B141:AG141" ca="1" si="224">COUNTIFS(INDIRECT("'"&amp;B$120&amp;"'!H:H"), "correct", INDIRECT("'"&amp;B$120&amp;"'!I:I"), "&lt;&gt;correct", INDIRECT("'"&amp;B$120&amp;"'!J:J"), "yes")</f>
        <v>0</v>
      </c>
      <c r="C141">
        <f t="shared" ca="1" si="224"/>
        <v>0</v>
      </c>
      <c r="D141">
        <f t="shared" ca="1" si="224"/>
        <v>0</v>
      </c>
      <c r="E141">
        <f t="shared" ca="1" si="224"/>
        <v>0</v>
      </c>
      <c r="F141">
        <f t="shared" ca="1" si="224"/>
        <v>0</v>
      </c>
      <c r="G141">
        <f t="shared" ca="1" si="224"/>
        <v>0</v>
      </c>
      <c r="H141">
        <f t="shared" ca="1" si="224"/>
        <v>0</v>
      </c>
      <c r="I141">
        <f t="shared" ca="1" si="224"/>
        <v>0</v>
      </c>
      <c r="J141">
        <f t="shared" ca="1" si="224"/>
        <v>0</v>
      </c>
      <c r="K141">
        <f t="shared" ca="1" si="224"/>
        <v>0</v>
      </c>
      <c r="L141">
        <f t="shared" ca="1" si="224"/>
        <v>0</v>
      </c>
      <c r="M141">
        <f t="shared" ca="1" si="224"/>
        <v>0</v>
      </c>
      <c r="N141">
        <f t="shared" ca="1" si="224"/>
        <v>0</v>
      </c>
      <c r="O141">
        <f t="shared" ca="1" si="224"/>
        <v>0</v>
      </c>
      <c r="P141">
        <f t="shared" ca="1" si="224"/>
        <v>0</v>
      </c>
      <c r="Q141">
        <f t="shared" ca="1" si="224"/>
        <v>0</v>
      </c>
      <c r="R141">
        <f t="shared" ca="1" si="224"/>
        <v>0</v>
      </c>
      <c r="S141">
        <f t="shared" ca="1" si="224"/>
        <v>0</v>
      </c>
      <c r="T141">
        <f t="shared" ca="1" si="224"/>
        <v>0</v>
      </c>
      <c r="U141">
        <f t="shared" ca="1" si="224"/>
        <v>0</v>
      </c>
      <c r="V141">
        <f t="shared" ca="1" si="224"/>
        <v>0</v>
      </c>
      <c r="W141">
        <f t="shared" ca="1" si="224"/>
        <v>0</v>
      </c>
      <c r="X141">
        <f t="shared" ca="1" si="224"/>
        <v>0</v>
      </c>
      <c r="Y141">
        <f t="shared" ca="1" si="224"/>
        <v>0</v>
      </c>
      <c r="Z141">
        <f t="shared" ca="1" si="224"/>
        <v>0</v>
      </c>
      <c r="AA141">
        <f t="shared" ca="1" si="224"/>
        <v>0</v>
      </c>
      <c r="AB141">
        <f t="shared" ca="1" si="224"/>
        <v>0</v>
      </c>
      <c r="AC141">
        <f t="shared" ca="1" si="224"/>
        <v>0</v>
      </c>
      <c r="AD141">
        <f t="shared" ca="1" si="224"/>
        <v>0</v>
      </c>
      <c r="AE141">
        <f t="shared" ca="1" si="224"/>
        <v>0</v>
      </c>
      <c r="AF141">
        <f t="shared" ca="1" si="224"/>
        <v>0</v>
      </c>
      <c r="AG141">
        <f t="shared" ca="1" si="224"/>
        <v>0</v>
      </c>
      <c r="AH141">
        <f t="shared" ref="AH141:BM141" ca="1" si="225">COUNTIFS(INDIRECT("'"&amp;AH$120&amp;"'!H:H"), "correct", INDIRECT("'"&amp;AH$120&amp;"'!I:I"), "&lt;&gt;correct", INDIRECT("'"&amp;AH$120&amp;"'!J:J"), "yes")</f>
        <v>0</v>
      </c>
      <c r="AI141">
        <f t="shared" ca="1" si="225"/>
        <v>0</v>
      </c>
      <c r="AJ141">
        <f t="shared" ca="1" si="225"/>
        <v>0</v>
      </c>
      <c r="AK141">
        <f t="shared" ca="1" si="225"/>
        <v>0</v>
      </c>
      <c r="AL141">
        <f t="shared" ca="1" si="225"/>
        <v>0</v>
      </c>
      <c r="AM141">
        <f t="shared" ca="1" si="225"/>
        <v>0</v>
      </c>
      <c r="AN141">
        <f t="shared" ca="1" si="225"/>
        <v>0</v>
      </c>
      <c r="AO141">
        <f t="shared" ca="1" si="225"/>
        <v>0</v>
      </c>
      <c r="AP141">
        <f t="shared" ca="1" si="225"/>
        <v>0</v>
      </c>
      <c r="AQ141">
        <f t="shared" ca="1" si="225"/>
        <v>0</v>
      </c>
      <c r="AR141">
        <f t="shared" ca="1" si="225"/>
        <v>0</v>
      </c>
      <c r="AS141">
        <f t="shared" ca="1" si="225"/>
        <v>0</v>
      </c>
      <c r="AT141">
        <f t="shared" ca="1" si="225"/>
        <v>0</v>
      </c>
      <c r="AU141">
        <f t="shared" ca="1" si="225"/>
        <v>0</v>
      </c>
      <c r="AV141">
        <f t="shared" ca="1" si="225"/>
        <v>0</v>
      </c>
      <c r="AW141">
        <f t="shared" ca="1" si="225"/>
        <v>0</v>
      </c>
      <c r="AX141">
        <f t="shared" ca="1" si="225"/>
        <v>0</v>
      </c>
      <c r="AY141">
        <f t="shared" ca="1" si="225"/>
        <v>0</v>
      </c>
      <c r="AZ141">
        <f t="shared" ca="1" si="225"/>
        <v>0</v>
      </c>
      <c r="BA141">
        <f t="shared" ca="1" si="225"/>
        <v>0</v>
      </c>
      <c r="BB141">
        <f t="shared" ca="1" si="225"/>
        <v>0</v>
      </c>
      <c r="BC141">
        <f t="shared" ca="1" si="225"/>
        <v>0</v>
      </c>
      <c r="BD141">
        <f t="shared" ca="1" si="225"/>
        <v>0</v>
      </c>
      <c r="BE141">
        <f t="shared" ca="1" si="225"/>
        <v>0</v>
      </c>
      <c r="BF141">
        <f t="shared" ca="1" si="225"/>
        <v>0</v>
      </c>
      <c r="BG141">
        <f t="shared" ca="1" si="225"/>
        <v>0</v>
      </c>
      <c r="BH141">
        <f t="shared" ca="1" si="225"/>
        <v>0</v>
      </c>
      <c r="BI141">
        <f t="shared" ca="1" si="225"/>
        <v>0</v>
      </c>
      <c r="BJ141">
        <f t="shared" ca="1" si="225"/>
        <v>0</v>
      </c>
      <c r="BK141">
        <f t="shared" ca="1" si="225"/>
        <v>0</v>
      </c>
      <c r="BL141">
        <f t="shared" ca="1" si="225"/>
        <v>0</v>
      </c>
      <c r="BM141">
        <f t="shared" ca="1" si="225"/>
        <v>0</v>
      </c>
      <c r="BN141">
        <f t="shared" ref="BN141:CX141" ca="1" si="226">COUNTIFS(INDIRECT("'"&amp;BN$120&amp;"'!H:H"), "correct", INDIRECT("'"&amp;BN$120&amp;"'!I:I"), "&lt;&gt;correct", INDIRECT("'"&amp;BN$120&amp;"'!J:J"), "yes")</f>
        <v>0</v>
      </c>
      <c r="BO141">
        <f t="shared" ca="1" si="226"/>
        <v>0</v>
      </c>
      <c r="BP141">
        <f t="shared" ca="1" si="226"/>
        <v>0</v>
      </c>
      <c r="BQ141">
        <f t="shared" ca="1" si="226"/>
        <v>0</v>
      </c>
      <c r="BR141">
        <f t="shared" ca="1" si="226"/>
        <v>0</v>
      </c>
      <c r="BS141">
        <f t="shared" ca="1" si="226"/>
        <v>0</v>
      </c>
      <c r="BT141">
        <f t="shared" ca="1" si="226"/>
        <v>0</v>
      </c>
      <c r="BU141">
        <f t="shared" ca="1" si="226"/>
        <v>0</v>
      </c>
      <c r="BV141">
        <f t="shared" ca="1" si="226"/>
        <v>0</v>
      </c>
      <c r="BW141">
        <f t="shared" ca="1" si="226"/>
        <v>0</v>
      </c>
      <c r="BX141">
        <f t="shared" ca="1" si="226"/>
        <v>0</v>
      </c>
      <c r="BY141">
        <f t="shared" ca="1" si="226"/>
        <v>0</v>
      </c>
      <c r="BZ141">
        <f t="shared" ca="1" si="226"/>
        <v>0</v>
      </c>
      <c r="CA141">
        <f t="shared" ca="1" si="226"/>
        <v>0</v>
      </c>
      <c r="CB141">
        <f t="shared" ca="1" si="226"/>
        <v>0</v>
      </c>
      <c r="CC141">
        <f t="shared" ca="1" si="226"/>
        <v>0</v>
      </c>
      <c r="CD141">
        <f t="shared" ca="1" si="226"/>
        <v>0</v>
      </c>
      <c r="CE141">
        <f t="shared" ca="1" si="226"/>
        <v>0</v>
      </c>
      <c r="CF141">
        <f t="shared" ca="1" si="226"/>
        <v>0</v>
      </c>
      <c r="CG141">
        <f t="shared" ca="1" si="226"/>
        <v>0</v>
      </c>
      <c r="CH141">
        <f t="shared" ca="1" si="226"/>
        <v>0</v>
      </c>
      <c r="CI141">
        <f t="shared" ca="1" si="226"/>
        <v>0</v>
      </c>
      <c r="CJ141">
        <f t="shared" ca="1" si="226"/>
        <v>0</v>
      </c>
      <c r="CK141">
        <f t="shared" ca="1" si="226"/>
        <v>0</v>
      </c>
      <c r="CL141">
        <f t="shared" ca="1" si="226"/>
        <v>0</v>
      </c>
      <c r="CM141">
        <f t="shared" ca="1" si="226"/>
        <v>0</v>
      </c>
      <c r="CN141">
        <f t="shared" ca="1" si="226"/>
        <v>0</v>
      </c>
      <c r="CO141">
        <f t="shared" ca="1" si="226"/>
        <v>0</v>
      </c>
      <c r="CP141">
        <f t="shared" ca="1" si="226"/>
        <v>0</v>
      </c>
      <c r="CQ141">
        <f t="shared" ca="1" si="226"/>
        <v>0</v>
      </c>
      <c r="CR141">
        <f t="shared" ca="1" si="226"/>
        <v>0</v>
      </c>
      <c r="CS141">
        <f t="shared" ca="1" si="226"/>
        <v>0</v>
      </c>
      <c r="CT141" t="e">
        <f t="shared" ca="1" si="226"/>
        <v>#REF!</v>
      </c>
      <c r="CU141" t="e">
        <f t="shared" ca="1" si="226"/>
        <v>#REF!</v>
      </c>
      <c r="CV141" t="e">
        <f t="shared" ca="1" si="226"/>
        <v>#REF!</v>
      </c>
      <c r="CW141" t="e">
        <f t="shared" ca="1" si="226"/>
        <v>#REF!</v>
      </c>
      <c r="CX141" t="e">
        <f t="shared" ca="1" si="226"/>
        <v>#REF!</v>
      </c>
    </row>
    <row r="142" spans="1:102">
      <c r="A142" t="s">
        <v>75</v>
      </c>
      <c r="B142">
        <f t="shared" ref="B142:AG142" ca="1" si="227">COUNTIFS(INDIRECT("'"&amp;B$120&amp;"'!H:H"), "incorrect", INDIRECT("'"&amp;B$120&amp;"'!I:I"), "incorrect", INDIRECT("'"&amp;B$120&amp;"'!J:J"), "yes")</f>
        <v>0</v>
      </c>
      <c r="C142">
        <f t="shared" ca="1" si="227"/>
        <v>0</v>
      </c>
      <c r="D142">
        <f t="shared" ca="1" si="227"/>
        <v>0</v>
      </c>
      <c r="E142">
        <f t="shared" ca="1" si="227"/>
        <v>0</v>
      </c>
      <c r="F142">
        <f t="shared" ca="1" si="227"/>
        <v>0</v>
      </c>
      <c r="G142">
        <f t="shared" ca="1" si="227"/>
        <v>0</v>
      </c>
      <c r="H142">
        <f t="shared" ca="1" si="227"/>
        <v>0</v>
      </c>
      <c r="I142">
        <f t="shared" ca="1" si="227"/>
        <v>0</v>
      </c>
      <c r="J142">
        <f t="shared" ca="1" si="227"/>
        <v>0</v>
      </c>
      <c r="K142">
        <f t="shared" ca="1" si="227"/>
        <v>0</v>
      </c>
      <c r="L142">
        <f t="shared" ca="1" si="227"/>
        <v>0</v>
      </c>
      <c r="M142">
        <f t="shared" ca="1" si="227"/>
        <v>0</v>
      </c>
      <c r="N142">
        <f t="shared" ca="1" si="227"/>
        <v>0</v>
      </c>
      <c r="O142">
        <f t="shared" ca="1" si="227"/>
        <v>0</v>
      </c>
      <c r="P142">
        <f t="shared" ca="1" si="227"/>
        <v>0</v>
      </c>
      <c r="Q142">
        <f t="shared" ca="1" si="227"/>
        <v>0</v>
      </c>
      <c r="R142">
        <f t="shared" ca="1" si="227"/>
        <v>0</v>
      </c>
      <c r="S142">
        <f t="shared" ca="1" si="227"/>
        <v>0</v>
      </c>
      <c r="T142">
        <f t="shared" ca="1" si="227"/>
        <v>0</v>
      </c>
      <c r="U142">
        <f t="shared" ca="1" si="227"/>
        <v>0</v>
      </c>
      <c r="V142">
        <f t="shared" ca="1" si="227"/>
        <v>0</v>
      </c>
      <c r="W142">
        <f t="shared" ca="1" si="227"/>
        <v>0</v>
      </c>
      <c r="X142">
        <f t="shared" ca="1" si="227"/>
        <v>0</v>
      </c>
      <c r="Y142">
        <f t="shared" ca="1" si="227"/>
        <v>0</v>
      </c>
      <c r="Z142">
        <f t="shared" ca="1" si="227"/>
        <v>0</v>
      </c>
      <c r="AA142">
        <f t="shared" ca="1" si="227"/>
        <v>0</v>
      </c>
      <c r="AB142">
        <f t="shared" ca="1" si="227"/>
        <v>0</v>
      </c>
      <c r="AC142">
        <f t="shared" ca="1" si="227"/>
        <v>0</v>
      </c>
      <c r="AD142">
        <f t="shared" ca="1" si="227"/>
        <v>0</v>
      </c>
      <c r="AE142">
        <f t="shared" ca="1" si="227"/>
        <v>0</v>
      </c>
      <c r="AF142">
        <f t="shared" ca="1" si="227"/>
        <v>0</v>
      </c>
      <c r="AG142">
        <f t="shared" ca="1" si="227"/>
        <v>0</v>
      </c>
      <c r="AH142">
        <f t="shared" ref="AH142:BM142" ca="1" si="228">COUNTIFS(INDIRECT("'"&amp;AH$120&amp;"'!H:H"), "incorrect", INDIRECT("'"&amp;AH$120&amp;"'!I:I"), "incorrect", INDIRECT("'"&amp;AH$120&amp;"'!J:J"), "yes")</f>
        <v>0</v>
      </c>
      <c r="AI142">
        <f t="shared" ca="1" si="228"/>
        <v>0</v>
      </c>
      <c r="AJ142">
        <f t="shared" ca="1" si="228"/>
        <v>0</v>
      </c>
      <c r="AK142">
        <f t="shared" ca="1" si="228"/>
        <v>0</v>
      </c>
      <c r="AL142">
        <f t="shared" ca="1" si="228"/>
        <v>0</v>
      </c>
      <c r="AM142">
        <f t="shared" ca="1" si="228"/>
        <v>0</v>
      </c>
      <c r="AN142">
        <f t="shared" ca="1" si="228"/>
        <v>0</v>
      </c>
      <c r="AO142">
        <f t="shared" ca="1" si="228"/>
        <v>0</v>
      </c>
      <c r="AP142">
        <f t="shared" ca="1" si="228"/>
        <v>0</v>
      </c>
      <c r="AQ142">
        <f t="shared" ca="1" si="228"/>
        <v>0</v>
      </c>
      <c r="AR142">
        <f t="shared" ca="1" si="228"/>
        <v>0</v>
      </c>
      <c r="AS142">
        <f t="shared" ca="1" si="228"/>
        <v>0</v>
      </c>
      <c r="AT142">
        <f t="shared" ca="1" si="228"/>
        <v>0</v>
      </c>
      <c r="AU142">
        <f t="shared" ca="1" si="228"/>
        <v>0</v>
      </c>
      <c r="AV142">
        <f t="shared" ca="1" si="228"/>
        <v>0</v>
      </c>
      <c r="AW142">
        <f t="shared" ca="1" si="228"/>
        <v>0</v>
      </c>
      <c r="AX142">
        <f t="shared" ca="1" si="228"/>
        <v>0</v>
      </c>
      <c r="AY142">
        <f t="shared" ca="1" si="228"/>
        <v>0</v>
      </c>
      <c r="AZ142">
        <f t="shared" ca="1" si="228"/>
        <v>0</v>
      </c>
      <c r="BA142">
        <f t="shared" ca="1" si="228"/>
        <v>0</v>
      </c>
      <c r="BB142">
        <f t="shared" ca="1" si="228"/>
        <v>0</v>
      </c>
      <c r="BC142">
        <f t="shared" ca="1" si="228"/>
        <v>0</v>
      </c>
      <c r="BD142">
        <f t="shared" ca="1" si="228"/>
        <v>0</v>
      </c>
      <c r="BE142">
        <f t="shared" ca="1" si="228"/>
        <v>0</v>
      </c>
      <c r="BF142">
        <f t="shared" ca="1" si="228"/>
        <v>0</v>
      </c>
      <c r="BG142">
        <f t="shared" ca="1" si="228"/>
        <v>0</v>
      </c>
      <c r="BH142">
        <f t="shared" ca="1" si="228"/>
        <v>0</v>
      </c>
      <c r="BI142">
        <f t="shared" ca="1" si="228"/>
        <v>0</v>
      </c>
      <c r="BJ142">
        <f t="shared" ca="1" si="228"/>
        <v>0</v>
      </c>
      <c r="BK142">
        <f t="shared" ca="1" si="228"/>
        <v>0</v>
      </c>
      <c r="BL142">
        <f t="shared" ca="1" si="228"/>
        <v>0</v>
      </c>
      <c r="BM142">
        <f t="shared" ca="1" si="228"/>
        <v>0</v>
      </c>
      <c r="BN142">
        <f t="shared" ref="BN142:CX142" ca="1" si="229">COUNTIFS(INDIRECT("'"&amp;BN$120&amp;"'!H:H"), "incorrect", INDIRECT("'"&amp;BN$120&amp;"'!I:I"), "incorrect", INDIRECT("'"&amp;BN$120&amp;"'!J:J"), "yes")</f>
        <v>0</v>
      </c>
      <c r="BO142">
        <f t="shared" ca="1" si="229"/>
        <v>0</v>
      </c>
      <c r="BP142">
        <f t="shared" ca="1" si="229"/>
        <v>0</v>
      </c>
      <c r="BQ142">
        <f t="shared" ca="1" si="229"/>
        <v>0</v>
      </c>
      <c r="BR142">
        <f t="shared" ca="1" si="229"/>
        <v>0</v>
      </c>
      <c r="BS142">
        <f t="shared" ca="1" si="229"/>
        <v>0</v>
      </c>
      <c r="BT142">
        <f t="shared" ca="1" si="229"/>
        <v>0</v>
      </c>
      <c r="BU142">
        <f t="shared" ca="1" si="229"/>
        <v>0</v>
      </c>
      <c r="BV142">
        <f t="shared" ca="1" si="229"/>
        <v>0</v>
      </c>
      <c r="BW142">
        <f t="shared" ca="1" si="229"/>
        <v>0</v>
      </c>
      <c r="BX142">
        <f t="shared" ca="1" si="229"/>
        <v>0</v>
      </c>
      <c r="BY142">
        <f t="shared" ca="1" si="229"/>
        <v>0</v>
      </c>
      <c r="BZ142">
        <f t="shared" ca="1" si="229"/>
        <v>0</v>
      </c>
      <c r="CA142">
        <f t="shared" ca="1" si="229"/>
        <v>0</v>
      </c>
      <c r="CB142">
        <f t="shared" ca="1" si="229"/>
        <v>0</v>
      </c>
      <c r="CC142">
        <f t="shared" ca="1" si="229"/>
        <v>0</v>
      </c>
      <c r="CD142">
        <f t="shared" ca="1" si="229"/>
        <v>0</v>
      </c>
      <c r="CE142">
        <f t="shared" ca="1" si="229"/>
        <v>0</v>
      </c>
      <c r="CF142">
        <f t="shared" ca="1" si="229"/>
        <v>0</v>
      </c>
      <c r="CG142">
        <f t="shared" ca="1" si="229"/>
        <v>0</v>
      </c>
      <c r="CH142">
        <f t="shared" ca="1" si="229"/>
        <v>0</v>
      </c>
      <c r="CI142">
        <f t="shared" ca="1" si="229"/>
        <v>0</v>
      </c>
      <c r="CJ142">
        <f t="shared" ca="1" si="229"/>
        <v>0</v>
      </c>
      <c r="CK142">
        <f t="shared" ca="1" si="229"/>
        <v>0</v>
      </c>
      <c r="CL142">
        <f t="shared" ca="1" si="229"/>
        <v>0</v>
      </c>
      <c r="CM142">
        <f t="shared" ca="1" si="229"/>
        <v>0</v>
      </c>
      <c r="CN142">
        <f t="shared" ca="1" si="229"/>
        <v>0</v>
      </c>
      <c r="CO142">
        <f t="shared" ca="1" si="229"/>
        <v>0</v>
      </c>
      <c r="CP142">
        <f t="shared" ca="1" si="229"/>
        <v>0</v>
      </c>
      <c r="CQ142">
        <f t="shared" ca="1" si="229"/>
        <v>0</v>
      </c>
      <c r="CR142">
        <f t="shared" ca="1" si="229"/>
        <v>0</v>
      </c>
      <c r="CS142">
        <f t="shared" ca="1" si="229"/>
        <v>0</v>
      </c>
      <c r="CT142" t="e">
        <f t="shared" ca="1" si="229"/>
        <v>#REF!</v>
      </c>
      <c r="CU142" t="e">
        <f t="shared" ca="1" si="229"/>
        <v>#REF!</v>
      </c>
      <c r="CV142" t="e">
        <f t="shared" ca="1" si="229"/>
        <v>#REF!</v>
      </c>
      <c r="CW142" t="e">
        <f t="shared" ca="1" si="229"/>
        <v>#REF!</v>
      </c>
      <c r="CX142" t="e">
        <f t="shared" ca="1" si="229"/>
        <v>#REF!</v>
      </c>
    </row>
    <row r="143" spans="1:102">
      <c r="A143" t="s">
        <v>76</v>
      </c>
      <c r="B143">
        <f t="shared" ref="B143:AG143" ca="1" si="230">COUNTIFS(INDIRECT("'"&amp;B$120&amp;"'!H:H"), "&lt;&gt;incorrect", INDIRECT("'"&amp;B$120&amp;"'!I:I"), "incorrect", INDIRECT("'"&amp;B$120&amp;"'!J:J"), "yes")</f>
        <v>0</v>
      </c>
      <c r="C143">
        <f t="shared" ca="1" si="230"/>
        <v>0</v>
      </c>
      <c r="D143">
        <f t="shared" ca="1" si="230"/>
        <v>0</v>
      </c>
      <c r="E143">
        <f t="shared" ca="1" si="230"/>
        <v>0</v>
      </c>
      <c r="F143">
        <f t="shared" ca="1" si="230"/>
        <v>0</v>
      </c>
      <c r="G143">
        <f t="shared" ca="1" si="230"/>
        <v>0</v>
      </c>
      <c r="H143">
        <f t="shared" ca="1" si="230"/>
        <v>0</v>
      </c>
      <c r="I143">
        <f t="shared" ca="1" si="230"/>
        <v>0</v>
      </c>
      <c r="J143">
        <f t="shared" ca="1" si="230"/>
        <v>0</v>
      </c>
      <c r="K143">
        <f t="shared" ca="1" si="230"/>
        <v>0</v>
      </c>
      <c r="L143">
        <f t="shared" ca="1" si="230"/>
        <v>0</v>
      </c>
      <c r="M143">
        <f t="shared" ca="1" si="230"/>
        <v>0</v>
      </c>
      <c r="N143">
        <f t="shared" ca="1" si="230"/>
        <v>0</v>
      </c>
      <c r="O143">
        <f t="shared" ca="1" si="230"/>
        <v>0</v>
      </c>
      <c r="P143">
        <f t="shared" ca="1" si="230"/>
        <v>0</v>
      </c>
      <c r="Q143">
        <f t="shared" ca="1" si="230"/>
        <v>0</v>
      </c>
      <c r="R143">
        <f t="shared" ca="1" si="230"/>
        <v>0</v>
      </c>
      <c r="S143">
        <f t="shared" ca="1" si="230"/>
        <v>0</v>
      </c>
      <c r="T143">
        <f t="shared" ca="1" si="230"/>
        <v>0</v>
      </c>
      <c r="U143">
        <f t="shared" ca="1" si="230"/>
        <v>0</v>
      </c>
      <c r="V143">
        <f t="shared" ca="1" si="230"/>
        <v>0</v>
      </c>
      <c r="W143">
        <f t="shared" ca="1" si="230"/>
        <v>0</v>
      </c>
      <c r="X143">
        <f t="shared" ca="1" si="230"/>
        <v>0</v>
      </c>
      <c r="Y143">
        <f t="shared" ca="1" si="230"/>
        <v>0</v>
      </c>
      <c r="Z143">
        <f t="shared" ca="1" si="230"/>
        <v>0</v>
      </c>
      <c r="AA143">
        <f t="shared" ca="1" si="230"/>
        <v>0</v>
      </c>
      <c r="AB143">
        <f t="shared" ca="1" si="230"/>
        <v>0</v>
      </c>
      <c r="AC143">
        <f t="shared" ca="1" si="230"/>
        <v>0</v>
      </c>
      <c r="AD143">
        <f t="shared" ca="1" si="230"/>
        <v>0</v>
      </c>
      <c r="AE143">
        <f t="shared" ca="1" si="230"/>
        <v>0</v>
      </c>
      <c r="AF143">
        <f t="shared" ca="1" si="230"/>
        <v>0</v>
      </c>
      <c r="AG143">
        <f t="shared" ca="1" si="230"/>
        <v>0</v>
      </c>
      <c r="AH143">
        <f t="shared" ref="AH143:BM143" ca="1" si="231">COUNTIFS(INDIRECT("'"&amp;AH$120&amp;"'!H:H"), "&lt;&gt;incorrect", INDIRECT("'"&amp;AH$120&amp;"'!I:I"), "incorrect", INDIRECT("'"&amp;AH$120&amp;"'!J:J"), "yes")</f>
        <v>0</v>
      </c>
      <c r="AI143">
        <f t="shared" ca="1" si="231"/>
        <v>0</v>
      </c>
      <c r="AJ143">
        <f t="shared" ca="1" si="231"/>
        <v>0</v>
      </c>
      <c r="AK143">
        <f t="shared" ca="1" si="231"/>
        <v>0</v>
      </c>
      <c r="AL143">
        <f t="shared" ca="1" si="231"/>
        <v>0</v>
      </c>
      <c r="AM143">
        <f t="shared" ca="1" si="231"/>
        <v>0</v>
      </c>
      <c r="AN143">
        <f t="shared" ca="1" si="231"/>
        <v>0</v>
      </c>
      <c r="AO143">
        <f t="shared" ca="1" si="231"/>
        <v>0</v>
      </c>
      <c r="AP143">
        <f t="shared" ca="1" si="231"/>
        <v>0</v>
      </c>
      <c r="AQ143">
        <f t="shared" ca="1" si="231"/>
        <v>0</v>
      </c>
      <c r="AR143">
        <f t="shared" ca="1" si="231"/>
        <v>0</v>
      </c>
      <c r="AS143">
        <f t="shared" ca="1" si="231"/>
        <v>0</v>
      </c>
      <c r="AT143">
        <f t="shared" ca="1" si="231"/>
        <v>0</v>
      </c>
      <c r="AU143">
        <f t="shared" ca="1" si="231"/>
        <v>0</v>
      </c>
      <c r="AV143">
        <f t="shared" ca="1" si="231"/>
        <v>0</v>
      </c>
      <c r="AW143">
        <f t="shared" ca="1" si="231"/>
        <v>0</v>
      </c>
      <c r="AX143">
        <f t="shared" ca="1" si="231"/>
        <v>0</v>
      </c>
      <c r="AY143">
        <f t="shared" ca="1" si="231"/>
        <v>0</v>
      </c>
      <c r="AZ143">
        <f t="shared" ca="1" si="231"/>
        <v>0</v>
      </c>
      <c r="BA143">
        <f t="shared" ca="1" si="231"/>
        <v>0</v>
      </c>
      <c r="BB143">
        <f t="shared" ca="1" si="231"/>
        <v>0</v>
      </c>
      <c r="BC143">
        <f t="shared" ca="1" si="231"/>
        <v>0</v>
      </c>
      <c r="BD143">
        <f t="shared" ca="1" si="231"/>
        <v>0</v>
      </c>
      <c r="BE143">
        <f t="shared" ca="1" si="231"/>
        <v>0</v>
      </c>
      <c r="BF143">
        <f t="shared" ca="1" si="231"/>
        <v>0</v>
      </c>
      <c r="BG143">
        <f t="shared" ca="1" si="231"/>
        <v>0</v>
      </c>
      <c r="BH143">
        <f t="shared" ca="1" si="231"/>
        <v>0</v>
      </c>
      <c r="BI143">
        <f t="shared" ca="1" si="231"/>
        <v>0</v>
      </c>
      <c r="BJ143">
        <f t="shared" ca="1" si="231"/>
        <v>0</v>
      </c>
      <c r="BK143">
        <f t="shared" ca="1" si="231"/>
        <v>0</v>
      </c>
      <c r="BL143">
        <f t="shared" ca="1" si="231"/>
        <v>0</v>
      </c>
      <c r="BM143">
        <f t="shared" ca="1" si="231"/>
        <v>0</v>
      </c>
      <c r="BN143">
        <f t="shared" ref="BN143:CX143" ca="1" si="232">COUNTIFS(INDIRECT("'"&amp;BN$120&amp;"'!H:H"), "&lt;&gt;incorrect", INDIRECT("'"&amp;BN$120&amp;"'!I:I"), "incorrect", INDIRECT("'"&amp;BN$120&amp;"'!J:J"), "yes")</f>
        <v>0</v>
      </c>
      <c r="BO143">
        <f t="shared" ca="1" si="232"/>
        <v>0</v>
      </c>
      <c r="BP143">
        <f t="shared" ca="1" si="232"/>
        <v>0</v>
      </c>
      <c r="BQ143">
        <f t="shared" ca="1" si="232"/>
        <v>0</v>
      </c>
      <c r="BR143">
        <f t="shared" ca="1" si="232"/>
        <v>0</v>
      </c>
      <c r="BS143">
        <f t="shared" ca="1" si="232"/>
        <v>0</v>
      </c>
      <c r="BT143">
        <f t="shared" ca="1" si="232"/>
        <v>0</v>
      </c>
      <c r="BU143">
        <f t="shared" ca="1" si="232"/>
        <v>0</v>
      </c>
      <c r="BV143">
        <f t="shared" ca="1" si="232"/>
        <v>0</v>
      </c>
      <c r="BW143">
        <f t="shared" ca="1" si="232"/>
        <v>0</v>
      </c>
      <c r="BX143">
        <f t="shared" ca="1" si="232"/>
        <v>0</v>
      </c>
      <c r="BY143">
        <f t="shared" ca="1" si="232"/>
        <v>0</v>
      </c>
      <c r="BZ143">
        <f t="shared" ca="1" si="232"/>
        <v>0</v>
      </c>
      <c r="CA143">
        <f t="shared" ca="1" si="232"/>
        <v>0</v>
      </c>
      <c r="CB143">
        <f t="shared" ca="1" si="232"/>
        <v>0</v>
      </c>
      <c r="CC143">
        <f t="shared" ca="1" si="232"/>
        <v>0</v>
      </c>
      <c r="CD143">
        <f t="shared" ca="1" si="232"/>
        <v>0</v>
      </c>
      <c r="CE143">
        <f t="shared" ca="1" si="232"/>
        <v>0</v>
      </c>
      <c r="CF143">
        <f t="shared" ca="1" si="232"/>
        <v>0</v>
      </c>
      <c r="CG143">
        <f t="shared" ca="1" si="232"/>
        <v>0</v>
      </c>
      <c r="CH143">
        <f t="shared" ca="1" si="232"/>
        <v>0</v>
      </c>
      <c r="CI143">
        <f t="shared" ca="1" si="232"/>
        <v>0</v>
      </c>
      <c r="CJ143">
        <f t="shared" ca="1" si="232"/>
        <v>0</v>
      </c>
      <c r="CK143">
        <f t="shared" ca="1" si="232"/>
        <v>0</v>
      </c>
      <c r="CL143">
        <f t="shared" ca="1" si="232"/>
        <v>0</v>
      </c>
      <c r="CM143">
        <f t="shared" ca="1" si="232"/>
        <v>0</v>
      </c>
      <c r="CN143">
        <f t="shared" ca="1" si="232"/>
        <v>0</v>
      </c>
      <c r="CO143">
        <f t="shared" ca="1" si="232"/>
        <v>0</v>
      </c>
      <c r="CP143">
        <f t="shared" ca="1" si="232"/>
        <v>0</v>
      </c>
      <c r="CQ143">
        <f t="shared" ca="1" si="232"/>
        <v>0</v>
      </c>
      <c r="CR143">
        <f t="shared" ca="1" si="232"/>
        <v>0</v>
      </c>
      <c r="CS143">
        <f t="shared" ca="1" si="232"/>
        <v>0</v>
      </c>
      <c r="CT143" t="e">
        <f t="shared" ca="1" si="232"/>
        <v>#REF!</v>
      </c>
      <c r="CU143" t="e">
        <f t="shared" ca="1" si="232"/>
        <v>#REF!</v>
      </c>
      <c r="CV143" t="e">
        <f t="shared" ca="1" si="232"/>
        <v>#REF!</v>
      </c>
      <c r="CW143" t="e">
        <f t="shared" ca="1" si="232"/>
        <v>#REF!</v>
      </c>
      <c r="CX143" t="e">
        <f t="shared" ca="1" si="232"/>
        <v>#REF!</v>
      </c>
    </row>
    <row r="144" spans="1:102">
      <c r="A144" t="s">
        <v>77</v>
      </c>
      <c r="B144">
        <f t="shared" ref="B144:AG144" ca="1" si="233">COUNTIFS(INDIRECT("'"&amp;B$120&amp;"'!H:H"), "incorrect", INDIRECT("'"&amp;B$120&amp;"'!I:I"), "&lt;&gt;incorrect", INDIRECT("'"&amp;B$120&amp;"'!J:J"), "yes")</f>
        <v>0</v>
      </c>
      <c r="C144">
        <f t="shared" ca="1" si="233"/>
        <v>0</v>
      </c>
      <c r="D144">
        <f t="shared" ca="1" si="233"/>
        <v>0</v>
      </c>
      <c r="E144">
        <f t="shared" ca="1" si="233"/>
        <v>0</v>
      </c>
      <c r="F144">
        <f t="shared" ca="1" si="233"/>
        <v>0</v>
      </c>
      <c r="G144">
        <f t="shared" ca="1" si="233"/>
        <v>0</v>
      </c>
      <c r="H144">
        <f t="shared" ca="1" si="233"/>
        <v>0</v>
      </c>
      <c r="I144">
        <f t="shared" ca="1" si="233"/>
        <v>0</v>
      </c>
      <c r="J144">
        <f t="shared" ca="1" si="233"/>
        <v>0</v>
      </c>
      <c r="K144">
        <f t="shared" ca="1" si="233"/>
        <v>0</v>
      </c>
      <c r="L144">
        <f t="shared" ca="1" si="233"/>
        <v>0</v>
      </c>
      <c r="M144">
        <f t="shared" ca="1" si="233"/>
        <v>0</v>
      </c>
      <c r="N144">
        <f t="shared" ca="1" si="233"/>
        <v>0</v>
      </c>
      <c r="O144">
        <f t="shared" ca="1" si="233"/>
        <v>0</v>
      </c>
      <c r="P144">
        <f t="shared" ca="1" si="233"/>
        <v>0</v>
      </c>
      <c r="Q144">
        <f t="shared" ca="1" si="233"/>
        <v>0</v>
      </c>
      <c r="R144">
        <f t="shared" ca="1" si="233"/>
        <v>0</v>
      </c>
      <c r="S144">
        <f t="shared" ca="1" si="233"/>
        <v>0</v>
      </c>
      <c r="T144">
        <f t="shared" ca="1" si="233"/>
        <v>0</v>
      </c>
      <c r="U144">
        <f t="shared" ca="1" si="233"/>
        <v>0</v>
      </c>
      <c r="V144">
        <f t="shared" ca="1" si="233"/>
        <v>0</v>
      </c>
      <c r="W144">
        <f t="shared" ca="1" si="233"/>
        <v>0</v>
      </c>
      <c r="X144">
        <f t="shared" ca="1" si="233"/>
        <v>0</v>
      </c>
      <c r="Y144">
        <f t="shared" ca="1" si="233"/>
        <v>0</v>
      </c>
      <c r="Z144">
        <f t="shared" ca="1" si="233"/>
        <v>0</v>
      </c>
      <c r="AA144">
        <f t="shared" ca="1" si="233"/>
        <v>0</v>
      </c>
      <c r="AB144">
        <f t="shared" ca="1" si="233"/>
        <v>0</v>
      </c>
      <c r="AC144">
        <f t="shared" ca="1" si="233"/>
        <v>0</v>
      </c>
      <c r="AD144">
        <f t="shared" ca="1" si="233"/>
        <v>0</v>
      </c>
      <c r="AE144">
        <f t="shared" ca="1" si="233"/>
        <v>0</v>
      </c>
      <c r="AF144">
        <f t="shared" ca="1" si="233"/>
        <v>0</v>
      </c>
      <c r="AG144">
        <f t="shared" ca="1" si="233"/>
        <v>0</v>
      </c>
      <c r="AH144">
        <f t="shared" ref="AH144:BM144" ca="1" si="234">COUNTIFS(INDIRECT("'"&amp;AH$120&amp;"'!H:H"), "incorrect", INDIRECT("'"&amp;AH$120&amp;"'!I:I"), "&lt;&gt;incorrect", INDIRECT("'"&amp;AH$120&amp;"'!J:J"), "yes")</f>
        <v>0</v>
      </c>
      <c r="AI144">
        <f t="shared" ca="1" si="234"/>
        <v>0</v>
      </c>
      <c r="AJ144">
        <f t="shared" ca="1" si="234"/>
        <v>0</v>
      </c>
      <c r="AK144">
        <f t="shared" ca="1" si="234"/>
        <v>0</v>
      </c>
      <c r="AL144">
        <f t="shared" ca="1" si="234"/>
        <v>0</v>
      </c>
      <c r="AM144">
        <f t="shared" ca="1" si="234"/>
        <v>0</v>
      </c>
      <c r="AN144">
        <f t="shared" ca="1" si="234"/>
        <v>0</v>
      </c>
      <c r="AO144">
        <f t="shared" ca="1" si="234"/>
        <v>0</v>
      </c>
      <c r="AP144">
        <f t="shared" ca="1" si="234"/>
        <v>0</v>
      </c>
      <c r="AQ144">
        <f t="shared" ca="1" si="234"/>
        <v>0</v>
      </c>
      <c r="AR144">
        <f t="shared" ca="1" si="234"/>
        <v>0</v>
      </c>
      <c r="AS144">
        <f t="shared" ca="1" si="234"/>
        <v>0</v>
      </c>
      <c r="AT144">
        <f t="shared" ca="1" si="234"/>
        <v>0</v>
      </c>
      <c r="AU144">
        <f t="shared" ca="1" si="234"/>
        <v>0</v>
      </c>
      <c r="AV144">
        <f t="shared" ca="1" si="234"/>
        <v>0</v>
      </c>
      <c r="AW144">
        <f t="shared" ca="1" si="234"/>
        <v>0</v>
      </c>
      <c r="AX144">
        <f t="shared" ca="1" si="234"/>
        <v>0</v>
      </c>
      <c r="AY144">
        <f t="shared" ca="1" si="234"/>
        <v>0</v>
      </c>
      <c r="AZ144">
        <f t="shared" ca="1" si="234"/>
        <v>0</v>
      </c>
      <c r="BA144">
        <f t="shared" ca="1" si="234"/>
        <v>0</v>
      </c>
      <c r="BB144">
        <f t="shared" ca="1" si="234"/>
        <v>0</v>
      </c>
      <c r="BC144">
        <f t="shared" ca="1" si="234"/>
        <v>0</v>
      </c>
      <c r="BD144">
        <f t="shared" ca="1" si="234"/>
        <v>0</v>
      </c>
      <c r="BE144">
        <f t="shared" ca="1" si="234"/>
        <v>0</v>
      </c>
      <c r="BF144">
        <f t="shared" ca="1" si="234"/>
        <v>0</v>
      </c>
      <c r="BG144">
        <f t="shared" ca="1" si="234"/>
        <v>0</v>
      </c>
      <c r="BH144">
        <f t="shared" ca="1" si="234"/>
        <v>0</v>
      </c>
      <c r="BI144">
        <f t="shared" ca="1" si="234"/>
        <v>0</v>
      </c>
      <c r="BJ144">
        <f t="shared" ca="1" si="234"/>
        <v>0</v>
      </c>
      <c r="BK144">
        <f t="shared" ca="1" si="234"/>
        <v>0</v>
      </c>
      <c r="BL144">
        <f t="shared" ca="1" si="234"/>
        <v>0</v>
      </c>
      <c r="BM144">
        <f t="shared" ca="1" si="234"/>
        <v>0</v>
      </c>
      <c r="BN144">
        <f t="shared" ref="BN144:CX144" ca="1" si="235">COUNTIFS(INDIRECT("'"&amp;BN$120&amp;"'!H:H"), "incorrect", INDIRECT("'"&amp;BN$120&amp;"'!I:I"), "&lt;&gt;incorrect", INDIRECT("'"&amp;BN$120&amp;"'!J:J"), "yes")</f>
        <v>0</v>
      </c>
      <c r="BO144">
        <f t="shared" ca="1" si="235"/>
        <v>0</v>
      </c>
      <c r="BP144">
        <f t="shared" ca="1" si="235"/>
        <v>0</v>
      </c>
      <c r="BQ144">
        <f t="shared" ca="1" si="235"/>
        <v>0</v>
      </c>
      <c r="BR144">
        <f t="shared" ca="1" si="235"/>
        <v>0</v>
      </c>
      <c r="BS144">
        <f t="shared" ca="1" si="235"/>
        <v>0</v>
      </c>
      <c r="BT144">
        <f t="shared" ca="1" si="235"/>
        <v>0</v>
      </c>
      <c r="BU144">
        <f t="shared" ca="1" si="235"/>
        <v>0</v>
      </c>
      <c r="BV144">
        <f t="shared" ca="1" si="235"/>
        <v>0</v>
      </c>
      <c r="BW144">
        <f t="shared" ca="1" si="235"/>
        <v>0</v>
      </c>
      <c r="BX144">
        <f t="shared" ca="1" si="235"/>
        <v>0</v>
      </c>
      <c r="BY144">
        <f t="shared" ca="1" si="235"/>
        <v>0</v>
      </c>
      <c r="BZ144">
        <f t="shared" ca="1" si="235"/>
        <v>0</v>
      </c>
      <c r="CA144">
        <f t="shared" ca="1" si="235"/>
        <v>0</v>
      </c>
      <c r="CB144">
        <f t="shared" ca="1" si="235"/>
        <v>0</v>
      </c>
      <c r="CC144">
        <f t="shared" ca="1" si="235"/>
        <v>0</v>
      </c>
      <c r="CD144">
        <f t="shared" ca="1" si="235"/>
        <v>0</v>
      </c>
      <c r="CE144">
        <f t="shared" ca="1" si="235"/>
        <v>0</v>
      </c>
      <c r="CF144">
        <f t="shared" ca="1" si="235"/>
        <v>0</v>
      </c>
      <c r="CG144">
        <f t="shared" ca="1" si="235"/>
        <v>0</v>
      </c>
      <c r="CH144">
        <f t="shared" ca="1" si="235"/>
        <v>0</v>
      </c>
      <c r="CI144">
        <f t="shared" ca="1" si="235"/>
        <v>0</v>
      </c>
      <c r="CJ144">
        <f t="shared" ca="1" si="235"/>
        <v>0</v>
      </c>
      <c r="CK144">
        <f t="shared" ca="1" si="235"/>
        <v>0</v>
      </c>
      <c r="CL144">
        <f t="shared" ca="1" si="235"/>
        <v>0</v>
      </c>
      <c r="CM144">
        <f t="shared" ca="1" si="235"/>
        <v>0</v>
      </c>
      <c r="CN144">
        <f t="shared" ca="1" si="235"/>
        <v>0</v>
      </c>
      <c r="CO144">
        <f t="shared" ca="1" si="235"/>
        <v>0</v>
      </c>
      <c r="CP144">
        <f t="shared" ca="1" si="235"/>
        <v>0</v>
      </c>
      <c r="CQ144">
        <f t="shared" ca="1" si="235"/>
        <v>0</v>
      </c>
      <c r="CR144">
        <f t="shared" ca="1" si="235"/>
        <v>0</v>
      </c>
      <c r="CS144">
        <f t="shared" ca="1" si="235"/>
        <v>0</v>
      </c>
      <c r="CT144" t="e">
        <f t="shared" ca="1" si="235"/>
        <v>#REF!</v>
      </c>
      <c r="CU144" t="e">
        <f t="shared" ca="1" si="235"/>
        <v>#REF!</v>
      </c>
      <c r="CV144" t="e">
        <f t="shared" ca="1" si="235"/>
        <v>#REF!</v>
      </c>
      <c r="CW144" t="e">
        <f t="shared" ca="1" si="235"/>
        <v>#REF!</v>
      </c>
      <c r="CX144" t="e">
        <f t="shared" ca="1" si="235"/>
        <v>#REF!</v>
      </c>
    </row>
    <row r="145" spans="1:102">
      <c r="A145" t="s">
        <v>81</v>
      </c>
      <c r="B145">
        <f t="shared" ref="B145:AG145" ca="1" si="236">COUNTIFS(INDIRECT("'"&amp;B$120&amp;"'!H:H"), "unanswerable", INDIRECT("'"&amp;B$120&amp;"'!I:I"), "unanswerable", INDIRECT("'"&amp;B$120&amp;"'!J:J"), "yes")</f>
        <v>0</v>
      </c>
      <c r="C145">
        <f t="shared" ca="1" si="236"/>
        <v>0</v>
      </c>
      <c r="D145">
        <f t="shared" ca="1" si="236"/>
        <v>0</v>
      </c>
      <c r="E145">
        <f t="shared" ca="1" si="236"/>
        <v>0</v>
      </c>
      <c r="F145">
        <f t="shared" ca="1" si="236"/>
        <v>0</v>
      </c>
      <c r="G145">
        <f t="shared" ca="1" si="236"/>
        <v>0</v>
      </c>
      <c r="H145">
        <f t="shared" ca="1" si="236"/>
        <v>0</v>
      </c>
      <c r="I145">
        <f t="shared" ca="1" si="236"/>
        <v>0</v>
      </c>
      <c r="J145">
        <f t="shared" ca="1" si="236"/>
        <v>0</v>
      </c>
      <c r="K145">
        <f t="shared" ca="1" si="236"/>
        <v>0</v>
      </c>
      <c r="L145">
        <f t="shared" ca="1" si="236"/>
        <v>0</v>
      </c>
      <c r="M145">
        <f t="shared" ca="1" si="236"/>
        <v>0</v>
      </c>
      <c r="N145">
        <f t="shared" ca="1" si="236"/>
        <v>0</v>
      </c>
      <c r="O145">
        <f t="shared" ca="1" si="236"/>
        <v>0</v>
      </c>
      <c r="P145">
        <f t="shared" ca="1" si="236"/>
        <v>0</v>
      </c>
      <c r="Q145">
        <f t="shared" ca="1" si="236"/>
        <v>0</v>
      </c>
      <c r="R145">
        <f t="shared" ca="1" si="236"/>
        <v>0</v>
      </c>
      <c r="S145">
        <f t="shared" ca="1" si="236"/>
        <v>0</v>
      </c>
      <c r="T145">
        <f t="shared" ca="1" si="236"/>
        <v>0</v>
      </c>
      <c r="U145">
        <f t="shared" ca="1" si="236"/>
        <v>0</v>
      </c>
      <c r="V145">
        <f t="shared" ca="1" si="236"/>
        <v>0</v>
      </c>
      <c r="W145">
        <f t="shared" ca="1" si="236"/>
        <v>0</v>
      </c>
      <c r="X145">
        <f t="shared" ca="1" si="236"/>
        <v>0</v>
      </c>
      <c r="Y145">
        <f t="shared" ca="1" si="236"/>
        <v>0</v>
      </c>
      <c r="Z145">
        <f t="shared" ca="1" si="236"/>
        <v>0</v>
      </c>
      <c r="AA145">
        <f t="shared" ca="1" si="236"/>
        <v>0</v>
      </c>
      <c r="AB145">
        <f t="shared" ca="1" si="236"/>
        <v>0</v>
      </c>
      <c r="AC145">
        <f t="shared" ca="1" si="236"/>
        <v>0</v>
      </c>
      <c r="AD145">
        <f t="shared" ca="1" si="236"/>
        <v>0</v>
      </c>
      <c r="AE145">
        <f t="shared" ca="1" si="236"/>
        <v>0</v>
      </c>
      <c r="AF145">
        <f t="shared" ca="1" si="236"/>
        <v>0</v>
      </c>
      <c r="AG145">
        <f t="shared" ca="1" si="236"/>
        <v>0</v>
      </c>
      <c r="AH145">
        <f t="shared" ref="AH145:BM145" ca="1" si="237">COUNTIFS(INDIRECT("'"&amp;AH$120&amp;"'!H:H"), "unanswerable", INDIRECT("'"&amp;AH$120&amp;"'!I:I"), "unanswerable", INDIRECT("'"&amp;AH$120&amp;"'!J:J"), "yes")</f>
        <v>0</v>
      </c>
      <c r="AI145">
        <f t="shared" ca="1" si="237"/>
        <v>0</v>
      </c>
      <c r="AJ145">
        <f t="shared" ca="1" si="237"/>
        <v>0</v>
      </c>
      <c r="AK145">
        <f t="shared" ca="1" si="237"/>
        <v>0</v>
      </c>
      <c r="AL145">
        <f t="shared" ca="1" si="237"/>
        <v>0</v>
      </c>
      <c r="AM145">
        <f t="shared" ca="1" si="237"/>
        <v>0</v>
      </c>
      <c r="AN145">
        <f t="shared" ca="1" si="237"/>
        <v>0</v>
      </c>
      <c r="AO145">
        <f t="shared" ca="1" si="237"/>
        <v>0</v>
      </c>
      <c r="AP145">
        <f t="shared" ca="1" si="237"/>
        <v>0</v>
      </c>
      <c r="AQ145">
        <f t="shared" ca="1" si="237"/>
        <v>0</v>
      </c>
      <c r="AR145">
        <f t="shared" ca="1" si="237"/>
        <v>0</v>
      </c>
      <c r="AS145">
        <f t="shared" ca="1" si="237"/>
        <v>0</v>
      </c>
      <c r="AT145">
        <f t="shared" ca="1" si="237"/>
        <v>0</v>
      </c>
      <c r="AU145">
        <f t="shared" ca="1" si="237"/>
        <v>0</v>
      </c>
      <c r="AV145">
        <f t="shared" ca="1" si="237"/>
        <v>0</v>
      </c>
      <c r="AW145">
        <f t="shared" ca="1" si="237"/>
        <v>0</v>
      </c>
      <c r="AX145">
        <f t="shared" ca="1" si="237"/>
        <v>0</v>
      </c>
      <c r="AY145">
        <f t="shared" ca="1" si="237"/>
        <v>0</v>
      </c>
      <c r="AZ145">
        <f t="shared" ca="1" si="237"/>
        <v>0</v>
      </c>
      <c r="BA145">
        <f t="shared" ca="1" si="237"/>
        <v>0</v>
      </c>
      <c r="BB145">
        <f t="shared" ca="1" si="237"/>
        <v>0</v>
      </c>
      <c r="BC145">
        <f t="shared" ca="1" si="237"/>
        <v>0</v>
      </c>
      <c r="BD145">
        <f t="shared" ca="1" si="237"/>
        <v>0</v>
      </c>
      <c r="BE145">
        <f t="shared" ca="1" si="237"/>
        <v>0</v>
      </c>
      <c r="BF145">
        <f t="shared" ca="1" si="237"/>
        <v>0</v>
      </c>
      <c r="BG145">
        <f t="shared" ca="1" si="237"/>
        <v>0</v>
      </c>
      <c r="BH145">
        <f t="shared" ca="1" si="237"/>
        <v>0</v>
      </c>
      <c r="BI145">
        <f t="shared" ca="1" si="237"/>
        <v>0</v>
      </c>
      <c r="BJ145">
        <f t="shared" ca="1" si="237"/>
        <v>0</v>
      </c>
      <c r="BK145">
        <f t="shared" ca="1" si="237"/>
        <v>0</v>
      </c>
      <c r="BL145">
        <f t="shared" ca="1" si="237"/>
        <v>0</v>
      </c>
      <c r="BM145">
        <f t="shared" ca="1" si="237"/>
        <v>0</v>
      </c>
      <c r="BN145">
        <f t="shared" ref="BN145:CX145" ca="1" si="238">COUNTIFS(INDIRECT("'"&amp;BN$120&amp;"'!H:H"), "unanswerable", INDIRECT("'"&amp;BN$120&amp;"'!I:I"), "unanswerable", INDIRECT("'"&amp;BN$120&amp;"'!J:J"), "yes")</f>
        <v>0</v>
      </c>
      <c r="BO145">
        <f t="shared" ca="1" si="238"/>
        <v>0</v>
      </c>
      <c r="BP145">
        <f t="shared" ca="1" si="238"/>
        <v>0</v>
      </c>
      <c r="BQ145">
        <f t="shared" ca="1" si="238"/>
        <v>0</v>
      </c>
      <c r="BR145">
        <f t="shared" ca="1" si="238"/>
        <v>0</v>
      </c>
      <c r="BS145">
        <f t="shared" ca="1" si="238"/>
        <v>0</v>
      </c>
      <c r="BT145">
        <f t="shared" ca="1" si="238"/>
        <v>0</v>
      </c>
      <c r="BU145">
        <f t="shared" ca="1" si="238"/>
        <v>0</v>
      </c>
      <c r="BV145">
        <f t="shared" ca="1" si="238"/>
        <v>0</v>
      </c>
      <c r="BW145">
        <f t="shared" ca="1" si="238"/>
        <v>0</v>
      </c>
      <c r="BX145">
        <f t="shared" ca="1" si="238"/>
        <v>0</v>
      </c>
      <c r="BY145">
        <f t="shared" ca="1" si="238"/>
        <v>0</v>
      </c>
      <c r="BZ145">
        <f t="shared" ca="1" si="238"/>
        <v>0</v>
      </c>
      <c r="CA145">
        <f t="shared" ca="1" si="238"/>
        <v>0</v>
      </c>
      <c r="CB145">
        <f t="shared" ca="1" si="238"/>
        <v>0</v>
      </c>
      <c r="CC145">
        <f t="shared" ca="1" si="238"/>
        <v>0</v>
      </c>
      <c r="CD145">
        <f t="shared" ca="1" si="238"/>
        <v>0</v>
      </c>
      <c r="CE145">
        <f t="shared" ca="1" si="238"/>
        <v>0</v>
      </c>
      <c r="CF145">
        <f t="shared" ca="1" si="238"/>
        <v>0</v>
      </c>
      <c r="CG145">
        <f t="shared" ca="1" si="238"/>
        <v>0</v>
      </c>
      <c r="CH145">
        <f t="shared" ca="1" si="238"/>
        <v>0</v>
      </c>
      <c r="CI145">
        <f t="shared" ca="1" si="238"/>
        <v>0</v>
      </c>
      <c r="CJ145">
        <f t="shared" ca="1" si="238"/>
        <v>0</v>
      </c>
      <c r="CK145">
        <f t="shared" ca="1" si="238"/>
        <v>0</v>
      </c>
      <c r="CL145">
        <f t="shared" ca="1" si="238"/>
        <v>0</v>
      </c>
      <c r="CM145">
        <f t="shared" ca="1" si="238"/>
        <v>0</v>
      </c>
      <c r="CN145">
        <f t="shared" ca="1" si="238"/>
        <v>0</v>
      </c>
      <c r="CO145">
        <f t="shared" ca="1" si="238"/>
        <v>0</v>
      </c>
      <c r="CP145">
        <f t="shared" ca="1" si="238"/>
        <v>0</v>
      </c>
      <c r="CQ145">
        <f t="shared" ca="1" si="238"/>
        <v>0</v>
      </c>
      <c r="CR145">
        <f t="shared" ca="1" si="238"/>
        <v>0</v>
      </c>
      <c r="CS145">
        <f t="shared" ca="1" si="238"/>
        <v>0</v>
      </c>
      <c r="CT145" t="e">
        <f t="shared" ca="1" si="238"/>
        <v>#REF!</v>
      </c>
      <c r="CU145" t="e">
        <f t="shared" ca="1" si="238"/>
        <v>#REF!</v>
      </c>
      <c r="CV145" t="e">
        <f t="shared" ca="1" si="238"/>
        <v>#REF!</v>
      </c>
      <c r="CW145" t="e">
        <f t="shared" ca="1" si="238"/>
        <v>#REF!</v>
      </c>
      <c r="CX145" t="e">
        <f t="shared" ca="1" si="238"/>
        <v>#REF!</v>
      </c>
    </row>
    <row r="146" spans="1:102">
      <c r="A146" t="s">
        <v>82</v>
      </c>
      <c r="B146">
        <f t="shared" ref="B146:AG146" ca="1" si="239">COUNTIFS(INDIRECT("'"&amp;B$120&amp;"'!H:H"), "&lt;&gt;unanswerable", INDIRECT("'"&amp;B$120&amp;"'!I:I"), "unanswerable", INDIRECT("'"&amp;B$120&amp;"'!J:J"), "yes")</f>
        <v>0</v>
      </c>
      <c r="C146">
        <f t="shared" ca="1" si="239"/>
        <v>0</v>
      </c>
      <c r="D146">
        <f t="shared" ca="1" si="239"/>
        <v>0</v>
      </c>
      <c r="E146">
        <f t="shared" ca="1" si="239"/>
        <v>0</v>
      </c>
      <c r="F146">
        <f t="shared" ca="1" si="239"/>
        <v>0</v>
      </c>
      <c r="G146">
        <f t="shared" ca="1" si="239"/>
        <v>0</v>
      </c>
      <c r="H146">
        <f t="shared" ca="1" si="239"/>
        <v>0</v>
      </c>
      <c r="I146">
        <f t="shared" ca="1" si="239"/>
        <v>0</v>
      </c>
      <c r="J146">
        <f t="shared" ca="1" si="239"/>
        <v>0</v>
      </c>
      <c r="K146">
        <f t="shared" ca="1" si="239"/>
        <v>0</v>
      </c>
      <c r="L146">
        <f t="shared" ca="1" si="239"/>
        <v>0</v>
      </c>
      <c r="M146">
        <f t="shared" ca="1" si="239"/>
        <v>0</v>
      </c>
      <c r="N146">
        <f t="shared" ca="1" si="239"/>
        <v>0</v>
      </c>
      <c r="O146">
        <f t="shared" ca="1" si="239"/>
        <v>0</v>
      </c>
      <c r="P146">
        <f t="shared" ca="1" si="239"/>
        <v>0</v>
      </c>
      <c r="Q146">
        <f t="shared" ca="1" si="239"/>
        <v>0</v>
      </c>
      <c r="R146">
        <f t="shared" ca="1" si="239"/>
        <v>0</v>
      </c>
      <c r="S146">
        <f t="shared" ca="1" si="239"/>
        <v>0</v>
      </c>
      <c r="T146">
        <f t="shared" ca="1" si="239"/>
        <v>0</v>
      </c>
      <c r="U146">
        <f t="shared" ca="1" si="239"/>
        <v>0</v>
      </c>
      <c r="V146">
        <f t="shared" ca="1" si="239"/>
        <v>0</v>
      </c>
      <c r="W146">
        <f t="shared" ca="1" si="239"/>
        <v>0</v>
      </c>
      <c r="X146">
        <f t="shared" ca="1" si="239"/>
        <v>0</v>
      </c>
      <c r="Y146">
        <f t="shared" ca="1" si="239"/>
        <v>0</v>
      </c>
      <c r="Z146">
        <f t="shared" ca="1" si="239"/>
        <v>0</v>
      </c>
      <c r="AA146">
        <f t="shared" ca="1" si="239"/>
        <v>0</v>
      </c>
      <c r="AB146">
        <f t="shared" ca="1" si="239"/>
        <v>0</v>
      </c>
      <c r="AC146">
        <f t="shared" ca="1" si="239"/>
        <v>0</v>
      </c>
      <c r="AD146">
        <f t="shared" ca="1" si="239"/>
        <v>0</v>
      </c>
      <c r="AE146">
        <f t="shared" ca="1" si="239"/>
        <v>0</v>
      </c>
      <c r="AF146">
        <f t="shared" ca="1" si="239"/>
        <v>0</v>
      </c>
      <c r="AG146">
        <f t="shared" ca="1" si="239"/>
        <v>0</v>
      </c>
      <c r="AH146">
        <f t="shared" ref="AH146:BM146" ca="1" si="240">COUNTIFS(INDIRECT("'"&amp;AH$120&amp;"'!H:H"), "&lt;&gt;unanswerable", INDIRECT("'"&amp;AH$120&amp;"'!I:I"), "unanswerable", INDIRECT("'"&amp;AH$120&amp;"'!J:J"), "yes")</f>
        <v>0</v>
      </c>
      <c r="AI146">
        <f t="shared" ca="1" si="240"/>
        <v>0</v>
      </c>
      <c r="AJ146">
        <f t="shared" ca="1" si="240"/>
        <v>0</v>
      </c>
      <c r="AK146">
        <f t="shared" ca="1" si="240"/>
        <v>0</v>
      </c>
      <c r="AL146">
        <f t="shared" ca="1" si="240"/>
        <v>0</v>
      </c>
      <c r="AM146">
        <f t="shared" ca="1" si="240"/>
        <v>0</v>
      </c>
      <c r="AN146">
        <f t="shared" ca="1" si="240"/>
        <v>0</v>
      </c>
      <c r="AO146">
        <f t="shared" ca="1" si="240"/>
        <v>0</v>
      </c>
      <c r="AP146">
        <f t="shared" ca="1" si="240"/>
        <v>0</v>
      </c>
      <c r="AQ146">
        <f t="shared" ca="1" si="240"/>
        <v>0</v>
      </c>
      <c r="AR146">
        <f t="shared" ca="1" si="240"/>
        <v>0</v>
      </c>
      <c r="AS146">
        <f t="shared" ca="1" si="240"/>
        <v>0</v>
      </c>
      <c r="AT146">
        <f t="shared" ca="1" si="240"/>
        <v>0</v>
      </c>
      <c r="AU146">
        <f t="shared" ca="1" si="240"/>
        <v>0</v>
      </c>
      <c r="AV146">
        <f t="shared" ca="1" si="240"/>
        <v>0</v>
      </c>
      <c r="AW146">
        <f t="shared" ca="1" si="240"/>
        <v>0</v>
      </c>
      <c r="AX146">
        <f t="shared" ca="1" si="240"/>
        <v>0</v>
      </c>
      <c r="AY146">
        <f t="shared" ca="1" si="240"/>
        <v>0</v>
      </c>
      <c r="AZ146">
        <f t="shared" ca="1" si="240"/>
        <v>0</v>
      </c>
      <c r="BA146">
        <f t="shared" ca="1" si="240"/>
        <v>0</v>
      </c>
      <c r="BB146">
        <f t="shared" ca="1" si="240"/>
        <v>0</v>
      </c>
      <c r="BC146">
        <f t="shared" ca="1" si="240"/>
        <v>0</v>
      </c>
      <c r="BD146">
        <f t="shared" ca="1" si="240"/>
        <v>0</v>
      </c>
      <c r="BE146">
        <f t="shared" ca="1" si="240"/>
        <v>0</v>
      </c>
      <c r="BF146">
        <f t="shared" ca="1" si="240"/>
        <v>0</v>
      </c>
      <c r="BG146">
        <f t="shared" ca="1" si="240"/>
        <v>0</v>
      </c>
      <c r="BH146">
        <f t="shared" ca="1" si="240"/>
        <v>0</v>
      </c>
      <c r="BI146">
        <f t="shared" ca="1" si="240"/>
        <v>0</v>
      </c>
      <c r="BJ146">
        <f t="shared" ca="1" si="240"/>
        <v>0</v>
      </c>
      <c r="BK146">
        <f t="shared" ca="1" si="240"/>
        <v>0</v>
      </c>
      <c r="BL146">
        <f t="shared" ca="1" si="240"/>
        <v>0</v>
      </c>
      <c r="BM146">
        <f t="shared" ca="1" si="240"/>
        <v>0</v>
      </c>
      <c r="BN146">
        <f t="shared" ref="BN146:CX146" ca="1" si="241">COUNTIFS(INDIRECT("'"&amp;BN$120&amp;"'!H:H"), "&lt;&gt;unanswerable", INDIRECT("'"&amp;BN$120&amp;"'!I:I"), "unanswerable", INDIRECT("'"&amp;BN$120&amp;"'!J:J"), "yes")</f>
        <v>0</v>
      </c>
      <c r="BO146">
        <f t="shared" ca="1" si="241"/>
        <v>0</v>
      </c>
      <c r="BP146">
        <f t="shared" ca="1" si="241"/>
        <v>0</v>
      </c>
      <c r="BQ146">
        <f t="shared" ca="1" si="241"/>
        <v>0</v>
      </c>
      <c r="BR146">
        <f t="shared" ca="1" si="241"/>
        <v>0</v>
      </c>
      <c r="BS146">
        <f t="shared" ca="1" si="241"/>
        <v>0</v>
      </c>
      <c r="BT146">
        <f t="shared" ca="1" si="241"/>
        <v>0</v>
      </c>
      <c r="BU146">
        <f t="shared" ca="1" si="241"/>
        <v>0</v>
      </c>
      <c r="BV146">
        <f t="shared" ca="1" si="241"/>
        <v>0</v>
      </c>
      <c r="BW146">
        <f t="shared" ca="1" si="241"/>
        <v>0</v>
      </c>
      <c r="BX146">
        <f t="shared" ca="1" si="241"/>
        <v>0</v>
      </c>
      <c r="BY146">
        <f t="shared" ca="1" si="241"/>
        <v>0</v>
      </c>
      <c r="BZ146">
        <f t="shared" ca="1" si="241"/>
        <v>0</v>
      </c>
      <c r="CA146">
        <f t="shared" ca="1" si="241"/>
        <v>0</v>
      </c>
      <c r="CB146">
        <f t="shared" ca="1" si="241"/>
        <v>0</v>
      </c>
      <c r="CC146">
        <f t="shared" ca="1" si="241"/>
        <v>0</v>
      </c>
      <c r="CD146">
        <f t="shared" ca="1" si="241"/>
        <v>0</v>
      </c>
      <c r="CE146">
        <f t="shared" ca="1" si="241"/>
        <v>0</v>
      </c>
      <c r="CF146">
        <f t="shared" ca="1" si="241"/>
        <v>0</v>
      </c>
      <c r="CG146">
        <f t="shared" ca="1" si="241"/>
        <v>0</v>
      </c>
      <c r="CH146">
        <f t="shared" ca="1" si="241"/>
        <v>0</v>
      </c>
      <c r="CI146">
        <f t="shared" ca="1" si="241"/>
        <v>0</v>
      </c>
      <c r="CJ146">
        <f t="shared" ca="1" si="241"/>
        <v>0</v>
      </c>
      <c r="CK146">
        <f t="shared" ca="1" si="241"/>
        <v>0</v>
      </c>
      <c r="CL146">
        <f t="shared" ca="1" si="241"/>
        <v>0</v>
      </c>
      <c r="CM146">
        <f t="shared" ca="1" si="241"/>
        <v>0</v>
      </c>
      <c r="CN146">
        <f t="shared" ca="1" si="241"/>
        <v>0</v>
      </c>
      <c r="CO146">
        <f t="shared" ca="1" si="241"/>
        <v>0</v>
      </c>
      <c r="CP146">
        <f t="shared" ca="1" si="241"/>
        <v>0</v>
      </c>
      <c r="CQ146">
        <f t="shared" ca="1" si="241"/>
        <v>0</v>
      </c>
      <c r="CR146">
        <f t="shared" ca="1" si="241"/>
        <v>0</v>
      </c>
      <c r="CS146">
        <f t="shared" ca="1" si="241"/>
        <v>0</v>
      </c>
      <c r="CT146" t="e">
        <f t="shared" ca="1" si="241"/>
        <v>#REF!</v>
      </c>
      <c r="CU146" t="e">
        <f t="shared" ca="1" si="241"/>
        <v>#REF!</v>
      </c>
      <c r="CV146" t="e">
        <f t="shared" ca="1" si="241"/>
        <v>#REF!</v>
      </c>
      <c r="CW146" t="e">
        <f t="shared" ca="1" si="241"/>
        <v>#REF!</v>
      </c>
      <c r="CX146" t="e">
        <f t="shared" ca="1" si="241"/>
        <v>#REF!</v>
      </c>
    </row>
    <row r="147" spans="1:102">
      <c r="A147" t="s">
        <v>83</v>
      </c>
      <c r="B147">
        <f t="shared" ref="B147:AG147" ca="1" si="242">COUNTIFS(INDIRECT("'"&amp;B$120&amp;"'!H:H"), "unanswerable", INDIRECT("'"&amp;B$120&amp;"'!I:I"), "&lt;&gt;unanswerable", INDIRECT("'"&amp;B$120&amp;"'!J:J"), "yes")</f>
        <v>0</v>
      </c>
      <c r="C147">
        <f t="shared" ca="1" si="242"/>
        <v>0</v>
      </c>
      <c r="D147">
        <f t="shared" ca="1" si="242"/>
        <v>0</v>
      </c>
      <c r="E147">
        <f t="shared" ca="1" si="242"/>
        <v>0</v>
      </c>
      <c r="F147">
        <f t="shared" ca="1" si="242"/>
        <v>0</v>
      </c>
      <c r="G147">
        <f t="shared" ca="1" si="242"/>
        <v>0</v>
      </c>
      <c r="H147">
        <f t="shared" ca="1" si="242"/>
        <v>0</v>
      </c>
      <c r="I147">
        <f t="shared" ca="1" si="242"/>
        <v>0</v>
      </c>
      <c r="J147">
        <f t="shared" ca="1" si="242"/>
        <v>0</v>
      </c>
      <c r="K147">
        <f t="shared" ca="1" si="242"/>
        <v>0</v>
      </c>
      <c r="L147">
        <f t="shared" ca="1" si="242"/>
        <v>0</v>
      </c>
      <c r="M147">
        <f t="shared" ca="1" si="242"/>
        <v>0</v>
      </c>
      <c r="N147">
        <f t="shared" ca="1" si="242"/>
        <v>0</v>
      </c>
      <c r="O147">
        <f t="shared" ca="1" si="242"/>
        <v>0</v>
      </c>
      <c r="P147">
        <f t="shared" ca="1" si="242"/>
        <v>0</v>
      </c>
      <c r="Q147">
        <f t="shared" ca="1" si="242"/>
        <v>0</v>
      </c>
      <c r="R147">
        <f t="shared" ca="1" si="242"/>
        <v>0</v>
      </c>
      <c r="S147">
        <f t="shared" ca="1" si="242"/>
        <v>0</v>
      </c>
      <c r="T147">
        <f t="shared" ca="1" si="242"/>
        <v>0</v>
      </c>
      <c r="U147">
        <f t="shared" ca="1" si="242"/>
        <v>0</v>
      </c>
      <c r="V147">
        <f t="shared" ca="1" si="242"/>
        <v>0</v>
      </c>
      <c r="W147">
        <f t="shared" ca="1" si="242"/>
        <v>0</v>
      </c>
      <c r="X147">
        <f t="shared" ca="1" si="242"/>
        <v>0</v>
      </c>
      <c r="Y147">
        <f t="shared" ca="1" si="242"/>
        <v>0</v>
      </c>
      <c r="Z147">
        <f t="shared" ca="1" si="242"/>
        <v>0</v>
      </c>
      <c r="AA147">
        <f t="shared" ca="1" si="242"/>
        <v>0</v>
      </c>
      <c r="AB147">
        <f t="shared" ca="1" si="242"/>
        <v>0</v>
      </c>
      <c r="AC147">
        <f t="shared" ca="1" si="242"/>
        <v>0</v>
      </c>
      <c r="AD147">
        <f t="shared" ca="1" si="242"/>
        <v>0</v>
      </c>
      <c r="AE147">
        <f t="shared" ca="1" si="242"/>
        <v>0</v>
      </c>
      <c r="AF147">
        <f t="shared" ca="1" si="242"/>
        <v>0</v>
      </c>
      <c r="AG147">
        <f t="shared" ca="1" si="242"/>
        <v>0</v>
      </c>
      <c r="AH147">
        <f t="shared" ref="AH147:BM147" ca="1" si="243">COUNTIFS(INDIRECT("'"&amp;AH$120&amp;"'!H:H"), "unanswerable", INDIRECT("'"&amp;AH$120&amp;"'!I:I"), "&lt;&gt;unanswerable", INDIRECT("'"&amp;AH$120&amp;"'!J:J"), "yes")</f>
        <v>0</v>
      </c>
      <c r="AI147">
        <f t="shared" ca="1" si="243"/>
        <v>0</v>
      </c>
      <c r="AJ147">
        <f t="shared" ca="1" si="243"/>
        <v>0</v>
      </c>
      <c r="AK147">
        <f t="shared" ca="1" si="243"/>
        <v>0</v>
      </c>
      <c r="AL147">
        <f t="shared" ca="1" si="243"/>
        <v>0</v>
      </c>
      <c r="AM147">
        <f t="shared" ca="1" si="243"/>
        <v>0</v>
      </c>
      <c r="AN147">
        <f t="shared" ca="1" si="243"/>
        <v>0</v>
      </c>
      <c r="AO147">
        <f t="shared" ca="1" si="243"/>
        <v>0</v>
      </c>
      <c r="AP147">
        <f t="shared" ca="1" si="243"/>
        <v>0</v>
      </c>
      <c r="AQ147">
        <f t="shared" ca="1" si="243"/>
        <v>0</v>
      </c>
      <c r="AR147">
        <f t="shared" ca="1" si="243"/>
        <v>0</v>
      </c>
      <c r="AS147">
        <f t="shared" ca="1" si="243"/>
        <v>0</v>
      </c>
      <c r="AT147">
        <f t="shared" ca="1" si="243"/>
        <v>0</v>
      </c>
      <c r="AU147">
        <f t="shared" ca="1" si="243"/>
        <v>0</v>
      </c>
      <c r="AV147">
        <f t="shared" ca="1" si="243"/>
        <v>0</v>
      </c>
      <c r="AW147">
        <f t="shared" ca="1" si="243"/>
        <v>0</v>
      </c>
      <c r="AX147">
        <f t="shared" ca="1" si="243"/>
        <v>0</v>
      </c>
      <c r="AY147">
        <f t="shared" ca="1" si="243"/>
        <v>0</v>
      </c>
      <c r="AZ147">
        <f t="shared" ca="1" si="243"/>
        <v>0</v>
      </c>
      <c r="BA147">
        <f t="shared" ca="1" si="243"/>
        <v>0</v>
      </c>
      <c r="BB147">
        <f t="shared" ca="1" si="243"/>
        <v>0</v>
      </c>
      <c r="BC147">
        <f t="shared" ca="1" si="243"/>
        <v>0</v>
      </c>
      <c r="BD147">
        <f t="shared" ca="1" si="243"/>
        <v>0</v>
      </c>
      <c r="BE147">
        <f t="shared" ca="1" si="243"/>
        <v>0</v>
      </c>
      <c r="BF147">
        <f t="shared" ca="1" si="243"/>
        <v>0</v>
      </c>
      <c r="BG147">
        <f t="shared" ca="1" si="243"/>
        <v>0</v>
      </c>
      <c r="BH147">
        <f t="shared" ca="1" si="243"/>
        <v>0</v>
      </c>
      <c r="BI147">
        <f t="shared" ca="1" si="243"/>
        <v>0</v>
      </c>
      <c r="BJ147">
        <f t="shared" ca="1" si="243"/>
        <v>0</v>
      </c>
      <c r="BK147">
        <f t="shared" ca="1" si="243"/>
        <v>0</v>
      </c>
      <c r="BL147">
        <f t="shared" ca="1" si="243"/>
        <v>0</v>
      </c>
      <c r="BM147">
        <f t="shared" ca="1" si="243"/>
        <v>0</v>
      </c>
      <c r="BN147">
        <f t="shared" ref="BN147:CX147" ca="1" si="244">COUNTIFS(INDIRECT("'"&amp;BN$120&amp;"'!H:H"), "unanswerable", INDIRECT("'"&amp;BN$120&amp;"'!I:I"), "&lt;&gt;unanswerable", INDIRECT("'"&amp;BN$120&amp;"'!J:J"), "yes")</f>
        <v>0</v>
      </c>
      <c r="BO147">
        <f t="shared" ca="1" si="244"/>
        <v>0</v>
      </c>
      <c r="BP147">
        <f t="shared" ca="1" si="244"/>
        <v>0</v>
      </c>
      <c r="BQ147">
        <f t="shared" ca="1" si="244"/>
        <v>0</v>
      </c>
      <c r="BR147">
        <f t="shared" ca="1" si="244"/>
        <v>0</v>
      </c>
      <c r="BS147">
        <f t="shared" ca="1" si="244"/>
        <v>0</v>
      </c>
      <c r="BT147">
        <f t="shared" ca="1" si="244"/>
        <v>0</v>
      </c>
      <c r="BU147">
        <f t="shared" ca="1" si="244"/>
        <v>0</v>
      </c>
      <c r="BV147">
        <f t="shared" ca="1" si="244"/>
        <v>0</v>
      </c>
      <c r="BW147">
        <f t="shared" ca="1" si="244"/>
        <v>0</v>
      </c>
      <c r="BX147">
        <f t="shared" ca="1" si="244"/>
        <v>0</v>
      </c>
      <c r="BY147">
        <f t="shared" ca="1" si="244"/>
        <v>0</v>
      </c>
      <c r="BZ147">
        <f t="shared" ca="1" si="244"/>
        <v>0</v>
      </c>
      <c r="CA147">
        <f t="shared" ca="1" si="244"/>
        <v>0</v>
      </c>
      <c r="CB147">
        <f t="shared" ca="1" si="244"/>
        <v>0</v>
      </c>
      <c r="CC147">
        <f t="shared" ca="1" si="244"/>
        <v>0</v>
      </c>
      <c r="CD147">
        <f t="shared" ca="1" si="244"/>
        <v>0</v>
      </c>
      <c r="CE147">
        <f t="shared" ca="1" si="244"/>
        <v>0</v>
      </c>
      <c r="CF147">
        <f t="shared" ca="1" si="244"/>
        <v>0</v>
      </c>
      <c r="CG147">
        <f t="shared" ca="1" si="244"/>
        <v>0</v>
      </c>
      <c r="CH147">
        <f t="shared" ca="1" si="244"/>
        <v>0</v>
      </c>
      <c r="CI147">
        <f t="shared" ca="1" si="244"/>
        <v>0</v>
      </c>
      <c r="CJ147">
        <f t="shared" ca="1" si="244"/>
        <v>0</v>
      </c>
      <c r="CK147">
        <f t="shared" ca="1" si="244"/>
        <v>0</v>
      </c>
      <c r="CL147">
        <f t="shared" ca="1" si="244"/>
        <v>0</v>
      </c>
      <c r="CM147">
        <f t="shared" ca="1" si="244"/>
        <v>0</v>
      </c>
      <c r="CN147">
        <f t="shared" ca="1" si="244"/>
        <v>0</v>
      </c>
      <c r="CO147">
        <f t="shared" ca="1" si="244"/>
        <v>0</v>
      </c>
      <c r="CP147">
        <f t="shared" ca="1" si="244"/>
        <v>0</v>
      </c>
      <c r="CQ147">
        <f t="shared" ca="1" si="244"/>
        <v>0</v>
      </c>
      <c r="CR147">
        <f t="shared" ca="1" si="244"/>
        <v>0</v>
      </c>
      <c r="CS147">
        <f t="shared" ca="1" si="244"/>
        <v>0</v>
      </c>
      <c r="CT147" t="e">
        <f t="shared" ca="1" si="244"/>
        <v>#REF!</v>
      </c>
      <c r="CU147" t="e">
        <f t="shared" ca="1" si="244"/>
        <v>#REF!</v>
      </c>
      <c r="CV147" t="e">
        <f t="shared" ca="1" si="244"/>
        <v>#REF!</v>
      </c>
      <c r="CW147" t="e">
        <f t="shared" ca="1" si="244"/>
        <v>#REF!</v>
      </c>
      <c r="CX147" t="e">
        <f t="shared" ca="1" si="244"/>
        <v>#REF!</v>
      </c>
    </row>
    <row r="148" spans="1:102">
      <c r="A148" t="s">
        <v>136</v>
      </c>
      <c r="B148">
        <f t="shared" ref="B148:AG148" ca="1" si="245">COUNTIFS(INDIRECT("'"&amp;B$120&amp;"'!H:H"), "correct", INDIRECT("'"&amp;B$120&amp;"'!I:I"), "correct", INDIRECT("'"&amp;B$120&amp;"'!J:J"), "no")</f>
        <v>0</v>
      </c>
      <c r="C148">
        <f t="shared" ca="1" si="245"/>
        <v>0</v>
      </c>
      <c r="D148">
        <f t="shared" ca="1" si="245"/>
        <v>0</v>
      </c>
      <c r="E148">
        <f t="shared" ca="1" si="245"/>
        <v>0</v>
      </c>
      <c r="F148">
        <f t="shared" ca="1" si="245"/>
        <v>0</v>
      </c>
      <c r="G148">
        <f t="shared" ca="1" si="245"/>
        <v>0</v>
      </c>
      <c r="H148">
        <f t="shared" ca="1" si="245"/>
        <v>0</v>
      </c>
      <c r="I148">
        <f t="shared" ca="1" si="245"/>
        <v>0</v>
      </c>
      <c r="J148">
        <f t="shared" ca="1" si="245"/>
        <v>0</v>
      </c>
      <c r="K148">
        <f t="shared" ca="1" si="245"/>
        <v>0</v>
      </c>
      <c r="L148">
        <f t="shared" ca="1" si="245"/>
        <v>0</v>
      </c>
      <c r="M148">
        <f t="shared" ca="1" si="245"/>
        <v>0</v>
      </c>
      <c r="N148">
        <f t="shared" ca="1" si="245"/>
        <v>0</v>
      </c>
      <c r="O148">
        <f t="shared" ca="1" si="245"/>
        <v>0</v>
      </c>
      <c r="P148">
        <f t="shared" ca="1" si="245"/>
        <v>0</v>
      </c>
      <c r="Q148">
        <f t="shared" ca="1" si="245"/>
        <v>0</v>
      </c>
      <c r="R148">
        <f t="shared" ca="1" si="245"/>
        <v>0</v>
      </c>
      <c r="S148">
        <f t="shared" ca="1" si="245"/>
        <v>0</v>
      </c>
      <c r="T148">
        <f t="shared" ca="1" si="245"/>
        <v>0</v>
      </c>
      <c r="U148">
        <f t="shared" ca="1" si="245"/>
        <v>0</v>
      </c>
      <c r="V148">
        <f t="shared" ca="1" si="245"/>
        <v>0</v>
      </c>
      <c r="W148">
        <f t="shared" ca="1" si="245"/>
        <v>0</v>
      </c>
      <c r="X148">
        <f t="shared" ca="1" si="245"/>
        <v>0</v>
      </c>
      <c r="Y148">
        <f t="shared" ca="1" si="245"/>
        <v>0</v>
      </c>
      <c r="Z148">
        <f t="shared" ca="1" si="245"/>
        <v>0</v>
      </c>
      <c r="AA148">
        <f t="shared" ca="1" si="245"/>
        <v>0</v>
      </c>
      <c r="AB148">
        <f t="shared" ca="1" si="245"/>
        <v>0</v>
      </c>
      <c r="AC148">
        <f t="shared" ca="1" si="245"/>
        <v>0</v>
      </c>
      <c r="AD148">
        <f t="shared" ca="1" si="245"/>
        <v>0</v>
      </c>
      <c r="AE148">
        <f t="shared" ca="1" si="245"/>
        <v>0</v>
      </c>
      <c r="AF148">
        <f t="shared" ca="1" si="245"/>
        <v>0</v>
      </c>
      <c r="AG148">
        <f t="shared" ca="1" si="245"/>
        <v>0</v>
      </c>
      <c r="AH148">
        <f t="shared" ref="AH148:BM148" ca="1" si="246">COUNTIFS(INDIRECT("'"&amp;AH$120&amp;"'!H:H"), "correct", INDIRECT("'"&amp;AH$120&amp;"'!I:I"), "correct", INDIRECT("'"&amp;AH$120&amp;"'!J:J"), "no")</f>
        <v>0</v>
      </c>
      <c r="AI148">
        <f t="shared" ca="1" si="246"/>
        <v>0</v>
      </c>
      <c r="AJ148">
        <f t="shared" ca="1" si="246"/>
        <v>0</v>
      </c>
      <c r="AK148">
        <f t="shared" ca="1" si="246"/>
        <v>0</v>
      </c>
      <c r="AL148">
        <f t="shared" ca="1" si="246"/>
        <v>0</v>
      </c>
      <c r="AM148">
        <f t="shared" ca="1" si="246"/>
        <v>0</v>
      </c>
      <c r="AN148">
        <f t="shared" ca="1" si="246"/>
        <v>0</v>
      </c>
      <c r="AO148">
        <f t="shared" ca="1" si="246"/>
        <v>0</v>
      </c>
      <c r="AP148">
        <f t="shared" ca="1" si="246"/>
        <v>0</v>
      </c>
      <c r="AQ148">
        <f t="shared" ca="1" si="246"/>
        <v>0</v>
      </c>
      <c r="AR148">
        <f t="shared" ca="1" si="246"/>
        <v>0</v>
      </c>
      <c r="AS148">
        <f t="shared" ca="1" si="246"/>
        <v>0</v>
      </c>
      <c r="AT148">
        <f t="shared" ca="1" si="246"/>
        <v>0</v>
      </c>
      <c r="AU148">
        <f t="shared" ca="1" si="246"/>
        <v>0</v>
      </c>
      <c r="AV148">
        <f t="shared" ca="1" si="246"/>
        <v>0</v>
      </c>
      <c r="AW148">
        <f t="shared" ca="1" si="246"/>
        <v>0</v>
      </c>
      <c r="AX148">
        <f t="shared" ca="1" si="246"/>
        <v>0</v>
      </c>
      <c r="AY148">
        <f t="shared" ca="1" si="246"/>
        <v>0</v>
      </c>
      <c r="AZ148">
        <f t="shared" ca="1" si="246"/>
        <v>0</v>
      </c>
      <c r="BA148">
        <f t="shared" ca="1" si="246"/>
        <v>0</v>
      </c>
      <c r="BB148">
        <f t="shared" ca="1" si="246"/>
        <v>0</v>
      </c>
      <c r="BC148">
        <f t="shared" ca="1" si="246"/>
        <v>0</v>
      </c>
      <c r="BD148">
        <f t="shared" ca="1" si="246"/>
        <v>0</v>
      </c>
      <c r="BE148">
        <f t="shared" ca="1" si="246"/>
        <v>0</v>
      </c>
      <c r="BF148">
        <f t="shared" ca="1" si="246"/>
        <v>0</v>
      </c>
      <c r="BG148">
        <f t="shared" ca="1" si="246"/>
        <v>0</v>
      </c>
      <c r="BH148">
        <f t="shared" ca="1" si="246"/>
        <v>0</v>
      </c>
      <c r="BI148">
        <f t="shared" ca="1" si="246"/>
        <v>0</v>
      </c>
      <c r="BJ148">
        <f t="shared" ca="1" si="246"/>
        <v>0</v>
      </c>
      <c r="BK148">
        <f t="shared" ca="1" si="246"/>
        <v>0</v>
      </c>
      <c r="BL148">
        <f t="shared" ca="1" si="246"/>
        <v>0</v>
      </c>
      <c r="BM148">
        <f t="shared" ca="1" si="246"/>
        <v>0</v>
      </c>
      <c r="BN148">
        <f t="shared" ref="BN148:CX148" ca="1" si="247">COUNTIFS(INDIRECT("'"&amp;BN$120&amp;"'!H:H"), "correct", INDIRECT("'"&amp;BN$120&amp;"'!I:I"), "correct", INDIRECT("'"&amp;BN$120&amp;"'!J:J"), "no")</f>
        <v>0</v>
      </c>
      <c r="BO148">
        <f t="shared" ca="1" si="247"/>
        <v>0</v>
      </c>
      <c r="BP148">
        <f t="shared" ca="1" si="247"/>
        <v>0</v>
      </c>
      <c r="BQ148">
        <f t="shared" ca="1" si="247"/>
        <v>0</v>
      </c>
      <c r="BR148">
        <f t="shared" ca="1" si="247"/>
        <v>0</v>
      </c>
      <c r="BS148">
        <f t="shared" ca="1" si="247"/>
        <v>0</v>
      </c>
      <c r="BT148">
        <f t="shared" ca="1" si="247"/>
        <v>0</v>
      </c>
      <c r="BU148">
        <f t="shared" ca="1" si="247"/>
        <v>0</v>
      </c>
      <c r="BV148">
        <f t="shared" ca="1" si="247"/>
        <v>0</v>
      </c>
      <c r="BW148">
        <f t="shared" ca="1" si="247"/>
        <v>0</v>
      </c>
      <c r="BX148">
        <f t="shared" ca="1" si="247"/>
        <v>0</v>
      </c>
      <c r="BY148">
        <f t="shared" ca="1" si="247"/>
        <v>0</v>
      </c>
      <c r="BZ148">
        <f t="shared" ca="1" si="247"/>
        <v>0</v>
      </c>
      <c r="CA148">
        <f t="shared" ca="1" si="247"/>
        <v>0</v>
      </c>
      <c r="CB148">
        <f t="shared" ca="1" si="247"/>
        <v>0</v>
      </c>
      <c r="CC148">
        <f t="shared" ca="1" si="247"/>
        <v>0</v>
      </c>
      <c r="CD148">
        <f t="shared" ca="1" si="247"/>
        <v>0</v>
      </c>
      <c r="CE148">
        <f t="shared" ca="1" si="247"/>
        <v>0</v>
      </c>
      <c r="CF148">
        <f t="shared" ca="1" si="247"/>
        <v>0</v>
      </c>
      <c r="CG148">
        <f t="shared" ca="1" si="247"/>
        <v>0</v>
      </c>
      <c r="CH148">
        <f t="shared" ca="1" si="247"/>
        <v>0</v>
      </c>
      <c r="CI148">
        <f t="shared" ca="1" si="247"/>
        <v>0</v>
      </c>
      <c r="CJ148">
        <f t="shared" ca="1" si="247"/>
        <v>0</v>
      </c>
      <c r="CK148">
        <f t="shared" ca="1" si="247"/>
        <v>0</v>
      </c>
      <c r="CL148">
        <f t="shared" ca="1" si="247"/>
        <v>0</v>
      </c>
      <c r="CM148">
        <f t="shared" ca="1" si="247"/>
        <v>0</v>
      </c>
      <c r="CN148">
        <f t="shared" ca="1" si="247"/>
        <v>0</v>
      </c>
      <c r="CO148">
        <f t="shared" ca="1" si="247"/>
        <v>0</v>
      </c>
      <c r="CP148">
        <f t="shared" ca="1" si="247"/>
        <v>0</v>
      </c>
      <c r="CQ148">
        <f t="shared" ca="1" si="247"/>
        <v>0</v>
      </c>
      <c r="CR148">
        <f t="shared" ca="1" si="247"/>
        <v>0</v>
      </c>
      <c r="CS148">
        <f t="shared" ca="1" si="247"/>
        <v>0</v>
      </c>
      <c r="CT148" t="e">
        <f t="shared" ca="1" si="247"/>
        <v>#REF!</v>
      </c>
      <c r="CU148" t="e">
        <f t="shared" ca="1" si="247"/>
        <v>#REF!</v>
      </c>
      <c r="CV148" t="e">
        <f t="shared" ca="1" si="247"/>
        <v>#REF!</v>
      </c>
      <c r="CW148" t="e">
        <f t="shared" ca="1" si="247"/>
        <v>#REF!</v>
      </c>
      <c r="CX148" t="e">
        <f t="shared" ca="1" si="247"/>
        <v>#REF!</v>
      </c>
    </row>
    <row r="149" spans="1:102">
      <c r="A149" t="s">
        <v>90</v>
      </c>
      <c r="B149">
        <f t="shared" ref="B149:AG149" ca="1" si="248">COUNTIFS(INDIRECT("'"&amp;B$120&amp;"'!H:H"), "&lt;&gt;correct", INDIRECT("'"&amp;B$120&amp;"'!I:I"), "correct", INDIRECT("'"&amp;B$120&amp;"'!J:J"), "no")</f>
        <v>0</v>
      </c>
      <c r="C149">
        <f t="shared" ca="1" si="248"/>
        <v>0</v>
      </c>
      <c r="D149">
        <f t="shared" ca="1" si="248"/>
        <v>0</v>
      </c>
      <c r="E149">
        <f t="shared" ca="1" si="248"/>
        <v>0</v>
      </c>
      <c r="F149">
        <f t="shared" ca="1" si="248"/>
        <v>0</v>
      </c>
      <c r="G149">
        <f t="shared" ca="1" si="248"/>
        <v>0</v>
      </c>
      <c r="H149">
        <f t="shared" ca="1" si="248"/>
        <v>0</v>
      </c>
      <c r="I149">
        <f t="shared" ca="1" si="248"/>
        <v>0</v>
      </c>
      <c r="J149">
        <f t="shared" ca="1" si="248"/>
        <v>0</v>
      </c>
      <c r="K149">
        <f t="shared" ca="1" si="248"/>
        <v>0</v>
      </c>
      <c r="L149">
        <f t="shared" ca="1" si="248"/>
        <v>0</v>
      </c>
      <c r="M149">
        <f t="shared" ca="1" si="248"/>
        <v>0</v>
      </c>
      <c r="N149">
        <f t="shared" ca="1" si="248"/>
        <v>0</v>
      </c>
      <c r="O149">
        <f t="shared" ca="1" si="248"/>
        <v>0</v>
      </c>
      <c r="P149">
        <f t="shared" ca="1" si="248"/>
        <v>0</v>
      </c>
      <c r="Q149">
        <f t="shared" ca="1" si="248"/>
        <v>0</v>
      </c>
      <c r="R149">
        <f t="shared" ca="1" si="248"/>
        <v>0</v>
      </c>
      <c r="S149">
        <f t="shared" ca="1" si="248"/>
        <v>0</v>
      </c>
      <c r="T149">
        <f t="shared" ca="1" si="248"/>
        <v>0</v>
      </c>
      <c r="U149">
        <f t="shared" ca="1" si="248"/>
        <v>0</v>
      </c>
      <c r="V149">
        <f t="shared" ca="1" si="248"/>
        <v>0</v>
      </c>
      <c r="W149">
        <f t="shared" ca="1" si="248"/>
        <v>0</v>
      </c>
      <c r="X149">
        <f t="shared" ca="1" si="248"/>
        <v>0</v>
      </c>
      <c r="Y149">
        <f t="shared" ca="1" si="248"/>
        <v>0</v>
      </c>
      <c r="Z149">
        <f t="shared" ca="1" si="248"/>
        <v>0</v>
      </c>
      <c r="AA149">
        <f t="shared" ca="1" si="248"/>
        <v>0</v>
      </c>
      <c r="AB149">
        <f t="shared" ca="1" si="248"/>
        <v>0</v>
      </c>
      <c r="AC149">
        <f t="shared" ca="1" si="248"/>
        <v>0</v>
      </c>
      <c r="AD149">
        <f t="shared" ca="1" si="248"/>
        <v>0</v>
      </c>
      <c r="AE149">
        <f t="shared" ca="1" si="248"/>
        <v>0</v>
      </c>
      <c r="AF149">
        <f t="shared" ca="1" si="248"/>
        <v>0</v>
      </c>
      <c r="AG149">
        <f t="shared" ca="1" si="248"/>
        <v>0</v>
      </c>
      <c r="AH149">
        <f t="shared" ref="AH149:BM149" ca="1" si="249">COUNTIFS(INDIRECT("'"&amp;AH$120&amp;"'!H:H"), "&lt;&gt;correct", INDIRECT("'"&amp;AH$120&amp;"'!I:I"), "correct", INDIRECT("'"&amp;AH$120&amp;"'!J:J"), "no")</f>
        <v>0</v>
      </c>
      <c r="AI149">
        <f t="shared" ca="1" si="249"/>
        <v>0</v>
      </c>
      <c r="AJ149">
        <f t="shared" ca="1" si="249"/>
        <v>0</v>
      </c>
      <c r="AK149">
        <f t="shared" ca="1" si="249"/>
        <v>0</v>
      </c>
      <c r="AL149">
        <f t="shared" ca="1" si="249"/>
        <v>0</v>
      </c>
      <c r="AM149">
        <f t="shared" ca="1" si="249"/>
        <v>0</v>
      </c>
      <c r="AN149">
        <f t="shared" ca="1" si="249"/>
        <v>0</v>
      </c>
      <c r="AO149">
        <f t="shared" ca="1" si="249"/>
        <v>0</v>
      </c>
      <c r="AP149">
        <f t="shared" ca="1" si="249"/>
        <v>0</v>
      </c>
      <c r="AQ149">
        <f t="shared" ca="1" si="249"/>
        <v>0</v>
      </c>
      <c r="AR149">
        <f t="shared" ca="1" si="249"/>
        <v>0</v>
      </c>
      <c r="AS149">
        <f t="shared" ca="1" si="249"/>
        <v>0</v>
      </c>
      <c r="AT149">
        <f t="shared" ca="1" si="249"/>
        <v>0</v>
      </c>
      <c r="AU149">
        <f t="shared" ca="1" si="249"/>
        <v>0</v>
      </c>
      <c r="AV149">
        <f t="shared" ca="1" si="249"/>
        <v>0</v>
      </c>
      <c r="AW149">
        <f t="shared" ca="1" si="249"/>
        <v>0</v>
      </c>
      <c r="AX149">
        <f t="shared" ca="1" si="249"/>
        <v>0</v>
      </c>
      <c r="AY149">
        <f t="shared" ca="1" si="249"/>
        <v>0</v>
      </c>
      <c r="AZ149">
        <f t="shared" ca="1" si="249"/>
        <v>0</v>
      </c>
      <c r="BA149">
        <f t="shared" ca="1" si="249"/>
        <v>0</v>
      </c>
      <c r="BB149">
        <f t="shared" ca="1" si="249"/>
        <v>0</v>
      </c>
      <c r="BC149">
        <f t="shared" ca="1" si="249"/>
        <v>0</v>
      </c>
      <c r="BD149">
        <f t="shared" ca="1" si="249"/>
        <v>0</v>
      </c>
      <c r="BE149">
        <f t="shared" ca="1" si="249"/>
        <v>0</v>
      </c>
      <c r="BF149">
        <f t="shared" ca="1" si="249"/>
        <v>0</v>
      </c>
      <c r="BG149">
        <f t="shared" ca="1" si="249"/>
        <v>0</v>
      </c>
      <c r="BH149">
        <f t="shared" ca="1" si="249"/>
        <v>0</v>
      </c>
      <c r="BI149">
        <f t="shared" ca="1" si="249"/>
        <v>0</v>
      </c>
      <c r="BJ149">
        <f t="shared" ca="1" si="249"/>
        <v>0</v>
      </c>
      <c r="BK149">
        <f t="shared" ca="1" si="249"/>
        <v>0</v>
      </c>
      <c r="BL149">
        <f t="shared" ca="1" si="249"/>
        <v>0</v>
      </c>
      <c r="BM149">
        <f t="shared" ca="1" si="249"/>
        <v>0</v>
      </c>
      <c r="BN149">
        <f t="shared" ref="BN149:CX149" ca="1" si="250">COUNTIFS(INDIRECT("'"&amp;BN$120&amp;"'!H:H"), "&lt;&gt;correct", INDIRECT("'"&amp;BN$120&amp;"'!I:I"), "correct", INDIRECT("'"&amp;BN$120&amp;"'!J:J"), "no")</f>
        <v>0</v>
      </c>
      <c r="BO149">
        <f t="shared" ca="1" si="250"/>
        <v>0</v>
      </c>
      <c r="BP149">
        <f t="shared" ca="1" si="250"/>
        <v>0</v>
      </c>
      <c r="BQ149">
        <f t="shared" ca="1" si="250"/>
        <v>0</v>
      </c>
      <c r="BR149">
        <f t="shared" ca="1" si="250"/>
        <v>0</v>
      </c>
      <c r="BS149">
        <f t="shared" ca="1" si="250"/>
        <v>0</v>
      </c>
      <c r="BT149">
        <f t="shared" ca="1" si="250"/>
        <v>0</v>
      </c>
      <c r="BU149">
        <f t="shared" ca="1" si="250"/>
        <v>0</v>
      </c>
      <c r="BV149">
        <f t="shared" ca="1" si="250"/>
        <v>0</v>
      </c>
      <c r="BW149">
        <f t="shared" ca="1" si="250"/>
        <v>0</v>
      </c>
      <c r="BX149">
        <f t="shared" ca="1" si="250"/>
        <v>0</v>
      </c>
      <c r="BY149">
        <f t="shared" ca="1" si="250"/>
        <v>0</v>
      </c>
      <c r="BZ149">
        <f t="shared" ca="1" si="250"/>
        <v>0</v>
      </c>
      <c r="CA149">
        <f t="shared" ca="1" si="250"/>
        <v>0</v>
      </c>
      <c r="CB149">
        <f t="shared" ca="1" si="250"/>
        <v>0</v>
      </c>
      <c r="CC149">
        <f t="shared" ca="1" si="250"/>
        <v>0</v>
      </c>
      <c r="CD149">
        <f t="shared" ca="1" si="250"/>
        <v>0</v>
      </c>
      <c r="CE149">
        <f t="shared" ca="1" si="250"/>
        <v>0</v>
      </c>
      <c r="CF149">
        <f t="shared" ca="1" si="250"/>
        <v>0</v>
      </c>
      <c r="CG149">
        <f t="shared" ca="1" si="250"/>
        <v>0</v>
      </c>
      <c r="CH149">
        <f t="shared" ca="1" si="250"/>
        <v>0</v>
      </c>
      <c r="CI149">
        <f t="shared" ca="1" si="250"/>
        <v>0</v>
      </c>
      <c r="CJ149">
        <f t="shared" ca="1" si="250"/>
        <v>0</v>
      </c>
      <c r="CK149">
        <f t="shared" ca="1" si="250"/>
        <v>0</v>
      </c>
      <c r="CL149">
        <f t="shared" ca="1" si="250"/>
        <v>0</v>
      </c>
      <c r="CM149">
        <f t="shared" ca="1" si="250"/>
        <v>0</v>
      </c>
      <c r="CN149">
        <f t="shared" ca="1" si="250"/>
        <v>0</v>
      </c>
      <c r="CO149">
        <f t="shared" ca="1" si="250"/>
        <v>0</v>
      </c>
      <c r="CP149">
        <f t="shared" ca="1" si="250"/>
        <v>0</v>
      </c>
      <c r="CQ149">
        <f t="shared" ca="1" si="250"/>
        <v>0</v>
      </c>
      <c r="CR149">
        <f t="shared" ca="1" si="250"/>
        <v>0</v>
      </c>
      <c r="CS149">
        <f t="shared" ca="1" si="250"/>
        <v>0</v>
      </c>
      <c r="CT149" t="e">
        <f t="shared" ca="1" si="250"/>
        <v>#REF!</v>
      </c>
      <c r="CU149" t="e">
        <f t="shared" ca="1" si="250"/>
        <v>#REF!</v>
      </c>
      <c r="CV149" t="e">
        <f t="shared" ca="1" si="250"/>
        <v>#REF!</v>
      </c>
      <c r="CW149" t="e">
        <f t="shared" ca="1" si="250"/>
        <v>#REF!</v>
      </c>
      <c r="CX149" t="e">
        <f t="shared" ca="1" si="250"/>
        <v>#REF!</v>
      </c>
    </row>
    <row r="150" spans="1:102">
      <c r="A150" t="s">
        <v>91</v>
      </c>
      <c r="B150">
        <f t="shared" ref="B150:AG150" ca="1" si="251">COUNTIFS(INDIRECT("'"&amp;B$120&amp;"'!H:H"), "correct", INDIRECT("'"&amp;B$120&amp;"'!I:I"), "&lt;&gt;correct", INDIRECT("'"&amp;B$120&amp;"'!J:J"), "no")</f>
        <v>0</v>
      </c>
      <c r="C150">
        <f t="shared" ca="1" si="251"/>
        <v>0</v>
      </c>
      <c r="D150">
        <f t="shared" ca="1" si="251"/>
        <v>0</v>
      </c>
      <c r="E150">
        <f t="shared" ca="1" si="251"/>
        <v>0</v>
      </c>
      <c r="F150">
        <f t="shared" ca="1" si="251"/>
        <v>0</v>
      </c>
      <c r="G150">
        <f t="shared" ca="1" si="251"/>
        <v>0</v>
      </c>
      <c r="H150">
        <f t="shared" ca="1" si="251"/>
        <v>0</v>
      </c>
      <c r="I150">
        <f t="shared" ca="1" si="251"/>
        <v>0</v>
      </c>
      <c r="J150">
        <f t="shared" ca="1" si="251"/>
        <v>0</v>
      </c>
      <c r="K150">
        <f t="shared" ca="1" si="251"/>
        <v>0</v>
      </c>
      <c r="L150">
        <f t="shared" ca="1" si="251"/>
        <v>0</v>
      </c>
      <c r="M150">
        <f t="shared" ca="1" si="251"/>
        <v>0</v>
      </c>
      <c r="N150">
        <f t="shared" ca="1" si="251"/>
        <v>0</v>
      </c>
      <c r="O150">
        <f t="shared" ca="1" si="251"/>
        <v>0</v>
      </c>
      <c r="P150">
        <f t="shared" ca="1" si="251"/>
        <v>0</v>
      </c>
      <c r="Q150">
        <f t="shared" ca="1" si="251"/>
        <v>0</v>
      </c>
      <c r="R150">
        <f t="shared" ca="1" si="251"/>
        <v>0</v>
      </c>
      <c r="S150">
        <f t="shared" ca="1" si="251"/>
        <v>0</v>
      </c>
      <c r="T150">
        <f t="shared" ca="1" si="251"/>
        <v>0</v>
      </c>
      <c r="U150">
        <f t="shared" ca="1" si="251"/>
        <v>0</v>
      </c>
      <c r="V150">
        <f t="shared" ca="1" si="251"/>
        <v>0</v>
      </c>
      <c r="W150">
        <f t="shared" ca="1" si="251"/>
        <v>0</v>
      </c>
      <c r="X150">
        <f t="shared" ca="1" si="251"/>
        <v>0</v>
      </c>
      <c r="Y150">
        <f t="shared" ca="1" si="251"/>
        <v>0</v>
      </c>
      <c r="Z150">
        <f t="shared" ca="1" si="251"/>
        <v>0</v>
      </c>
      <c r="AA150">
        <f t="shared" ca="1" si="251"/>
        <v>0</v>
      </c>
      <c r="AB150">
        <f t="shared" ca="1" si="251"/>
        <v>0</v>
      </c>
      <c r="AC150">
        <f t="shared" ca="1" si="251"/>
        <v>0</v>
      </c>
      <c r="AD150">
        <f t="shared" ca="1" si="251"/>
        <v>0</v>
      </c>
      <c r="AE150">
        <f t="shared" ca="1" si="251"/>
        <v>0</v>
      </c>
      <c r="AF150">
        <f t="shared" ca="1" si="251"/>
        <v>0</v>
      </c>
      <c r="AG150">
        <f t="shared" ca="1" si="251"/>
        <v>0</v>
      </c>
      <c r="AH150">
        <f t="shared" ref="AH150:BM150" ca="1" si="252">COUNTIFS(INDIRECT("'"&amp;AH$120&amp;"'!H:H"), "correct", INDIRECT("'"&amp;AH$120&amp;"'!I:I"), "&lt;&gt;correct", INDIRECT("'"&amp;AH$120&amp;"'!J:J"), "no")</f>
        <v>0</v>
      </c>
      <c r="AI150">
        <f t="shared" ca="1" si="252"/>
        <v>0</v>
      </c>
      <c r="AJ150">
        <f t="shared" ca="1" si="252"/>
        <v>0</v>
      </c>
      <c r="AK150">
        <f t="shared" ca="1" si="252"/>
        <v>0</v>
      </c>
      <c r="AL150">
        <f t="shared" ca="1" si="252"/>
        <v>0</v>
      </c>
      <c r="AM150">
        <f t="shared" ca="1" si="252"/>
        <v>0</v>
      </c>
      <c r="AN150">
        <f t="shared" ca="1" si="252"/>
        <v>0</v>
      </c>
      <c r="AO150">
        <f t="shared" ca="1" si="252"/>
        <v>0</v>
      </c>
      <c r="AP150">
        <f t="shared" ca="1" si="252"/>
        <v>0</v>
      </c>
      <c r="AQ150">
        <f t="shared" ca="1" si="252"/>
        <v>0</v>
      </c>
      <c r="AR150">
        <f t="shared" ca="1" si="252"/>
        <v>0</v>
      </c>
      <c r="AS150">
        <f t="shared" ca="1" si="252"/>
        <v>0</v>
      </c>
      <c r="AT150">
        <f t="shared" ca="1" si="252"/>
        <v>0</v>
      </c>
      <c r="AU150">
        <f t="shared" ca="1" si="252"/>
        <v>0</v>
      </c>
      <c r="AV150">
        <f t="shared" ca="1" si="252"/>
        <v>0</v>
      </c>
      <c r="AW150">
        <f t="shared" ca="1" si="252"/>
        <v>0</v>
      </c>
      <c r="AX150">
        <f t="shared" ca="1" si="252"/>
        <v>0</v>
      </c>
      <c r="AY150">
        <f t="shared" ca="1" si="252"/>
        <v>0</v>
      </c>
      <c r="AZ150">
        <f t="shared" ca="1" si="252"/>
        <v>0</v>
      </c>
      <c r="BA150">
        <f t="shared" ca="1" si="252"/>
        <v>0</v>
      </c>
      <c r="BB150">
        <f t="shared" ca="1" si="252"/>
        <v>0</v>
      </c>
      <c r="BC150">
        <f t="shared" ca="1" si="252"/>
        <v>0</v>
      </c>
      <c r="BD150">
        <f t="shared" ca="1" si="252"/>
        <v>0</v>
      </c>
      <c r="BE150">
        <f t="shared" ca="1" si="252"/>
        <v>0</v>
      </c>
      <c r="BF150">
        <f t="shared" ca="1" si="252"/>
        <v>0</v>
      </c>
      <c r="BG150">
        <f t="shared" ca="1" si="252"/>
        <v>0</v>
      </c>
      <c r="BH150">
        <f t="shared" ca="1" si="252"/>
        <v>0</v>
      </c>
      <c r="BI150">
        <f t="shared" ca="1" si="252"/>
        <v>0</v>
      </c>
      <c r="BJ150">
        <f t="shared" ca="1" si="252"/>
        <v>0</v>
      </c>
      <c r="BK150">
        <f t="shared" ca="1" si="252"/>
        <v>0</v>
      </c>
      <c r="BL150">
        <f t="shared" ca="1" si="252"/>
        <v>0</v>
      </c>
      <c r="BM150">
        <f t="shared" ca="1" si="252"/>
        <v>0</v>
      </c>
      <c r="BN150">
        <f t="shared" ref="BN150:CX150" ca="1" si="253">COUNTIFS(INDIRECT("'"&amp;BN$120&amp;"'!H:H"), "correct", INDIRECT("'"&amp;BN$120&amp;"'!I:I"), "&lt;&gt;correct", INDIRECT("'"&amp;BN$120&amp;"'!J:J"), "no")</f>
        <v>0</v>
      </c>
      <c r="BO150">
        <f t="shared" ca="1" si="253"/>
        <v>0</v>
      </c>
      <c r="BP150">
        <f t="shared" ca="1" si="253"/>
        <v>0</v>
      </c>
      <c r="BQ150">
        <f t="shared" ca="1" si="253"/>
        <v>0</v>
      </c>
      <c r="BR150">
        <f t="shared" ca="1" si="253"/>
        <v>0</v>
      </c>
      <c r="BS150">
        <f t="shared" ca="1" si="253"/>
        <v>0</v>
      </c>
      <c r="BT150">
        <f t="shared" ca="1" si="253"/>
        <v>0</v>
      </c>
      <c r="BU150">
        <f t="shared" ca="1" si="253"/>
        <v>0</v>
      </c>
      <c r="BV150">
        <f t="shared" ca="1" si="253"/>
        <v>0</v>
      </c>
      <c r="BW150">
        <f t="shared" ca="1" si="253"/>
        <v>0</v>
      </c>
      <c r="BX150">
        <f t="shared" ca="1" si="253"/>
        <v>0</v>
      </c>
      <c r="BY150">
        <f t="shared" ca="1" si="253"/>
        <v>0</v>
      </c>
      <c r="BZ150">
        <f t="shared" ca="1" si="253"/>
        <v>0</v>
      </c>
      <c r="CA150">
        <f t="shared" ca="1" si="253"/>
        <v>0</v>
      </c>
      <c r="CB150">
        <f t="shared" ca="1" si="253"/>
        <v>0</v>
      </c>
      <c r="CC150">
        <f t="shared" ca="1" si="253"/>
        <v>0</v>
      </c>
      <c r="CD150">
        <f t="shared" ca="1" si="253"/>
        <v>0</v>
      </c>
      <c r="CE150">
        <f t="shared" ca="1" si="253"/>
        <v>0</v>
      </c>
      <c r="CF150">
        <f t="shared" ca="1" si="253"/>
        <v>0</v>
      </c>
      <c r="CG150">
        <f t="shared" ca="1" si="253"/>
        <v>0</v>
      </c>
      <c r="CH150">
        <f t="shared" ca="1" si="253"/>
        <v>0</v>
      </c>
      <c r="CI150">
        <f t="shared" ca="1" si="253"/>
        <v>0</v>
      </c>
      <c r="CJ150">
        <f t="shared" ca="1" si="253"/>
        <v>0</v>
      </c>
      <c r="CK150">
        <f t="shared" ca="1" si="253"/>
        <v>0</v>
      </c>
      <c r="CL150">
        <f t="shared" ca="1" si="253"/>
        <v>0</v>
      </c>
      <c r="CM150">
        <f t="shared" ca="1" si="253"/>
        <v>0</v>
      </c>
      <c r="CN150">
        <f t="shared" ca="1" si="253"/>
        <v>0</v>
      </c>
      <c r="CO150">
        <f t="shared" ca="1" si="253"/>
        <v>0</v>
      </c>
      <c r="CP150">
        <f t="shared" ca="1" si="253"/>
        <v>0</v>
      </c>
      <c r="CQ150">
        <f t="shared" ca="1" si="253"/>
        <v>0</v>
      </c>
      <c r="CR150">
        <f t="shared" ca="1" si="253"/>
        <v>0</v>
      </c>
      <c r="CS150">
        <f t="shared" ca="1" si="253"/>
        <v>0</v>
      </c>
      <c r="CT150" t="e">
        <f t="shared" ca="1" si="253"/>
        <v>#REF!</v>
      </c>
      <c r="CU150" t="e">
        <f t="shared" ca="1" si="253"/>
        <v>#REF!</v>
      </c>
      <c r="CV150" t="e">
        <f t="shared" ca="1" si="253"/>
        <v>#REF!</v>
      </c>
      <c r="CW150" t="e">
        <f t="shared" ca="1" si="253"/>
        <v>#REF!</v>
      </c>
      <c r="CX150" t="e">
        <f t="shared" ca="1" si="253"/>
        <v>#REF!</v>
      </c>
    </row>
    <row r="151" spans="1:102">
      <c r="A151" t="s">
        <v>95</v>
      </c>
      <c r="B151">
        <f t="shared" ref="B151:AG151" ca="1" si="254">COUNTIFS(INDIRECT("'"&amp;B$120&amp;"'!H:H"), "incorrect", INDIRECT("'"&amp;B$120&amp;"'!I:I"), "incorrect", INDIRECT("'"&amp;B$120&amp;"'!J:J"), "no")</f>
        <v>0</v>
      </c>
      <c r="C151">
        <f t="shared" ca="1" si="254"/>
        <v>0</v>
      </c>
      <c r="D151">
        <f t="shared" ca="1" si="254"/>
        <v>0</v>
      </c>
      <c r="E151">
        <f t="shared" ca="1" si="254"/>
        <v>0</v>
      </c>
      <c r="F151">
        <f t="shared" ca="1" si="254"/>
        <v>0</v>
      </c>
      <c r="G151">
        <f t="shared" ca="1" si="254"/>
        <v>0</v>
      </c>
      <c r="H151">
        <f t="shared" ca="1" si="254"/>
        <v>0</v>
      </c>
      <c r="I151">
        <f t="shared" ca="1" si="254"/>
        <v>0</v>
      </c>
      <c r="J151">
        <f t="shared" ca="1" si="254"/>
        <v>0</v>
      </c>
      <c r="K151">
        <f t="shared" ca="1" si="254"/>
        <v>0</v>
      </c>
      <c r="L151">
        <f t="shared" ca="1" si="254"/>
        <v>0</v>
      </c>
      <c r="M151">
        <f t="shared" ca="1" si="254"/>
        <v>0</v>
      </c>
      <c r="N151">
        <f t="shared" ca="1" si="254"/>
        <v>0</v>
      </c>
      <c r="O151">
        <f t="shared" ca="1" si="254"/>
        <v>0</v>
      </c>
      <c r="P151">
        <f t="shared" ca="1" si="254"/>
        <v>0</v>
      </c>
      <c r="Q151">
        <f t="shared" ca="1" si="254"/>
        <v>0</v>
      </c>
      <c r="R151">
        <f t="shared" ca="1" si="254"/>
        <v>0</v>
      </c>
      <c r="S151">
        <f t="shared" ca="1" si="254"/>
        <v>0</v>
      </c>
      <c r="T151">
        <f t="shared" ca="1" si="254"/>
        <v>0</v>
      </c>
      <c r="U151">
        <f t="shared" ca="1" si="254"/>
        <v>0</v>
      </c>
      <c r="V151">
        <f t="shared" ca="1" si="254"/>
        <v>0</v>
      </c>
      <c r="W151">
        <f t="shared" ca="1" si="254"/>
        <v>0</v>
      </c>
      <c r="X151">
        <f t="shared" ca="1" si="254"/>
        <v>0</v>
      </c>
      <c r="Y151">
        <f t="shared" ca="1" si="254"/>
        <v>0</v>
      </c>
      <c r="Z151">
        <f t="shared" ca="1" si="254"/>
        <v>0</v>
      </c>
      <c r="AA151">
        <f t="shared" ca="1" si="254"/>
        <v>0</v>
      </c>
      <c r="AB151">
        <f t="shared" ca="1" si="254"/>
        <v>0</v>
      </c>
      <c r="AC151">
        <f t="shared" ca="1" si="254"/>
        <v>0</v>
      </c>
      <c r="AD151">
        <f t="shared" ca="1" si="254"/>
        <v>0</v>
      </c>
      <c r="AE151">
        <f t="shared" ca="1" si="254"/>
        <v>0</v>
      </c>
      <c r="AF151">
        <f t="shared" ca="1" si="254"/>
        <v>0</v>
      </c>
      <c r="AG151">
        <f t="shared" ca="1" si="254"/>
        <v>0</v>
      </c>
      <c r="AH151">
        <f t="shared" ref="AH151:BM151" ca="1" si="255">COUNTIFS(INDIRECT("'"&amp;AH$120&amp;"'!H:H"), "incorrect", INDIRECT("'"&amp;AH$120&amp;"'!I:I"), "incorrect", INDIRECT("'"&amp;AH$120&amp;"'!J:J"), "no")</f>
        <v>0</v>
      </c>
      <c r="AI151">
        <f t="shared" ca="1" si="255"/>
        <v>0</v>
      </c>
      <c r="AJ151">
        <f t="shared" ca="1" si="255"/>
        <v>0</v>
      </c>
      <c r="AK151">
        <f t="shared" ca="1" si="255"/>
        <v>0</v>
      </c>
      <c r="AL151">
        <f t="shared" ca="1" si="255"/>
        <v>0</v>
      </c>
      <c r="AM151">
        <f t="shared" ca="1" si="255"/>
        <v>0</v>
      </c>
      <c r="AN151">
        <f t="shared" ca="1" si="255"/>
        <v>0</v>
      </c>
      <c r="AO151">
        <f t="shared" ca="1" si="255"/>
        <v>0</v>
      </c>
      <c r="AP151">
        <f t="shared" ca="1" si="255"/>
        <v>0</v>
      </c>
      <c r="AQ151">
        <f t="shared" ca="1" si="255"/>
        <v>0</v>
      </c>
      <c r="AR151">
        <f t="shared" ca="1" si="255"/>
        <v>0</v>
      </c>
      <c r="AS151">
        <f t="shared" ca="1" si="255"/>
        <v>0</v>
      </c>
      <c r="AT151">
        <f t="shared" ca="1" si="255"/>
        <v>0</v>
      </c>
      <c r="AU151">
        <f t="shared" ca="1" si="255"/>
        <v>0</v>
      </c>
      <c r="AV151">
        <f t="shared" ca="1" si="255"/>
        <v>0</v>
      </c>
      <c r="AW151">
        <f t="shared" ca="1" si="255"/>
        <v>0</v>
      </c>
      <c r="AX151">
        <f t="shared" ca="1" si="255"/>
        <v>0</v>
      </c>
      <c r="AY151">
        <f t="shared" ca="1" si="255"/>
        <v>0</v>
      </c>
      <c r="AZ151">
        <f t="shared" ca="1" si="255"/>
        <v>0</v>
      </c>
      <c r="BA151">
        <f t="shared" ca="1" si="255"/>
        <v>0</v>
      </c>
      <c r="BB151">
        <f t="shared" ca="1" si="255"/>
        <v>0</v>
      </c>
      <c r="BC151">
        <f t="shared" ca="1" si="255"/>
        <v>0</v>
      </c>
      <c r="BD151">
        <f t="shared" ca="1" si="255"/>
        <v>0</v>
      </c>
      <c r="BE151">
        <f t="shared" ca="1" si="255"/>
        <v>0</v>
      </c>
      <c r="BF151">
        <f t="shared" ca="1" si="255"/>
        <v>0</v>
      </c>
      <c r="BG151">
        <f t="shared" ca="1" si="255"/>
        <v>0</v>
      </c>
      <c r="BH151">
        <f t="shared" ca="1" si="255"/>
        <v>0</v>
      </c>
      <c r="BI151">
        <f t="shared" ca="1" si="255"/>
        <v>0</v>
      </c>
      <c r="BJ151">
        <f t="shared" ca="1" si="255"/>
        <v>0</v>
      </c>
      <c r="BK151">
        <f t="shared" ca="1" si="255"/>
        <v>0</v>
      </c>
      <c r="BL151">
        <f t="shared" ca="1" si="255"/>
        <v>0</v>
      </c>
      <c r="BM151">
        <f t="shared" ca="1" si="255"/>
        <v>0</v>
      </c>
      <c r="BN151">
        <f t="shared" ref="BN151:CX151" ca="1" si="256">COUNTIFS(INDIRECT("'"&amp;BN$120&amp;"'!H:H"), "incorrect", INDIRECT("'"&amp;BN$120&amp;"'!I:I"), "incorrect", INDIRECT("'"&amp;BN$120&amp;"'!J:J"), "no")</f>
        <v>0</v>
      </c>
      <c r="BO151">
        <f t="shared" ca="1" si="256"/>
        <v>0</v>
      </c>
      <c r="BP151">
        <f t="shared" ca="1" si="256"/>
        <v>0</v>
      </c>
      <c r="BQ151">
        <f t="shared" ca="1" si="256"/>
        <v>0</v>
      </c>
      <c r="BR151">
        <f t="shared" ca="1" si="256"/>
        <v>0</v>
      </c>
      <c r="BS151">
        <f t="shared" ca="1" si="256"/>
        <v>0</v>
      </c>
      <c r="BT151">
        <f t="shared" ca="1" si="256"/>
        <v>0</v>
      </c>
      <c r="BU151">
        <f t="shared" ca="1" si="256"/>
        <v>0</v>
      </c>
      <c r="BV151">
        <f t="shared" ca="1" si="256"/>
        <v>0</v>
      </c>
      <c r="BW151">
        <f t="shared" ca="1" si="256"/>
        <v>0</v>
      </c>
      <c r="BX151">
        <f t="shared" ca="1" si="256"/>
        <v>0</v>
      </c>
      <c r="BY151">
        <f t="shared" ca="1" si="256"/>
        <v>0</v>
      </c>
      <c r="BZ151">
        <f t="shared" ca="1" si="256"/>
        <v>0</v>
      </c>
      <c r="CA151">
        <f t="shared" ca="1" si="256"/>
        <v>0</v>
      </c>
      <c r="CB151">
        <f t="shared" ca="1" si="256"/>
        <v>0</v>
      </c>
      <c r="CC151">
        <f t="shared" ca="1" si="256"/>
        <v>0</v>
      </c>
      <c r="CD151">
        <f t="shared" ca="1" si="256"/>
        <v>0</v>
      </c>
      <c r="CE151">
        <f t="shared" ca="1" si="256"/>
        <v>0</v>
      </c>
      <c r="CF151">
        <f t="shared" ca="1" si="256"/>
        <v>0</v>
      </c>
      <c r="CG151">
        <f t="shared" ca="1" si="256"/>
        <v>0</v>
      </c>
      <c r="CH151">
        <f t="shared" ca="1" si="256"/>
        <v>0</v>
      </c>
      <c r="CI151">
        <f t="shared" ca="1" si="256"/>
        <v>0</v>
      </c>
      <c r="CJ151">
        <f t="shared" ca="1" si="256"/>
        <v>0</v>
      </c>
      <c r="CK151">
        <f t="shared" ca="1" si="256"/>
        <v>0</v>
      </c>
      <c r="CL151">
        <f t="shared" ca="1" si="256"/>
        <v>0</v>
      </c>
      <c r="CM151">
        <f t="shared" ca="1" si="256"/>
        <v>0</v>
      </c>
      <c r="CN151">
        <f t="shared" ca="1" si="256"/>
        <v>0</v>
      </c>
      <c r="CO151">
        <f t="shared" ca="1" si="256"/>
        <v>0</v>
      </c>
      <c r="CP151">
        <f t="shared" ca="1" si="256"/>
        <v>0</v>
      </c>
      <c r="CQ151">
        <f t="shared" ca="1" si="256"/>
        <v>0</v>
      </c>
      <c r="CR151">
        <f t="shared" ca="1" si="256"/>
        <v>0</v>
      </c>
      <c r="CS151">
        <f t="shared" ca="1" si="256"/>
        <v>0</v>
      </c>
      <c r="CT151" t="e">
        <f t="shared" ca="1" si="256"/>
        <v>#REF!</v>
      </c>
      <c r="CU151" t="e">
        <f t="shared" ca="1" si="256"/>
        <v>#REF!</v>
      </c>
      <c r="CV151" t="e">
        <f t="shared" ca="1" si="256"/>
        <v>#REF!</v>
      </c>
      <c r="CW151" t="e">
        <f t="shared" ca="1" si="256"/>
        <v>#REF!</v>
      </c>
      <c r="CX151" t="e">
        <f t="shared" ca="1" si="256"/>
        <v>#REF!</v>
      </c>
    </row>
    <row r="152" spans="1:102">
      <c r="A152" t="s">
        <v>96</v>
      </c>
      <c r="B152">
        <f t="shared" ref="B152:AG152" ca="1" si="257">COUNTIFS(INDIRECT("'"&amp;B$120&amp;"'!H:H"), "&lt;&gt;incorrect", INDIRECT("'"&amp;B$120&amp;"'!I:I"), "incorrect", INDIRECT("'"&amp;B$120&amp;"'!J:J"), "no")</f>
        <v>0</v>
      </c>
      <c r="C152">
        <f t="shared" ca="1" si="257"/>
        <v>0</v>
      </c>
      <c r="D152">
        <f t="shared" ca="1" si="257"/>
        <v>0</v>
      </c>
      <c r="E152">
        <f t="shared" ca="1" si="257"/>
        <v>0</v>
      </c>
      <c r="F152">
        <f t="shared" ca="1" si="257"/>
        <v>0</v>
      </c>
      <c r="G152">
        <f t="shared" ca="1" si="257"/>
        <v>0</v>
      </c>
      <c r="H152">
        <f t="shared" ca="1" si="257"/>
        <v>0</v>
      </c>
      <c r="I152">
        <f t="shared" ca="1" si="257"/>
        <v>0</v>
      </c>
      <c r="J152">
        <f t="shared" ca="1" si="257"/>
        <v>0</v>
      </c>
      <c r="K152">
        <f t="shared" ca="1" si="257"/>
        <v>0</v>
      </c>
      <c r="L152">
        <f t="shared" ca="1" si="257"/>
        <v>0</v>
      </c>
      <c r="M152">
        <f t="shared" ca="1" si="257"/>
        <v>0</v>
      </c>
      <c r="N152">
        <f t="shared" ca="1" si="257"/>
        <v>0</v>
      </c>
      <c r="O152">
        <f t="shared" ca="1" si="257"/>
        <v>0</v>
      </c>
      <c r="P152">
        <f t="shared" ca="1" si="257"/>
        <v>0</v>
      </c>
      <c r="Q152">
        <f t="shared" ca="1" si="257"/>
        <v>0</v>
      </c>
      <c r="R152">
        <f t="shared" ca="1" si="257"/>
        <v>0</v>
      </c>
      <c r="S152">
        <f t="shared" ca="1" si="257"/>
        <v>0</v>
      </c>
      <c r="T152">
        <f t="shared" ca="1" si="257"/>
        <v>0</v>
      </c>
      <c r="U152">
        <f t="shared" ca="1" si="257"/>
        <v>0</v>
      </c>
      <c r="V152">
        <f t="shared" ca="1" si="257"/>
        <v>0</v>
      </c>
      <c r="W152">
        <f t="shared" ca="1" si="257"/>
        <v>0</v>
      </c>
      <c r="X152">
        <f t="shared" ca="1" si="257"/>
        <v>0</v>
      </c>
      <c r="Y152">
        <f t="shared" ca="1" si="257"/>
        <v>0</v>
      </c>
      <c r="Z152">
        <f t="shared" ca="1" si="257"/>
        <v>0</v>
      </c>
      <c r="AA152">
        <f t="shared" ca="1" si="257"/>
        <v>0</v>
      </c>
      <c r="AB152">
        <f t="shared" ca="1" si="257"/>
        <v>0</v>
      </c>
      <c r="AC152">
        <f t="shared" ca="1" si="257"/>
        <v>0</v>
      </c>
      <c r="AD152">
        <f t="shared" ca="1" si="257"/>
        <v>0</v>
      </c>
      <c r="AE152">
        <f t="shared" ca="1" si="257"/>
        <v>0</v>
      </c>
      <c r="AF152">
        <f t="shared" ca="1" si="257"/>
        <v>0</v>
      </c>
      <c r="AG152">
        <f t="shared" ca="1" si="257"/>
        <v>0</v>
      </c>
      <c r="AH152">
        <f t="shared" ref="AH152:BM152" ca="1" si="258">COUNTIFS(INDIRECT("'"&amp;AH$120&amp;"'!H:H"), "&lt;&gt;incorrect", INDIRECT("'"&amp;AH$120&amp;"'!I:I"), "incorrect", INDIRECT("'"&amp;AH$120&amp;"'!J:J"), "no")</f>
        <v>0</v>
      </c>
      <c r="AI152">
        <f t="shared" ca="1" si="258"/>
        <v>0</v>
      </c>
      <c r="AJ152">
        <f t="shared" ca="1" si="258"/>
        <v>0</v>
      </c>
      <c r="AK152">
        <f t="shared" ca="1" si="258"/>
        <v>0</v>
      </c>
      <c r="AL152">
        <f t="shared" ca="1" si="258"/>
        <v>0</v>
      </c>
      <c r="AM152">
        <f t="shared" ca="1" si="258"/>
        <v>0</v>
      </c>
      <c r="AN152">
        <f t="shared" ca="1" si="258"/>
        <v>0</v>
      </c>
      <c r="AO152">
        <f t="shared" ca="1" si="258"/>
        <v>0</v>
      </c>
      <c r="AP152">
        <f t="shared" ca="1" si="258"/>
        <v>0</v>
      </c>
      <c r="AQ152">
        <f t="shared" ca="1" si="258"/>
        <v>0</v>
      </c>
      <c r="AR152">
        <f t="shared" ca="1" si="258"/>
        <v>0</v>
      </c>
      <c r="AS152">
        <f t="shared" ca="1" si="258"/>
        <v>0</v>
      </c>
      <c r="AT152">
        <f t="shared" ca="1" si="258"/>
        <v>0</v>
      </c>
      <c r="AU152">
        <f t="shared" ca="1" si="258"/>
        <v>0</v>
      </c>
      <c r="AV152">
        <f t="shared" ca="1" si="258"/>
        <v>0</v>
      </c>
      <c r="AW152">
        <f t="shared" ca="1" si="258"/>
        <v>0</v>
      </c>
      <c r="AX152">
        <f t="shared" ca="1" si="258"/>
        <v>0</v>
      </c>
      <c r="AY152">
        <f t="shared" ca="1" si="258"/>
        <v>0</v>
      </c>
      <c r="AZ152">
        <f t="shared" ca="1" si="258"/>
        <v>0</v>
      </c>
      <c r="BA152">
        <f t="shared" ca="1" si="258"/>
        <v>0</v>
      </c>
      <c r="BB152">
        <f t="shared" ca="1" si="258"/>
        <v>0</v>
      </c>
      <c r="BC152">
        <f t="shared" ca="1" si="258"/>
        <v>0</v>
      </c>
      <c r="BD152">
        <f t="shared" ca="1" si="258"/>
        <v>0</v>
      </c>
      <c r="BE152">
        <f t="shared" ca="1" si="258"/>
        <v>0</v>
      </c>
      <c r="BF152">
        <f t="shared" ca="1" si="258"/>
        <v>0</v>
      </c>
      <c r="BG152">
        <f t="shared" ca="1" si="258"/>
        <v>0</v>
      </c>
      <c r="BH152">
        <f t="shared" ca="1" si="258"/>
        <v>0</v>
      </c>
      <c r="BI152">
        <f t="shared" ca="1" si="258"/>
        <v>0</v>
      </c>
      <c r="BJ152">
        <f t="shared" ca="1" si="258"/>
        <v>0</v>
      </c>
      <c r="BK152">
        <f t="shared" ca="1" si="258"/>
        <v>0</v>
      </c>
      <c r="BL152">
        <f t="shared" ca="1" si="258"/>
        <v>0</v>
      </c>
      <c r="BM152">
        <f t="shared" ca="1" si="258"/>
        <v>0</v>
      </c>
      <c r="BN152">
        <f t="shared" ref="BN152:CX152" ca="1" si="259">COUNTIFS(INDIRECT("'"&amp;BN$120&amp;"'!H:H"), "&lt;&gt;incorrect", INDIRECT("'"&amp;BN$120&amp;"'!I:I"), "incorrect", INDIRECT("'"&amp;BN$120&amp;"'!J:J"), "no")</f>
        <v>0</v>
      </c>
      <c r="BO152">
        <f t="shared" ca="1" si="259"/>
        <v>0</v>
      </c>
      <c r="BP152">
        <f t="shared" ca="1" si="259"/>
        <v>0</v>
      </c>
      <c r="BQ152">
        <f t="shared" ca="1" si="259"/>
        <v>0</v>
      </c>
      <c r="BR152">
        <f t="shared" ca="1" si="259"/>
        <v>0</v>
      </c>
      <c r="BS152">
        <f t="shared" ca="1" si="259"/>
        <v>0</v>
      </c>
      <c r="BT152">
        <f t="shared" ca="1" si="259"/>
        <v>0</v>
      </c>
      <c r="BU152">
        <f t="shared" ca="1" si="259"/>
        <v>0</v>
      </c>
      <c r="BV152">
        <f t="shared" ca="1" si="259"/>
        <v>0</v>
      </c>
      <c r="BW152">
        <f t="shared" ca="1" si="259"/>
        <v>0</v>
      </c>
      <c r="BX152">
        <f t="shared" ca="1" si="259"/>
        <v>0</v>
      </c>
      <c r="BY152">
        <f t="shared" ca="1" si="259"/>
        <v>0</v>
      </c>
      <c r="BZ152">
        <f t="shared" ca="1" si="259"/>
        <v>0</v>
      </c>
      <c r="CA152">
        <f t="shared" ca="1" si="259"/>
        <v>0</v>
      </c>
      <c r="CB152">
        <f t="shared" ca="1" si="259"/>
        <v>0</v>
      </c>
      <c r="CC152">
        <f t="shared" ca="1" si="259"/>
        <v>0</v>
      </c>
      <c r="CD152">
        <f t="shared" ca="1" si="259"/>
        <v>0</v>
      </c>
      <c r="CE152">
        <f t="shared" ca="1" si="259"/>
        <v>0</v>
      </c>
      <c r="CF152">
        <f t="shared" ca="1" si="259"/>
        <v>0</v>
      </c>
      <c r="CG152">
        <f t="shared" ca="1" si="259"/>
        <v>0</v>
      </c>
      <c r="CH152">
        <f t="shared" ca="1" si="259"/>
        <v>0</v>
      </c>
      <c r="CI152">
        <f t="shared" ca="1" si="259"/>
        <v>0</v>
      </c>
      <c r="CJ152">
        <f t="shared" ca="1" si="259"/>
        <v>0</v>
      </c>
      <c r="CK152">
        <f t="shared" ca="1" si="259"/>
        <v>0</v>
      </c>
      <c r="CL152">
        <f t="shared" ca="1" si="259"/>
        <v>0</v>
      </c>
      <c r="CM152">
        <f t="shared" ca="1" si="259"/>
        <v>0</v>
      </c>
      <c r="CN152">
        <f t="shared" ca="1" si="259"/>
        <v>0</v>
      </c>
      <c r="CO152">
        <f t="shared" ca="1" si="259"/>
        <v>0</v>
      </c>
      <c r="CP152">
        <f t="shared" ca="1" si="259"/>
        <v>0</v>
      </c>
      <c r="CQ152">
        <f t="shared" ca="1" si="259"/>
        <v>0</v>
      </c>
      <c r="CR152">
        <f t="shared" ca="1" si="259"/>
        <v>0</v>
      </c>
      <c r="CS152">
        <f t="shared" ca="1" si="259"/>
        <v>0</v>
      </c>
      <c r="CT152" t="e">
        <f t="shared" ca="1" si="259"/>
        <v>#REF!</v>
      </c>
      <c r="CU152" t="e">
        <f t="shared" ca="1" si="259"/>
        <v>#REF!</v>
      </c>
      <c r="CV152" t="e">
        <f t="shared" ca="1" si="259"/>
        <v>#REF!</v>
      </c>
      <c r="CW152" t="e">
        <f t="shared" ca="1" si="259"/>
        <v>#REF!</v>
      </c>
      <c r="CX152" t="e">
        <f t="shared" ca="1" si="259"/>
        <v>#REF!</v>
      </c>
    </row>
    <row r="153" spans="1:102">
      <c r="A153" t="s">
        <v>97</v>
      </c>
      <c r="B153">
        <f t="shared" ref="B153:AG153" ca="1" si="260">COUNTIFS(INDIRECT("'"&amp;B$120&amp;"'!H:H"), "incorrect", INDIRECT("'"&amp;B$120&amp;"'!I:I"), "&lt;&gt;incorrect", INDIRECT("'"&amp;B$120&amp;"'!J:J"), "no")</f>
        <v>0</v>
      </c>
      <c r="C153">
        <f t="shared" ca="1" si="260"/>
        <v>0</v>
      </c>
      <c r="D153">
        <f t="shared" ca="1" si="260"/>
        <v>0</v>
      </c>
      <c r="E153">
        <f t="shared" ca="1" si="260"/>
        <v>0</v>
      </c>
      <c r="F153">
        <f t="shared" ca="1" si="260"/>
        <v>0</v>
      </c>
      <c r="G153">
        <f t="shared" ca="1" si="260"/>
        <v>0</v>
      </c>
      <c r="H153">
        <f t="shared" ca="1" si="260"/>
        <v>0</v>
      </c>
      <c r="I153">
        <f t="shared" ca="1" si="260"/>
        <v>0</v>
      </c>
      <c r="J153">
        <f t="shared" ca="1" si="260"/>
        <v>0</v>
      </c>
      <c r="K153">
        <f t="shared" ca="1" si="260"/>
        <v>0</v>
      </c>
      <c r="L153">
        <f t="shared" ca="1" si="260"/>
        <v>0</v>
      </c>
      <c r="M153">
        <f t="shared" ca="1" si="260"/>
        <v>0</v>
      </c>
      <c r="N153">
        <f t="shared" ca="1" si="260"/>
        <v>0</v>
      </c>
      <c r="O153">
        <f t="shared" ca="1" si="260"/>
        <v>0</v>
      </c>
      <c r="P153">
        <f t="shared" ca="1" si="260"/>
        <v>0</v>
      </c>
      <c r="Q153">
        <f t="shared" ca="1" si="260"/>
        <v>0</v>
      </c>
      <c r="R153">
        <f t="shared" ca="1" si="260"/>
        <v>0</v>
      </c>
      <c r="S153">
        <f t="shared" ca="1" si="260"/>
        <v>0</v>
      </c>
      <c r="T153">
        <f t="shared" ca="1" si="260"/>
        <v>0</v>
      </c>
      <c r="U153">
        <f t="shared" ca="1" si="260"/>
        <v>0</v>
      </c>
      <c r="V153">
        <f t="shared" ca="1" si="260"/>
        <v>0</v>
      </c>
      <c r="W153">
        <f t="shared" ca="1" si="260"/>
        <v>0</v>
      </c>
      <c r="X153">
        <f t="shared" ca="1" si="260"/>
        <v>0</v>
      </c>
      <c r="Y153">
        <f t="shared" ca="1" si="260"/>
        <v>0</v>
      </c>
      <c r="Z153">
        <f t="shared" ca="1" si="260"/>
        <v>0</v>
      </c>
      <c r="AA153">
        <f t="shared" ca="1" si="260"/>
        <v>0</v>
      </c>
      <c r="AB153">
        <f t="shared" ca="1" si="260"/>
        <v>0</v>
      </c>
      <c r="AC153">
        <f t="shared" ca="1" si="260"/>
        <v>0</v>
      </c>
      <c r="AD153">
        <f t="shared" ca="1" si="260"/>
        <v>0</v>
      </c>
      <c r="AE153">
        <f t="shared" ca="1" si="260"/>
        <v>0</v>
      </c>
      <c r="AF153">
        <f t="shared" ca="1" si="260"/>
        <v>0</v>
      </c>
      <c r="AG153">
        <f t="shared" ca="1" si="260"/>
        <v>0</v>
      </c>
      <c r="AH153">
        <f t="shared" ref="AH153:BM153" ca="1" si="261">COUNTIFS(INDIRECT("'"&amp;AH$120&amp;"'!H:H"), "incorrect", INDIRECT("'"&amp;AH$120&amp;"'!I:I"), "&lt;&gt;incorrect", INDIRECT("'"&amp;AH$120&amp;"'!J:J"), "no")</f>
        <v>0</v>
      </c>
      <c r="AI153">
        <f t="shared" ca="1" si="261"/>
        <v>0</v>
      </c>
      <c r="AJ153">
        <f t="shared" ca="1" si="261"/>
        <v>0</v>
      </c>
      <c r="AK153">
        <f t="shared" ca="1" si="261"/>
        <v>0</v>
      </c>
      <c r="AL153">
        <f t="shared" ca="1" si="261"/>
        <v>0</v>
      </c>
      <c r="AM153">
        <f t="shared" ca="1" si="261"/>
        <v>0</v>
      </c>
      <c r="AN153">
        <f t="shared" ca="1" si="261"/>
        <v>0</v>
      </c>
      <c r="AO153">
        <f t="shared" ca="1" si="261"/>
        <v>0</v>
      </c>
      <c r="AP153">
        <f t="shared" ca="1" si="261"/>
        <v>0</v>
      </c>
      <c r="AQ153">
        <f t="shared" ca="1" si="261"/>
        <v>0</v>
      </c>
      <c r="AR153">
        <f t="shared" ca="1" si="261"/>
        <v>0</v>
      </c>
      <c r="AS153">
        <f t="shared" ca="1" si="261"/>
        <v>0</v>
      </c>
      <c r="AT153">
        <f t="shared" ca="1" si="261"/>
        <v>0</v>
      </c>
      <c r="AU153">
        <f t="shared" ca="1" si="261"/>
        <v>0</v>
      </c>
      <c r="AV153">
        <f t="shared" ca="1" si="261"/>
        <v>0</v>
      </c>
      <c r="AW153">
        <f t="shared" ca="1" si="261"/>
        <v>0</v>
      </c>
      <c r="AX153">
        <f t="shared" ca="1" si="261"/>
        <v>0</v>
      </c>
      <c r="AY153">
        <f t="shared" ca="1" si="261"/>
        <v>0</v>
      </c>
      <c r="AZ153">
        <f t="shared" ca="1" si="261"/>
        <v>0</v>
      </c>
      <c r="BA153">
        <f t="shared" ca="1" si="261"/>
        <v>0</v>
      </c>
      <c r="BB153">
        <f t="shared" ca="1" si="261"/>
        <v>0</v>
      </c>
      <c r="BC153">
        <f t="shared" ca="1" si="261"/>
        <v>0</v>
      </c>
      <c r="BD153">
        <f t="shared" ca="1" si="261"/>
        <v>0</v>
      </c>
      <c r="BE153">
        <f t="shared" ca="1" si="261"/>
        <v>0</v>
      </c>
      <c r="BF153">
        <f t="shared" ca="1" si="261"/>
        <v>0</v>
      </c>
      <c r="BG153">
        <f t="shared" ca="1" si="261"/>
        <v>0</v>
      </c>
      <c r="BH153">
        <f t="shared" ca="1" si="261"/>
        <v>0</v>
      </c>
      <c r="BI153">
        <f t="shared" ca="1" si="261"/>
        <v>0</v>
      </c>
      <c r="BJ153">
        <f t="shared" ca="1" si="261"/>
        <v>0</v>
      </c>
      <c r="BK153">
        <f t="shared" ca="1" si="261"/>
        <v>0</v>
      </c>
      <c r="BL153">
        <f t="shared" ca="1" si="261"/>
        <v>0</v>
      </c>
      <c r="BM153">
        <f t="shared" ca="1" si="261"/>
        <v>0</v>
      </c>
      <c r="BN153">
        <f t="shared" ref="BN153:CX153" ca="1" si="262">COUNTIFS(INDIRECT("'"&amp;BN$120&amp;"'!H:H"), "incorrect", INDIRECT("'"&amp;BN$120&amp;"'!I:I"), "&lt;&gt;incorrect", INDIRECT("'"&amp;BN$120&amp;"'!J:J"), "no")</f>
        <v>0</v>
      </c>
      <c r="BO153">
        <f t="shared" ca="1" si="262"/>
        <v>0</v>
      </c>
      <c r="BP153">
        <f t="shared" ca="1" si="262"/>
        <v>0</v>
      </c>
      <c r="BQ153">
        <f t="shared" ca="1" si="262"/>
        <v>0</v>
      </c>
      <c r="BR153">
        <f t="shared" ca="1" si="262"/>
        <v>0</v>
      </c>
      <c r="BS153">
        <f t="shared" ca="1" si="262"/>
        <v>0</v>
      </c>
      <c r="BT153">
        <f t="shared" ca="1" si="262"/>
        <v>0</v>
      </c>
      <c r="BU153">
        <f t="shared" ca="1" si="262"/>
        <v>0</v>
      </c>
      <c r="BV153">
        <f t="shared" ca="1" si="262"/>
        <v>0</v>
      </c>
      <c r="BW153">
        <f t="shared" ca="1" si="262"/>
        <v>0</v>
      </c>
      <c r="BX153">
        <f t="shared" ca="1" si="262"/>
        <v>0</v>
      </c>
      <c r="BY153">
        <f t="shared" ca="1" si="262"/>
        <v>0</v>
      </c>
      <c r="BZ153">
        <f t="shared" ca="1" si="262"/>
        <v>0</v>
      </c>
      <c r="CA153">
        <f t="shared" ca="1" si="262"/>
        <v>0</v>
      </c>
      <c r="CB153">
        <f t="shared" ca="1" si="262"/>
        <v>0</v>
      </c>
      <c r="CC153">
        <f t="shared" ca="1" si="262"/>
        <v>0</v>
      </c>
      <c r="CD153">
        <f t="shared" ca="1" si="262"/>
        <v>0</v>
      </c>
      <c r="CE153">
        <f t="shared" ca="1" si="262"/>
        <v>0</v>
      </c>
      <c r="CF153">
        <f t="shared" ca="1" si="262"/>
        <v>0</v>
      </c>
      <c r="CG153">
        <f t="shared" ca="1" si="262"/>
        <v>0</v>
      </c>
      <c r="CH153">
        <f t="shared" ca="1" si="262"/>
        <v>0</v>
      </c>
      <c r="CI153">
        <f t="shared" ca="1" si="262"/>
        <v>0</v>
      </c>
      <c r="CJ153">
        <f t="shared" ca="1" si="262"/>
        <v>0</v>
      </c>
      <c r="CK153">
        <f t="shared" ca="1" si="262"/>
        <v>0</v>
      </c>
      <c r="CL153">
        <f t="shared" ca="1" si="262"/>
        <v>0</v>
      </c>
      <c r="CM153">
        <f t="shared" ca="1" si="262"/>
        <v>0</v>
      </c>
      <c r="CN153">
        <f t="shared" ca="1" si="262"/>
        <v>0</v>
      </c>
      <c r="CO153">
        <f t="shared" ca="1" si="262"/>
        <v>0</v>
      </c>
      <c r="CP153">
        <f t="shared" ca="1" si="262"/>
        <v>0</v>
      </c>
      <c r="CQ153">
        <f t="shared" ca="1" si="262"/>
        <v>0</v>
      </c>
      <c r="CR153">
        <f t="shared" ca="1" si="262"/>
        <v>0</v>
      </c>
      <c r="CS153">
        <f t="shared" ca="1" si="262"/>
        <v>0</v>
      </c>
      <c r="CT153" t="e">
        <f t="shared" ca="1" si="262"/>
        <v>#REF!</v>
      </c>
      <c r="CU153" t="e">
        <f t="shared" ca="1" si="262"/>
        <v>#REF!</v>
      </c>
      <c r="CV153" t="e">
        <f t="shared" ca="1" si="262"/>
        <v>#REF!</v>
      </c>
      <c r="CW153" t="e">
        <f t="shared" ca="1" si="262"/>
        <v>#REF!</v>
      </c>
      <c r="CX153" t="e">
        <f t="shared" ca="1" si="262"/>
        <v>#REF!</v>
      </c>
    </row>
    <row r="154" spans="1:102">
      <c r="A154" t="s">
        <v>101</v>
      </c>
      <c r="B154">
        <f t="shared" ref="B154:AG154" ca="1" si="263">COUNTIFS(INDIRECT("'"&amp;B$120&amp;"'!H:H"), "unanswerable", INDIRECT("'"&amp;B$120&amp;"'!I:I"), "unanswerable", INDIRECT("'"&amp;B$120&amp;"'!J:J"), "no")</f>
        <v>0</v>
      </c>
      <c r="C154">
        <f t="shared" ca="1" si="263"/>
        <v>0</v>
      </c>
      <c r="D154">
        <f t="shared" ca="1" si="263"/>
        <v>0</v>
      </c>
      <c r="E154">
        <f t="shared" ca="1" si="263"/>
        <v>0</v>
      </c>
      <c r="F154">
        <f t="shared" ca="1" si="263"/>
        <v>0</v>
      </c>
      <c r="G154">
        <f t="shared" ca="1" si="263"/>
        <v>0</v>
      </c>
      <c r="H154">
        <f t="shared" ca="1" si="263"/>
        <v>0</v>
      </c>
      <c r="I154">
        <f t="shared" ca="1" si="263"/>
        <v>0</v>
      </c>
      <c r="J154">
        <f t="shared" ca="1" si="263"/>
        <v>0</v>
      </c>
      <c r="K154">
        <f t="shared" ca="1" si="263"/>
        <v>0</v>
      </c>
      <c r="L154">
        <f t="shared" ca="1" si="263"/>
        <v>0</v>
      </c>
      <c r="M154">
        <f t="shared" ca="1" si="263"/>
        <v>0</v>
      </c>
      <c r="N154">
        <f t="shared" ca="1" si="263"/>
        <v>0</v>
      </c>
      <c r="O154">
        <f t="shared" ca="1" si="263"/>
        <v>0</v>
      </c>
      <c r="P154">
        <f t="shared" ca="1" si="263"/>
        <v>0</v>
      </c>
      <c r="Q154">
        <f t="shared" ca="1" si="263"/>
        <v>0</v>
      </c>
      <c r="R154">
        <f t="shared" ca="1" si="263"/>
        <v>0</v>
      </c>
      <c r="S154">
        <f t="shared" ca="1" si="263"/>
        <v>0</v>
      </c>
      <c r="T154">
        <f t="shared" ca="1" si="263"/>
        <v>0</v>
      </c>
      <c r="U154">
        <f t="shared" ca="1" si="263"/>
        <v>0</v>
      </c>
      <c r="V154">
        <f t="shared" ca="1" si="263"/>
        <v>0</v>
      </c>
      <c r="W154">
        <f t="shared" ca="1" si="263"/>
        <v>0</v>
      </c>
      <c r="X154">
        <f t="shared" ca="1" si="263"/>
        <v>0</v>
      </c>
      <c r="Y154">
        <f t="shared" ca="1" si="263"/>
        <v>0</v>
      </c>
      <c r="Z154">
        <f t="shared" ca="1" si="263"/>
        <v>0</v>
      </c>
      <c r="AA154">
        <f t="shared" ca="1" si="263"/>
        <v>0</v>
      </c>
      <c r="AB154">
        <f t="shared" ca="1" si="263"/>
        <v>0</v>
      </c>
      <c r="AC154">
        <f t="shared" ca="1" si="263"/>
        <v>0</v>
      </c>
      <c r="AD154">
        <f t="shared" ca="1" si="263"/>
        <v>0</v>
      </c>
      <c r="AE154">
        <f t="shared" ca="1" si="263"/>
        <v>0</v>
      </c>
      <c r="AF154">
        <f t="shared" ca="1" si="263"/>
        <v>0</v>
      </c>
      <c r="AG154">
        <f t="shared" ca="1" si="263"/>
        <v>0</v>
      </c>
      <c r="AH154">
        <f t="shared" ref="AH154:BM154" ca="1" si="264">COUNTIFS(INDIRECT("'"&amp;AH$120&amp;"'!H:H"), "unanswerable", INDIRECT("'"&amp;AH$120&amp;"'!I:I"), "unanswerable", INDIRECT("'"&amp;AH$120&amp;"'!J:J"), "no")</f>
        <v>0</v>
      </c>
      <c r="AI154">
        <f t="shared" ca="1" si="264"/>
        <v>0</v>
      </c>
      <c r="AJ154">
        <f t="shared" ca="1" si="264"/>
        <v>0</v>
      </c>
      <c r="AK154">
        <f t="shared" ca="1" si="264"/>
        <v>0</v>
      </c>
      <c r="AL154">
        <f t="shared" ca="1" si="264"/>
        <v>0</v>
      </c>
      <c r="AM154">
        <f t="shared" ca="1" si="264"/>
        <v>0</v>
      </c>
      <c r="AN154">
        <f t="shared" ca="1" si="264"/>
        <v>0</v>
      </c>
      <c r="AO154">
        <f t="shared" ca="1" si="264"/>
        <v>0</v>
      </c>
      <c r="AP154">
        <f t="shared" ca="1" si="264"/>
        <v>0</v>
      </c>
      <c r="AQ154">
        <f t="shared" ca="1" si="264"/>
        <v>0</v>
      </c>
      <c r="AR154">
        <f t="shared" ca="1" si="264"/>
        <v>0</v>
      </c>
      <c r="AS154">
        <f t="shared" ca="1" si="264"/>
        <v>0</v>
      </c>
      <c r="AT154">
        <f t="shared" ca="1" si="264"/>
        <v>0</v>
      </c>
      <c r="AU154">
        <f t="shared" ca="1" si="264"/>
        <v>0</v>
      </c>
      <c r="AV154">
        <f t="shared" ca="1" si="264"/>
        <v>0</v>
      </c>
      <c r="AW154">
        <f t="shared" ca="1" si="264"/>
        <v>0</v>
      </c>
      <c r="AX154">
        <f t="shared" ca="1" si="264"/>
        <v>0</v>
      </c>
      <c r="AY154">
        <f t="shared" ca="1" si="264"/>
        <v>0</v>
      </c>
      <c r="AZ154">
        <f t="shared" ca="1" si="264"/>
        <v>0</v>
      </c>
      <c r="BA154">
        <f t="shared" ca="1" si="264"/>
        <v>0</v>
      </c>
      <c r="BB154">
        <f t="shared" ca="1" si="264"/>
        <v>0</v>
      </c>
      <c r="BC154">
        <f t="shared" ca="1" si="264"/>
        <v>0</v>
      </c>
      <c r="BD154">
        <f t="shared" ca="1" si="264"/>
        <v>0</v>
      </c>
      <c r="BE154">
        <f t="shared" ca="1" si="264"/>
        <v>0</v>
      </c>
      <c r="BF154">
        <f t="shared" ca="1" si="264"/>
        <v>0</v>
      </c>
      <c r="BG154">
        <f t="shared" ca="1" si="264"/>
        <v>0</v>
      </c>
      <c r="BH154">
        <f t="shared" ca="1" si="264"/>
        <v>0</v>
      </c>
      <c r="BI154">
        <f t="shared" ca="1" si="264"/>
        <v>0</v>
      </c>
      <c r="BJ154">
        <f t="shared" ca="1" si="264"/>
        <v>0</v>
      </c>
      <c r="BK154">
        <f t="shared" ca="1" si="264"/>
        <v>0</v>
      </c>
      <c r="BL154">
        <f t="shared" ca="1" si="264"/>
        <v>0</v>
      </c>
      <c r="BM154">
        <f t="shared" ca="1" si="264"/>
        <v>0</v>
      </c>
      <c r="BN154">
        <f t="shared" ref="BN154:CX154" ca="1" si="265">COUNTIFS(INDIRECT("'"&amp;BN$120&amp;"'!H:H"), "unanswerable", INDIRECT("'"&amp;BN$120&amp;"'!I:I"), "unanswerable", INDIRECT("'"&amp;BN$120&amp;"'!J:J"), "no")</f>
        <v>0</v>
      </c>
      <c r="BO154">
        <f t="shared" ca="1" si="265"/>
        <v>0</v>
      </c>
      <c r="BP154">
        <f t="shared" ca="1" si="265"/>
        <v>0</v>
      </c>
      <c r="BQ154">
        <f t="shared" ca="1" si="265"/>
        <v>0</v>
      </c>
      <c r="BR154">
        <f t="shared" ca="1" si="265"/>
        <v>0</v>
      </c>
      <c r="BS154">
        <f t="shared" ca="1" si="265"/>
        <v>0</v>
      </c>
      <c r="BT154">
        <f t="shared" ca="1" si="265"/>
        <v>0</v>
      </c>
      <c r="BU154">
        <f t="shared" ca="1" si="265"/>
        <v>0</v>
      </c>
      <c r="BV154">
        <f t="shared" ca="1" si="265"/>
        <v>0</v>
      </c>
      <c r="BW154">
        <f t="shared" ca="1" si="265"/>
        <v>0</v>
      </c>
      <c r="BX154">
        <f t="shared" ca="1" si="265"/>
        <v>0</v>
      </c>
      <c r="BY154">
        <f t="shared" ca="1" si="265"/>
        <v>0</v>
      </c>
      <c r="BZ154">
        <f t="shared" ca="1" si="265"/>
        <v>0</v>
      </c>
      <c r="CA154">
        <f t="shared" ca="1" si="265"/>
        <v>0</v>
      </c>
      <c r="CB154">
        <f t="shared" ca="1" si="265"/>
        <v>0</v>
      </c>
      <c r="CC154">
        <f t="shared" ca="1" si="265"/>
        <v>0</v>
      </c>
      <c r="CD154">
        <f t="shared" ca="1" si="265"/>
        <v>0</v>
      </c>
      <c r="CE154">
        <f t="shared" ca="1" si="265"/>
        <v>0</v>
      </c>
      <c r="CF154">
        <f t="shared" ca="1" si="265"/>
        <v>0</v>
      </c>
      <c r="CG154">
        <f t="shared" ca="1" si="265"/>
        <v>0</v>
      </c>
      <c r="CH154">
        <f t="shared" ca="1" si="265"/>
        <v>0</v>
      </c>
      <c r="CI154">
        <f t="shared" ca="1" si="265"/>
        <v>0</v>
      </c>
      <c r="CJ154">
        <f t="shared" ca="1" si="265"/>
        <v>0</v>
      </c>
      <c r="CK154">
        <f t="shared" ca="1" si="265"/>
        <v>0</v>
      </c>
      <c r="CL154">
        <f t="shared" ca="1" si="265"/>
        <v>0</v>
      </c>
      <c r="CM154">
        <f t="shared" ca="1" si="265"/>
        <v>0</v>
      </c>
      <c r="CN154">
        <f t="shared" ca="1" si="265"/>
        <v>0</v>
      </c>
      <c r="CO154">
        <f t="shared" ca="1" si="265"/>
        <v>0</v>
      </c>
      <c r="CP154">
        <f t="shared" ca="1" si="265"/>
        <v>0</v>
      </c>
      <c r="CQ154">
        <f t="shared" ca="1" si="265"/>
        <v>0</v>
      </c>
      <c r="CR154">
        <f t="shared" ca="1" si="265"/>
        <v>0</v>
      </c>
      <c r="CS154">
        <f t="shared" ca="1" si="265"/>
        <v>0</v>
      </c>
      <c r="CT154" t="e">
        <f t="shared" ca="1" si="265"/>
        <v>#REF!</v>
      </c>
      <c r="CU154" t="e">
        <f t="shared" ca="1" si="265"/>
        <v>#REF!</v>
      </c>
      <c r="CV154" t="e">
        <f t="shared" ca="1" si="265"/>
        <v>#REF!</v>
      </c>
      <c r="CW154" t="e">
        <f t="shared" ca="1" si="265"/>
        <v>#REF!</v>
      </c>
      <c r="CX154" t="e">
        <f t="shared" ca="1" si="265"/>
        <v>#REF!</v>
      </c>
    </row>
    <row r="155" spans="1:102">
      <c r="A155" t="s">
        <v>102</v>
      </c>
      <c r="B155">
        <f t="shared" ref="B155:AG155" ca="1" si="266">COUNTIFS(INDIRECT("'"&amp;B$120&amp;"'!H:H"), "&lt;&gt;unanswerable", INDIRECT("'"&amp;B$120&amp;"'!I:I"), "unanswerable", INDIRECT("'"&amp;B$120&amp;"'!J:J"), "no")</f>
        <v>0</v>
      </c>
      <c r="C155">
        <f t="shared" ca="1" si="266"/>
        <v>0</v>
      </c>
      <c r="D155">
        <f t="shared" ca="1" si="266"/>
        <v>0</v>
      </c>
      <c r="E155">
        <f t="shared" ca="1" si="266"/>
        <v>0</v>
      </c>
      <c r="F155">
        <f t="shared" ca="1" si="266"/>
        <v>0</v>
      </c>
      <c r="G155">
        <f t="shared" ca="1" si="266"/>
        <v>0</v>
      </c>
      <c r="H155">
        <f t="shared" ca="1" si="266"/>
        <v>0</v>
      </c>
      <c r="I155">
        <f t="shared" ca="1" si="266"/>
        <v>0</v>
      </c>
      <c r="J155">
        <f t="shared" ca="1" si="266"/>
        <v>0</v>
      </c>
      <c r="K155">
        <f t="shared" ca="1" si="266"/>
        <v>0</v>
      </c>
      <c r="L155">
        <f t="shared" ca="1" si="266"/>
        <v>0</v>
      </c>
      <c r="M155">
        <f t="shared" ca="1" si="266"/>
        <v>0</v>
      </c>
      <c r="N155">
        <f t="shared" ca="1" si="266"/>
        <v>0</v>
      </c>
      <c r="O155">
        <f t="shared" ca="1" si="266"/>
        <v>0</v>
      </c>
      <c r="P155">
        <f t="shared" ca="1" si="266"/>
        <v>0</v>
      </c>
      <c r="Q155">
        <f t="shared" ca="1" si="266"/>
        <v>0</v>
      </c>
      <c r="R155">
        <f t="shared" ca="1" si="266"/>
        <v>0</v>
      </c>
      <c r="S155">
        <f t="shared" ca="1" si="266"/>
        <v>0</v>
      </c>
      <c r="T155">
        <f t="shared" ca="1" si="266"/>
        <v>0</v>
      </c>
      <c r="U155">
        <f t="shared" ca="1" si="266"/>
        <v>0</v>
      </c>
      <c r="V155">
        <f t="shared" ca="1" si="266"/>
        <v>0</v>
      </c>
      <c r="W155">
        <f t="shared" ca="1" si="266"/>
        <v>0</v>
      </c>
      <c r="X155">
        <f t="shared" ca="1" si="266"/>
        <v>0</v>
      </c>
      <c r="Y155">
        <f t="shared" ca="1" si="266"/>
        <v>0</v>
      </c>
      <c r="Z155">
        <f t="shared" ca="1" si="266"/>
        <v>0</v>
      </c>
      <c r="AA155">
        <f t="shared" ca="1" si="266"/>
        <v>0</v>
      </c>
      <c r="AB155">
        <f t="shared" ca="1" si="266"/>
        <v>0</v>
      </c>
      <c r="AC155">
        <f t="shared" ca="1" si="266"/>
        <v>0</v>
      </c>
      <c r="AD155">
        <f t="shared" ca="1" si="266"/>
        <v>0</v>
      </c>
      <c r="AE155">
        <f t="shared" ca="1" si="266"/>
        <v>0</v>
      </c>
      <c r="AF155">
        <f t="shared" ca="1" si="266"/>
        <v>0</v>
      </c>
      <c r="AG155">
        <f t="shared" ca="1" si="266"/>
        <v>0</v>
      </c>
      <c r="AH155">
        <f t="shared" ref="AH155:BM155" ca="1" si="267">COUNTIFS(INDIRECT("'"&amp;AH$120&amp;"'!H:H"), "&lt;&gt;unanswerable", INDIRECT("'"&amp;AH$120&amp;"'!I:I"), "unanswerable", INDIRECT("'"&amp;AH$120&amp;"'!J:J"), "no")</f>
        <v>0</v>
      </c>
      <c r="AI155">
        <f t="shared" ca="1" si="267"/>
        <v>0</v>
      </c>
      <c r="AJ155">
        <f t="shared" ca="1" si="267"/>
        <v>0</v>
      </c>
      <c r="AK155">
        <f t="shared" ca="1" si="267"/>
        <v>0</v>
      </c>
      <c r="AL155">
        <f t="shared" ca="1" si="267"/>
        <v>0</v>
      </c>
      <c r="AM155">
        <f t="shared" ca="1" si="267"/>
        <v>0</v>
      </c>
      <c r="AN155">
        <f t="shared" ca="1" si="267"/>
        <v>0</v>
      </c>
      <c r="AO155">
        <f t="shared" ca="1" si="267"/>
        <v>0</v>
      </c>
      <c r="AP155">
        <f t="shared" ca="1" si="267"/>
        <v>0</v>
      </c>
      <c r="AQ155">
        <f t="shared" ca="1" si="267"/>
        <v>0</v>
      </c>
      <c r="AR155">
        <f t="shared" ca="1" si="267"/>
        <v>0</v>
      </c>
      <c r="AS155">
        <f t="shared" ca="1" si="267"/>
        <v>0</v>
      </c>
      <c r="AT155">
        <f t="shared" ca="1" si="267"/>
        <v>0</v>
      </c>
      <c r="AU155">
        <f t="shared" ca="1" si="267"/>
        <v>0</v>
      </c>
      <c r="AV155">
        <f t="shared" ca="1" si="267"/>
        <v>0</v>
      </c>
      <c r="AW155">
        <f t="shared" ca="1" si="267"/>
        <v>0</v>
      </c>
      <c r="AX155">
        <f t="shared" ca="1" si="267"/>
        <v>0</v>
      </c>
      <c r="AY155">
        <f t="shared" ca="1" si="267"/>
        <v>0</v>
      </c>
      <c r="AZ155">
        <f t="shared" ca="1" si="267"/>
        <v>0</v>
      </c>
      <c r="BA155">
        <f t="shared" ca="1" si="267"/>
        <v>0</v>
      </c>
      <c r="BB155">
        <f t="shared" ca="1" si="267"/>
        <v>0</v>
      </c>
      <c r="BC155">
        <f t="shared" ca="1" si="267"/>
        <v>0</v>
      </c>
      <c r="BD155">
        <f t="shared" ca="1" si="267"/>
        <v>0</v>
      </c>
      <c r="BE155">
        <f t="shared" ca="1" si="267"/>
        <v>0</v>
      </c>
      <c r="BF155">
        <f t="shared" ca="1" si="267"/>
        <v>0</v>
      </c>
      <c r="BG155">
        <f t="shared" ca="1" si="267"/>
        <v>0</v>
      </c>
      <c r="BH155">
        <f t="shared" ca="1" si="267"/>
        <v>0</v>
      </c>
      <c r="BI155">
        <f t="shared" ca="1" si="267"/>
        <v>0</v>
      </c>
      <c r="BJ155">
        <f t="shared" ca="1" si="267"/>
        <v>0</v>
      </c>
      <c r="BK155">
        <f t="shared" ca="1" si="267"/>
        <v>0</v>
      </c>
      <c r="BL155">
        <f t="shared" ca="1" si="267"/>
        <v>0</v>
      </c>
      <c r="BM155">
        <f t="shared" ca="1" si="267"/>
        <v>0</v>
      </c>
      <c r="BN155">
        <f t="shared" ref="BN155:CX155" ca="1" si="268">COUNTIFS(INDIRECT("'"&amp;BN$120&amp;"'!H:H"), "&lt;&gt;unanswerable", INDIRECT("'"&amp;BN$120&amp;"'!I:I"), "unanswerable", INDIRECT("'"&amp;BN$120&amp;"'!J:J"), "no")</f>
        <v>0</v>
      </c>
      <c r="BO155">
        <f t="shared" ca="1" si="268"/>
        <v>0</v>
      </c>
      <c r="BP155">
        <f t="shared" ca="1" si="268"/>
        <v>0</v>
      </c>
      <c r="BQ155">
        <f t="shared" ca="1" si="268"/>
        <v>0</v>
      </c>
      <c r="BR155">
        <f t="shared" ca="1" si="268"/>
        <v>0</v>
      </c>
      <c r="BS155">
        <f t="shared" ca="1" si="268"/>
        <v>0</v>
      </c>
      <c r="BT155">
        <f t="shared" ca="1" si="268"/>
        <v>0</v>
      </c>
      <c r="BU155">
        <f t="shared" ca="1" si="268"/>
        <v>0</v>
      </c>
      <c r="BV155">
        <f t="shared" ca="1" si="268"/>
        <v>0</v>
      </c>
      <c r="BW155">
        <f t="shared" ca="1" si="268"/>
        <v>0</v>
      </c>
      <c r="BX155">
        <f t="shared" ca="1" si="268"/>
        <v>0</v>
      </c>
      <c r="BY155">
        <f t="shared" ca="1" si="268"/>
        <v>0</v>
      </c>
      <c r="BZ155">
        <f t="shared" ca="1" si="268"/>
        <v>0</v>
      </c>
      <c r="CA155">
        <f t="shared" ca="1" si="268"/>
        <v>0</v>
      </c>
      <c r="CB155">
        <f t="shared" ca="1" si="268"/>
        <v>0</v>
      </c>
      <c r="CC155">
        <f t="shared" ca="1" si="268"/>
        <v>0</v>
      </c>
      <c r="CD155">
        <f t="shared" ca="1" si="268"/>
        <v>0</v>
      </c>
      <c r="CE155">
        <f t="shared" ca="1" si="268"/>
        <v>0</v>
      </c>
      <c r="CF155">
        <f t="shared" ca="1" si="268"/>
        <v>0</v>
      </c>
      <c r="CG155">
        <f t="shared" ca="1" si="268"/>
        <v>0</v>
      </c>
      <c r="CH155">
        <f t="shared" ca="1" si="268"/>
        <v>0</v>
      </c>
      <c r="CI155">
        <f t="shared" ca="1" si="268"/>
        <v>0</v>
      </c>
      <c r="CJ155">
        <f t="shared" ca="1" si="268"/>
        <v>0</v>
      </c>
      <c r="CK155">
        <f t="shared" ca="1" si="268"/>
        <v>0</v>
      </c>
      <c r="CL155">
        <f t="shared" ca="1" si="268"/>
        <v>0</v>
      </c>
      <c r="CM155">
        <f t="shared" ca="1" si="268"/>
        <v>0</v>
      </c>
      <c r="CN155">
        <f t="shared" ca="1" si="268"/>
        <v>0</v>
      </c>
      <c r="CO155">
        <f t="shared" ca="1" si="268"/>
        <v>0</v>
      </c>
      <c r="CP155">
        <f t="shared" ca="1" si="268"/>
        <v>0</v>
      </c>
      <c r="CQ155">
        <f t="shared" ca="1" si="268"/>
        <v>0</v>
      </c>
      <c r="CR155">
        <f t="shared" ca="1" si="268"/>
        <v>0</v>
      </c>
      <c r="CS155">
        <f t="shared" ca="1" si="268"/>
        <v>0</v>
      </c>
      <c r="CT155" t="e">
        <f t="shared" ca="1" si="268"/>
        <v>#REF!</v>
      </c>
      <c r="CU155" t="e">
        <f t="shared" ca="1" si="268"/>
        <v>#REF!</v>
      </c>
      <c r="CV155" t="e">
        <f t="shared" ca="1" si="268"/>
        <v>#REF!</v>
      </c>
      <c r="CW155" t="e">
        <f t="shared" ca="1" si="268"/>
        <v>#REF!</v>
      </c>
      <c r="CX155" t="e">
        <f t="shared" ca="1" si="268"/>
        <v>#REF!</v>
      </c>
    </row>
    <row r="156" spans="1:102">
      <c r="A156" t="s">
        <v>103</v>
      </c>
      <c r="B156">
        <f t="shared" ref="B156:AG156" ca="1" si="269">COUNTIFS(INDIRECT("'"&amp;B$120&amp;"'!H:H"), "unanswerable", INDIRECT("'"&amp;B$120&amp;"'!I:I"), "&lt;&gt;unanswerable", INDIRECT("'"&amp;B$120&amp;"'!J:J"), "no")</f>
        <v>0</v>
      </c>
      <c r="C156">
        <f t="shared" ca="1" si="269"/>
        <v>0</v>
      </c>
      <c r="D156">
        <f t="shared" ca="1" si="269"/>
        <v>0</v>
      </c>
      <c r="E156">
        <f t="shared" ca="1" si="269"/>
        <v>0</v>
      </c>
      <c r="F156">
        <f t="shared" ca="1" si="269"/>
        <v>0</v>
      </c>
      <c r="G156">
        <f t="shared" ca="1" si="269"/>
        <v>0</v>
      </c>
      <c r="H156">
        <f t="shared" ca="1" si="269"/>
        <v>0</v>
      </c>
      <c r="I156">
        <f t="shared" ca="1" si="269"/>
        <v>0</v>
      </c>
      <c r="J156">
        <f t="shared" ca="1" si="269"/>
        <v>0</v>
      </c>
      <c r="K156">
        <f t="shared" ca="1" si="269"/>
        <v>0</v>
      </c>
      <c r="L156">
        <f t="shared" ca="1" si="269"/>
        <v>0</v>
      </c>
      <c r="M156">
        <f t="shared" ca="1" si="269"/>
        <v>0</v>
      </c>
      <c r="N156">
        <f t="shared" ca="1" si="269"/>
        <v>0</v>
      </c>
      <c r="O156">
        <f t="shared" ca="1" si="269"/>
        <v>0</v>
      </c>
      <c r="P156">
        <f t="shared" ca="1" si="269"/>
        <v>0</v>
      </c>
      <c r="Q156">
        <f t="shared" ca="1" si="269"/>
        <v>0</v>
      </c>
      <c r="R156">
        <f t="shared" ca="1" si="269"/>
        <v>0</v>
      </c>
      <c r="S156">
        <f t="shared" ca="1" si="269"/>
        <v>0</v>
      </c>
      <c r="T156">
        <f t="shared" ca="1" si="269"/>
        <v>0</v>
      </c>
      <c r="U156">
        <f t="shared" ca="1" si="269"/>
        <v>0</v>
      </c>
      <c r="V156">
        <f t="shared" ca="1" si="269"/>
        <v>0</v>
      </c>
      <c r="W156">
        <f t="shared" ca="1" si="269"/>
        <v>0</v>
      </c>
      <c r="X156">
        <f t="shared" ca="1" si="269"/>
        <v>0</v>
      </c>
      <c r="Y156">
        <f t="shared" ca="1" si="269"/>
        <v>0</v>
      </c>
      <c r="Z156">
        <f t="shared" ca="1" si="269"/>
        <v>0</v>
      </c>
      <c r="AA156">
        <f t="shared" ca="1" si="269"/>
        <v>0</v>
      </c>
      <c r="AB156">
        <f t="shared" ca="1" si="269"/>
        <v>0</v>
      </c>
      <c r="AC156">
        <f t="shared" ca="1" si="269"/>
        <v>0</v>
      </c>
      <c r="AD156">
        <f t="shared" ca="1" si="269"/>
        <v>0</v>
      </c>
      <c r="AE156">
        <f t="shared" ca="1" si="269"/>
        <v>0</v>
      </c>
      <c r="AF156">
        <f t="shared" ca="1" si="269"/>
        <v>0</v>
      </c>
      <c r="AG156">
        <f t="shared" ca="1" si="269"/>
        <v>0</v>
      </c>
      <c r="AH156">
        <f t="shared" ref="AH156:BM156" ca="1" si="270">COUNTIFS(INDIRECT("'"&amp;AH$120&amp;"'!H:H"), "unanswerable", INDIRECT("'"&amp;AH$120&amp;"'!I:I"), "&lt;&gt;unanswerable", INDIRECT("'"&amp;AH$120&amp;"'!J:J"), "no")</f>
        <v>0</v>
      </c>
      <c r="AI156">
        <f t="shared" ca="1" si="270"/>
        <v>0</v>
      </c>
      <c r="AJ156">
        <f t="shared" ca="1" si="270"/>
        <v>0</v>
      </c>
      <c r="AK156">
        <f t="shared" ca="1" si="270"/>
        <v>0</v>
      </c>
      <c r="AL156">
        <f t="shared" ca="1" si="270"/>
        <v>0</v>
      </c>
      <c r="AM156">
        <f t="shared" ca="1" si="270"/>
        <v>0</v>
      </c>
      <c r="AN156">
        <f t="shared" ca="1" si="270"/>
        <v>0</v>
      </c>
      <c r="AO156">
        <f t="shared" ca="1" si="270"/>
        <v>0</v>
      </c>
      <c r="AP156">
        <f t="shared" ca="1" si="270"/>
        <v>0</v>
      </c>
      <c r="AQ156">
        <f t="shared" ca="1" si="270"/>
        <v>0</v>
      </c>
      <c r="AR156">
        <f t="shared" ca="1" si="270"/>
        <v>0</v>
      </c>
      <c r="AS156">
        <f t="shared" ca="1" si="270"/>
        <v>0</v>
      </c>
      <c r="AT156">
        <f t="shared" ca="1" si="270"/>
        <v>0</v>
      </c>
      <c r="AU156">
        <f t="shared" ca="1" si="270"/>
        <v>0</v>
      </c>
      <c r="AV156">
        <f t="shared" ca="1" si="270"/>
        <v>0</v>
      </c>
      <c r="AW156">
        <f t="shared" ca="1" si="270"/>
        <v>0</v>
      </c>
      <c r="AX156">
        <f t="shared" ca="1" si="270"/>
        <v>0</v>
      </c>
      <c r="AY156">
        <f t="shared" ca="1" si="270"/>
        <v>0</v>
      </c>
      <c r="AZ156">
        <f t="shared" ca="1" si="270"/>
        <v>0</v>
      </c>
      <c r="BA156">
        <f t="shared" ca="1" si="270"/>
        <v>0</v>
      </c>
      <c r="BB156">
        <f t="shared" ca="1" si="270"/>
        <v>0</v>
      </c>
      <c r="BC156">
        <f t="shared" ca="1" si="270"/>
        <v>0</v>
      </c>
      <c r="BD156">
        <f t="shared" ca="1" si="270"/>
        <v>0</v>
      </c>
      <c r="BE156">
        <f t="shared" ca="1" si="270"/>
        <v>0</v>
      </c>
      <c r="BF156">
        <f t="shared" ca="1" si="270"/>
        <v>0</v>
      </c>
      <c r="BG156">
        <f t="shared" ca="1" si="270"/>
        <v>0</v>
      </c>
      <c r="BH156">
        <f t="shared" ca="1" si="270"/>
        <v>0</v>
      </c>
      <c r="BI156">
        <f t="shared" ca="1" si="270"/>
        <v>0</v>
      </c>
      <c r="BJ156">
        <f t="shared" ca="1" si="270"/>
        <v>0</v>
      </c>
      <c r="BK156">
        <f t="shared" ca="1" si="270"/>
        <v>0</v>
      </c>
      <c r="BL156">
        <f t="shared" ca="1" si="270"/>
        <v>0</v>
      </c>
      <c r="BM156">
        <f t="shared" ca="1" si="270"/>
        <v>0</v>
      </c>
      <c r="BN156">
        <f t="shared" ref="BN156:CX156" ca="1" si="271">COUNTIFS(INDIRECT("'"&amp;BN$120&amp;"'!H:H"), "unanswerable", INDIRECT("'"&amp;BN$120&amp;"'!I:I"), "&lt;&gt;unanswerable", INDIRECT("'"&amp;BN$120&amp;"'!J:J"), "no")</f>
        <v>0</v>
      </c>
      <c r="BO156">
        <f t="shared" ca="1" si="271"/>
        <v>0</v>
      </c>
      <c r="BP156">
        <f t="shared" ca="1" si="271"/>
        <v>0</v>
      </c>
      <c r="BQ156">
        <f t="shared" ca="1" si="271"/>
        <v>0</v>
      </c>
      <c r="BR156">
        <f t="shared" ca="1" si="271"/>
        <v>0</v>
      </c>
      <c r="BS156">
        <f t="shared" ca="1" si="271"/>
        <v>0</v>
      </c>
      <c r="BT156">
        <f t="shared" ca="1" si="271"/>
        <v>0</v>
      </c>
      <c r="BU156">
        <f t="shared" ca="1" si="271"/>
        <v>0</v>
      </c>
      <c r="BV156">
        <f t="shared" ca="1" si="271"/>
        <v>0</v>
      </c>
      <c r="BW156">
        <f t="shared" ca="1" si="271"/>
        <v>0</v>
      </c>
      <c r="BX156">
        <f t="shared" ca="1" si="271"/>
        <v>0</v>
      </c>
      <c r="BY156">
        <f t="shared" ca="1" si="271"/>
        <v>0</v>
      </c>
      <c r="BZ156">
        <f t="shared" ca="1" si="271"/>
        <v>0</v>
      </c>
      <c r="CA156">
        <f t="shared" ca="1" si="271"/>
        <v>0</v>
      </c>
      <c r="CB156">
        <f t="shared" ca="1" si="271"/>
        <v>0</v>
      </c>
      <c r="CC156">
        <f t="shared" ca="1" si="271"/>
        <v>0</v>
      </c>
      <c r="CD156">
        <f t="shared" ca="1" si="271"/>
        <v>0</v>
      </c>
      <c r="CE156">
        <f t="shared" ca="1" si="271"/>
        <v>0</v>
      </c>
      <c r="CF156">
        <f t="shared" ca="1" si="271"/>
        <v>0</v>
      </c>
      <c r="CG156">
        <f t="shared" ca="1" si="271"/>
        <v>0</v>
      </c>
      <c r="CH156">
        <f t="shared" ca="1" si="271"/>
        <v>0</v>
      </c>
      <c r="CI156">
        <f t="shared" ca="1" si="271"/>
        <v>0</v>
      </c>
      <c r="CJ156">
        <f t="shared" ca="1" si="271"/>
        <v>0</v>
      </c>
      <c r="CK156">
        <f t="shared" ca="1" si="271"/>
        <v>0</v>
      </c>
      <c r="CL156">
        <f t="shared" ca="1" si="271"/>
        <v>0</v>
      </c>
      <c r="CM156">
        <f t="shared" ca="1" si="271"/>
        <v>0</v>
      </c>
      <c r="CN156">
        <f t="shared" ca="1" si="271"/>
        <v>0</v>
      </c>
      <c r="CO156">
        <f t="shared" ca="1" si="271"/>
        <v>0</v>
      </c>
      <c r="CP156">
        <f t="shared" ca="1" si="271"/>
        <v>0</v>
      </c>
      <c r="CQ156">
        <f t="shared" ca="1" si="271"/>
        <v>0</v>
      </c>
      <c r="CR156">
        <f t="shared" ca="1" si="271"/>
        <v>0</v>
      </c>
      <c r="CS156">
        <f t="shared" ca="1" si="271"/>
        <v>0</v>
      </c>
      <c r="CT156" t="e">
        <f t="shared" ca="1" si="271"/>
        <v>#REF!</v>
      </c>
      <c r="CU156" t="e">
        <f t="shared" ca="1" si="271"/>
        <v>#REF!</v>
      </c>
      <c r="CV156" t="e">
        <f t="shared" ca="1" si="271"/>
        <v>#REF!</v>
      </c>
      <c r="CW156" t="e">
        <f t="shared" ca="1" si="271"/>
        <v>#REF!</v>
      </c>
      <c r="CX156" t="e">
        <f t="shared" ca="1" si="271"/>
        <v>#REF!</v>
      </c>
    </row>
    <row r="157" spans="1:102">
      <c r="A157" t="s">
        <v>137</v>
      </c>
      <c r="B157">
        <f t="array" aca="1" ref="B157" ca="1">INDIRECT("'"&amp;B$120&amp;"'!E2")</f>
        <v>5271</v>
      </c>
      <c r="C157">
        <f t="array" aca="1" ref="C157" ca="1">INDIRECT("'"&amp;C$120&amp;"'!E2")</f>
        <v>6133</v>
      </c>
      <c r="D157">
        <f t="array" aca="1" ref="D157" ca="1">INDIRECT("'"&amp;D$120&amp;"'!E2")</f>
        <v>8536</v>
      </c>
      <c r="E157">
        <f t="array" aca="1" ref="E157" ca="1">INDIRECT("'"&amp;E$120&amp;"'!E2")</f>
        <v>60107</v>
      </c>
      <c r="F157">
        <f t="array" aca="1" ref="F157" ca="1">INDIRECT("'"&amp;F$120&amp;"'!E2")</f>
        <v>58546</v>
      </c>
      <c r="G157">
        <f t="array" aca="1" ref="G157" ca="1">INDIRECT("'"&amp;G$120&amp;"'!E2")</f>
        <v>66747</v>
      </c>
      <c r="H157">
        <f t="array" aca="1" ref="H157" ca="1">INDIRECT("'"&amp;H$120&amp;"'!E2")</f>
        <v>1025</v>
      </c>
      <c r="I157">
        <f t="array" aca="1" ref="I157" ca="1">INDIRECT("'"&amp;I$120&amp;"'!E2")</f>
        <v>865</v>
      </c>
      <c r="J157">
        <f t="array" aca="1" ref="J157" ca="1">INDIRECT("'"&amp;J$120&amp;"'!E2")</f>
        <v>912</v>
      </c>
      <c r="K157">
        <f t="array" aca="1" ref="K157" ca="1">INDIRECT("'"&amp;K$120&amp;"'!E2")</f>
        <v>5609</v>
      </c>
      <c r="L157">
        <f t="array" aca="1" ref="L157" ca="1">INDIRECT("'"&amp;L$120&amp;"'!E2")</f>
        <v>5640</v>
      </c>
      <c r="M157">
        <f t="array" aca="1" ref="M157" ca="1">INDIRECT("'"&amp;M$120&amp;"'!E2")</f>
        <v>5556</v>
      </c>
      <c r="N157">
        <f t="array" aca="1" ref="N157" ca="1">INDIRECT("'"&amp;N$120&amp;"'!E2")</f>
        <v>9226</v>
      </c>
      <c r="O157">
        <f t="array" aca="1" ref="O157" ca="1">INDIRECT("'"&amp;O$120&amp;"'!E2")</f>
        <v>8019</v>
      </c>
      <c r="P157">
        <f t="array" aca="1" ref="P157" ca="1">INDIRECT("'"&amp;P$120&amp;"'!E2")</f>
        <v>6885</v>
      </c>
      <c r="Q157">
        <f t="array" aca="1" ref="Q157" ca="1">INDIRECT("'"&amp;Q$120&amp;"'!E2")</f>
        <v>94502</v>
      </c>
      <c r="R157">
        <f t="array" aca="1" ref="R157" ca="1">INDIRECT("'"&amp;R$120&amp;"'!E2")</f>
        <v>67111</v>
      </c>
      <c r="S157">
        <f t="array" aca="1" ref="S157" ca="1">INDIRECT("'"&amp;S$120&amp;"'!E2")</f>
        <v>77012</v>
      </c>
      <c r="T157">
        <f t="array" aca="1" ref="T157" ca="1">INDIRECT("'"&amp;T$120&amp;"'!E2")</f>
        <v>1373</v>
      </c>
      <c r="U157">
        <f t="array" aca="1" ref="U157" ca="1">INDIRECT("'"&amp;U$120&amp;"'!E2")</f>
        <v>1319</v>
      </c>
      <c r="V157">
        <f t="array" aca="1" ref="V157" ca="1">INDIRECT("'"&amp;V$120&amp;"'!E2")</f>
        <v>1353</v>
      </c>
      <c r="W157">
        <f t="array" aca="1" ref="W157" ca="1">INDIRECT("'"&amp;W$120&amp;"'!E2")</f>
        <v>7739</v>
      </c>
      <c r="X157">
        <f t="array" aca="1" ref="X157" ca="1">INDIRECT("'"&amp;X$120&amp;"'!E2")</f>
        <v>8684</v>
      </c>
      <c r="Y157">
        <f t="array" aca="1" ref="Y157" ca="1">INDIRECT("'"&amp;Y$120&amp;"'!E2")</f>
        <v>8630</v>
      </c>
      <c r="Z157">
        <f t="array" aca="1" ref="Z157" ca="1">INDIRECT("'"&amp;Z$120&amp;"'!E2")</f>
        <v>6309</v>
      </c>
      <c r="AA157">
        <f t="array" aca="1" ref="AA157" ca="1">INDIRECT("'"&amp;AA$120&amp;"'!E2")</f>
        <v>4399</v>
      </c>
      <c r="AB157">
        <f t="array" aca="1" ref="AB157" ca="1">INDIRECT("'"&amp;AB$120&amp;"'!E2")</f>
        <v>5748</v>
      </c>
      <c r="AC157">
        <f t="array" aca="1" ref="AC157" ca="1">INDIRECT("'"&amp;AC$120&amp;"'!E2")</f>
        <v>55854</v>
      </c>
      <c r="AD157">
        <f t="array" aca="1" ref="AD157" ca="1">INDIRECT("'"&amp;AD$120&amp;"'!E2")</f>
        <v>56464</v>
      </c>
      <c r="AE157">
        <f t="array" aca="1" ref="AE157" ca="1">INDIRECT("'"&amp;AE$120&amp;"'!E2")</f>
        <v>54197</v>
      </c>
      <c r="AF157">
        <f t="array" aca="1" ref="AF157" ca="1">INDIRECT("'"&amp;AF$120&amp;"'!E2")</f>
        <v>954</v>
      </c>
      <c r="AG157">
        <f t="array" aca="1" ref="AG157" ca="1">INDIRECT("'"&amp;AG$120&amp;"'!E2")</f>
        <v>1031</v>
      </c>
      <c r="AH157">
        <f t="array" aca="1" ref="AH157" ca="1">INDIRECT("'"&amp;AH$120&amp;"'!E2")</f>
        <v>954</v>
      </c>
      <c r="AI157">
        <f t="array" aca="1" ref="AI157" ca="1">INDIRECT("'"&amp;AI$120&amp;"'!E2")</f>
        <v>6087</v>
      </c>
      <c r="AJ157">
        <f t="array" aca="1" ref="AJ157" ca="1">INDIRECT("'"&amp;AJ$120&amp;"'!E2")</f>
        <v>5990</v>
      </c>
      <c r="AK157">
        <f t="array" aca="1" ref="AK157" ca="1">INDIRECT("'"&amp;AK$120&amp;"'!E2")</f>
        <v>6611</v>
      </c>
      <c r="AL157">
        <f t="array" aca="1" ref="AL157" ca="1">INDIRECT("'"&amp;AL$120&amp;"'!E2")</f>
        <v>6041</v>
      </c>
      <c r="AM157">
        <f t="array" aca="1" ref="AM157" ca="1">INDIRECT("'"&amp;AM$120&amp;"'!E2")</f>
        <v>5599</v>
      </c>
      <c r="AN157">
        <f t="array" aca="1" ref="AN157" ca="1">INDIRECT("'"&amp;AN$120&amp;"'!E2")</f>
        <v>5301</v>
      </c>
      <c r="AO157">
        <f t="array" aca="1" ref="AO157" ca="1">INDIRECT("'"&amp;AO$120&amp;"'!E2")</f>
        <v>58379</v>
      </c>
      <c r="AP157">
        <f t="array" aca="1" ref="AP157" ca="1">INDIRECT("'"&amp;AP$120&amp;"'!E2")</f>
        <v>47410</v>
      </c>
      <c r="AQ157">
        <f t="array" aca="1" ref="AQ157" ca="1">INDIRECT("'"&amp;AQ$120&amp;"'!E2")</f>
        <v>54902</v>
      </c>
      <c r="AR157">
        <f t="array" aca="1" ref="AR157" ca="1">INDIRECT("'"&amp;AR$120&amp;"'!E2")</f>
        <v>952</v>
      </c>
      <c r="AS157">
        <f t="array" aca="1" ref="AS157" ca="1">INDIRECT("'"&amp;AS$120&amp;"'!E2")</f>
        <v>949</v>
      </c>
      <c r="AT157">
        <f t="array" aca="1" ref="AT157" ca="1">INDIRECT("'"&amp;AT$120&amp;"'!E2")</f>
        <v>886</v>
      </c>
      <c r="AU157">
        <f t="array" aca="1" ref="AU157" ca="1">INDIRECT("'"&amp;AU$120&amp;"'!E2")</f>
        <v>6188</v>
      </c>
      <c r="AV157">
        <f t="array" aca="1" ref="AV157" ca="1">INDIRECT("'"&amp;AV$120&amp;"'!E2")</f>
        <v>6026</v>
      </c>
      <c r="AW157">
        <f t="array" aca="1" ref="AW157" ca="1">INDIRECT("'"&amp;AW$120&amp;"'!E2")</f>
        <v>5745</v>
      </c>
      <c r="AX157">
        <f t="array" aca="1" ref="AX157" ca="1">INDIRECT("'"&amp;AX$120&amp;"'!E2")</f>
        <v>6634</v>
      </c>
      <c r="AY157">
        <f t="array" aca="1" ref="AY157" ca="1">INDIRECT("'"&amp;AY$120&amp;"'!E2")</f>
        <v>5460</v>
      </c>
      <c r="AZ157">
        <f t="array" aca="1" ref="AZ157" ca="1">INDIRECT("'"&amp;AZ$120&amp;"'!E2")</f>
        <v>6415</v>
      </c>
      <c r="BA157">
        <f t="array" aca="1" ref="BA157" ca="1">INDIRECT("'"&amp;BA$120&amp;"'!E2")</f>
        <v>54218</v>
      </c>
      <c r="BB157">
        <f t="array" aca="1" ref="BB157" ca="1">INDIRECT("'"&amp;BB$120&amp;"'!E2")</f>
        <v>62980</v>
      </c>
      <c r="BC157">
        <f t="array" aca="1" ref="BC157" ca="1">INDIRECT("'"&amp;BC$120&amp;"'!E2")</f>
        <v>55665</v>
      </c>
      <c r="BD157">
        <f t="array" aca="1" ref="BD157" ca="1">INDIRECT("'"&amp;BD$120&amp;"'!E2")</f>
        <v>1169</v>
      </c>
      <c r="BE157">
        <f t="array" aca="1" ref="BE157" ca="1">INDIRECT("'"&amp;BE$120&amp;"'!E2")</f>
        <v>1156</v>
      </c>
      <c r="BF157">
        <f t="array" aca="1" ref="BF157" ca="1">INDIRECT("'"&amp;BF$120&amp;"'!E2")</f>
        <v>1487</v>
      </c>
      <c r="BG157">
        <f t="array" aca="1" ref="BG157" ca="1">INDIRECT("'"&amp;BG$120&amp;"'!E2")</f>
        <v>7509</v>
      </c>
      <c r="BH157">
        <f t="array" aca="1" ref="BH157" ca="1">INDIRECT("'"&amp;BH$120&amp;"'!E2")</f>
        <v>7745</v>
      </c>
      <c r="BI157">
        <f t="array" aca="1" ref="BI157" ca="1">INDIRECT("'"&amp;BI$120&amp;"'!E2")</f>
        <v>7799</v>
      </c>
      <c r="BJ157">
        <f t="array" aca="1" ref="BJ157" ca="1">INDIRECT("'"&amp;BJ$120&amp;"'!E2")</f>
        <v>6123</v>
      </c>
      <c r="BK157">
        <f t="array" aca="1" ref="BK157" ca="1">INDIRECT("'"&amp;BK$120&amp;"'!E2")</f>
        <v>9109</v>
      </c>
      <c r="BL157">
        <f t="array" aca="1" ref="BL157" ca="1">INDIRECT("'"&amp;BL$120&amp;"'!E2")</f>
        <v>10936</v>
      </c>
      <c r="BM157">
        <f t="array" aca="1" ref="BM157" ca="1">INDIRECT("'"&amp;BM$120&amp;"'!E2")</f>
        <v>74630</v>
      </c>
      <c r="BN157">
        <f t="array" aca="1" ref="BN157" ca="1">INDIRECT("'"&amp;BN$120&amp;"'!E2")</f>
        <v>75225</v>
      </c>
      <c r="BO157">
        <f t="array" aca="1" ref="BO157" ca="1">INDIRECT("'"&amp;BO$120&amp;"'!E2")</f>
        <v>68798</v>
      </c>
      <c r="BP157">
        <f t="array" aca="1" ref="BP157" ca="1">INDIRECT("'"&amp;BP$120&amp;"'!E2")</f>
        <v>1261</v>
      </c>
      <c r="BQ157">
        <f t="array" aca="1" ref="BQ157" ca="1">INDIRECT("'"&amp;BQ$120&amp;"'!E2")</f>
        <v>1352</v>
      </c>
      <c r="BR157">
        <f t="array" aca="1" ref="BR157" ca="1">INDIRECT("'"&amp;BR$120&amp;"'!E2")</f>
        <v>1235</v>
      </c>
      <c r="BS157">
        <f t="array" aca="1" ref="BS157" ca="1">INDIRECT("'"&amp;BS$120&amp;"'!E2")</f>
        <v>8255</v>
      </c>
      <c r="BT157">
        <f t="array" aca="1" ref="BT157" ca="1">INDIRECT("'"&amp;BT$120&amp;"'!E2")</f>
        <v>7634</v>
      </c>
      <c r="BU157">
        <f t="array" aca="1" ref="BU157" ca="1">INDIRECT("'"&amp;BU$120&amp;"'!E2")</f>
        <v>7718</v>
      </c>
      <c r="BV157">
        <f t="array" aca="1" ref="BV157" ca="1">INDIRECT("'"&amp;BV$120&amp;"'!E2")</f>
        <v>7504</v>
      </c>
      <c r="BW157">
        <f t="array" aca="1" ref="BW157" ca="1">INDIRECT("'"&amp;BW$120&amp;"'!E2")</f>
        <v>5483</v>
      </c>
      <c r="BX157">
        <f t="array" aca="1" ref="BX157" ca="1">INDIRECT("'"&amp;BX$120&amp;"'!E2")</f>
        <v>5634</v>
      </c>
      <c r="BY157">
        <f t="array" aca="1" ref="BY157" ca="1">INDIRECT("'"&amp;BY$120&amp;"'!E2")</f>
        <v>50126</v>
      </c>
      <c r="BZ157">
        <f t="array" aca="1" ref="BZ157" ca="1">INDIRECT("'"&amp;BZ$120&amp;"'!E2")</f>
        <v>38774</v>
      </c>
      <c r="CA157">
        <f t="array" aca="1" ref="CA157" ca="1">INDIRECT("'"&amp;CA$120&amp;"'!E2")</f>
        <v>55422</v>
      </c>
      <c r="CB157">
        <f t="array" aca="1" ref="CB157" ca="1">INDIRECT("'"&amp;CB$120&amp;"'!E2")</f>
        <v>953</v>
      </c>
      <c r="CC157">
        <f t="array" aca="1" ref="CC157" ca="1">INDIRECT("'"&amp;CC$120&amp;"'!E2")</f>
        <v>1169</v>
      </c>
      <c r="CD157">
        <f t="array" aca="1" ref="CD157" ca="1">INDIRECT("'"&amp;CD$120&amp;"'!E2")</f>
        <v>1021</v>
      </c>
      <c r="CE157">
        <f t="array" aca="1" ref="CE157" ca="1">INDIRECT("'"&amp;CE$120&amp;"'!E2")</f>
        <v>6202</v>
      </c>
      <c r="CF157">
        <f t="array" aca="1" ref="CF157" ca="1">INDIRECT("'"&amp;CF$120&amp;"'!E2")</f>
        <v>6634</v>
      </c>
      <c r="CG157">
        <f t="array" aca="1" ref="CG157" ca="1">INDIRECT("'"&amp;CG$120&amp;"'!E2")</f>
        <v>6100</v>
      </c>
      <c r="CH157">
        <f t="array" aca="1" ref="CH157" ca="1">INDIRECT("'"&amp;CH$120&amp;"'!E2")</f>
        <v>7101</v>
      </c>
      <c r="CI157">
        <f t="array" aca="1" ref="CI157" ca="1">INDIRECT("'"&amp;CI$120&amp;"'!E2")</f>
        <v>7154</v>
      </c>
      <c r="CJ157">
        <f t="array" aca="1" ref="CJ157" ca="1">INDIRECT("'"&amp;CJ$120&amp;"'!E2")</f>
        <v>6558</v>
      </c>
      <c r="CK157">
        <f t="array" aca="1" ref="CK157" ca="1">INDIRECT("'"&amp;CK$120&amp;"'!E2")</f>
        <v>60973</v>
      </c>
      <c r="CL157">
        <f t="array" aca="1" ref="CL157" ca="1">INDIRECT("'"&amp;CL$120&amp;"'!E2")</f>
        <v>68450</v>
      </c>
      <c r="CM157">
        <f t="array" aca="1" ref="CM157" ca="1">INDIRECT("'"&amp;CM$120&amp;"'!E2")</f>
        <v>77884</v>
      </c>
      <c r="CN157">
        <f t="array" aca="1" ref="CN157" ca="1">INDIRECT("'"&amp;CN$120&amp;"'!E2")</f>
        <v>1493</v>
      </c>
      <c r="CO157">
        <f t="array" aca="1" ref="CO157" ca="1">INDIRECT("'"&amp;CO$120&amp;"'!E2")</f>
        <v>1443</v>
      </c>
      <c r="CP157">
        <f t="array" aca="1" ref="CP157" ca="1">INDIRECT("'"&amp;CP$120&amp;"'!E2")</f>
        <v>1646</v>
      </c>
      <c r="CQ157">
        <f t="array" aca="1" ref="CQ157" ca="1">INDIRECT("'"&amp;CQ$120&amp;"'!E2")</f>
        <v>8667</v>
      </c>
      <c r="CR157">
        <f t="array" aca="1" ref="CR157" ca="1">INDIRECT("'"&amp;CR$120&amp;"'!E2")</f>
        <v>9253</v>
      </c>
      <c r="CS157">
        <f t="array" aca="1" ref="CS157" ca="1">INDIRECT("'"&amp;CS$120&amp;"'!E2")</f>
        <v>10158</v>
      </c>
    </row>
    <row r="158" spans="1:102">
      <c r="A158" t="s">
        <v>138</v>
      </c>
      <c r="B158">
        <f t="array" aca="1" ref="B158" ca="1">INDIRECT("'"&amp;B$120&amp;"'!E3")</f>
        <v>2200</v>
      </c>
      <c r="C158">
        <f t="array" aca="1" ref="C158" ca="1">INDIRECT("'"&amp;C$120&amp;"'!E3")</f>
        <v>2200</v>
      </c>
      <c r="D158">
        <f t="array" aca="1" ref="D158" ca="1">INDIRECT("'"&amp;D$120&amp;"'!E3")</f>
        <v>2200</v>
      </c>
      <c r="E158">
        <f t="array" aca="1" ref="E158" ca="1">INDIRECT("'"&amp;E$120&amp;"'!E3")</f>
        <v>26380</v>
      </c>
      <c r="F158">
        <f t="array" aca="1" ref="F158" ca="1">INDIRECT("'"&amp;F$120&amp;"'!E3")</f>
        <v>26640</v>
      </c>
      <c r="G158">
        <f t="array" aca="1" ref="G158" ca="1">INDIRECT("'"&amp;G$120&amp;"'!E3")</f>
        <v>26759</v>
      </c>
      <c r="H158">
        <f t="array" aca="1" ref="H158" ca="1">INDIRECT("'"&amp;H$120&amp;"'!E3")</f>
        <v>2260</v>
      </c>
      <c r="I158">
        <f t="array" aca="1" ref="I158" ca="1">INDIRECT("'"&amp;I$120&amp;"'!E3")</f>
        <v>2260</v>
      </c>
      <c r="J158">
        <f t="array" aca="1" ref="J158" ca="1">INDIRECT("'"&amp;J$120&amp;"'!E3")</f>
        <v>2260</v>
      </c>
      <c r="K158">
        <f t="array" aca="1" ref="K158" ca="1">INDIRECT("'"&amp;K$120&amp;"'!E3")</f>
        <v>27001</v>
      </c>
      <c r="L158">
        <f t="array" aca="1" ref="L158" ca="1">INDIRECT("'"&amp;L$120&amp;"'!E3")</f>
        <v>27132</v>
      </c>
      <c r="M158">
        <f t="array" aca="1" ref="M158" ca="1">INDIRECT("'"&amp;M$120&amp;"'!E3")</f>
        <v>26986</v>
      </c>
      <c r="N158">
        <f t="array" aca="1" ref="N158" ca="1">INDIRECT("'"&amp;N$120&amp;"'!E3")</f>
        <v>5020</v>
      </c>
      <c r="O158">
        <f t="array" aca="1" ref="O158" ca="1">INDIRECT("'"&amp;O$120&amp;"'!E3")</f>
        <v>5020</v>
      </c>
      <c r="P158">
        <f t="array" aca="1" ref="P158" ca="1">INDIRECT("'"&amp;P$120&amp;"'!E3")</f>
        <v>5020</v>
      </c>
      <c r="Q158">
        <f t="array" aca="1" ref="Q158" ca="1">INDIRECT("'"&amp;Q$120&amp;"'!E3")</f>
        <v>48543</v>
      </c>
      <c r="R158">
        <f t="array" aca="1" ref="R158" ca="1">INDIRECT("'"&amp;R$120&amp;"'!E3")</f>
        <v>48168</v>
      </c>
      <c r="S158">
        <f t="array" aca="1" ref="S158" ca="1">INDIRECT("'"&amp;S$120&amp;"'!E3")</f>
        <v>48561</v>
      </c>
      <c r="T158">
        <f t="array" aca="1" ref="T158" ca="1">INDIRECT("'"&amp;T$120&amp;"'!E3")</f>
        <v>6149</v>
      </c>
      <c r="U158">
        <f t="array" aca="1" ref="U158" ca="1">INDIRECT("'"&amp;U$120&amp;"'!E3")</f>
        <v>6149</v>
      </c>
      <c r="V158">
        <f t="array" aca="1" ref="V158" ca="1">INDIRECT("'"&amp;V$120&amp;"'!E3")</f>
        <v>6149</v>
      </c>
      <c r="W158">
        <f t="array" aca="1" ref="W158" ca="1">INDIRECT("'"&amp;W$120&amp;"'!E3")</f>
        <v>58492</v>
      </c>
      <c r="X158">
        <f t="array" aca="1" ref="X158" ca="1">INDIRECT("'"&amp;X$120&amp;"'!E3")</f>
        <v>60187</v>
      </c>
      <c r="Y158">
        <f t="array" aca="1" ref="Y158" ca="1">INDIRECT("'"&amp;Y$120&amp;"'!E3")</f>
        <v>60277</v>
      </c>
      <c r="Z158">
        <f t="array" aca="1" ref="Z158" ca="1">INDIRECT("'"&amp;Z$120&amp;"'!E3")</f>
        <v>3774</v>
      </c>
      <c r="AA158">
        <f t="array" aca="1" ref="AA158" ca="1">INDIRECT("'"&amp;AA$120&amp;"'!E3")</f>
        <v>3774</v>
      </c>
      <c r="AB158">
        <f t="array" aca="1" ref="AB158" ca="1">INDIRECT("'"&amp;AB$120&amp;"'!E3")</f>
        <v>3774</v>
      </c>
      <c r="AC158">
        <f t="array" aca="1" ref="AC158" ca="1">INDIRECT("'"&amp;AC$120&amp;"'!E3")</f>
        <v>37741</v>
      </c>
      <c r="AD158">
        <f t="array" aca="1" ref="AD158" ca="1">INDIRECT("'"&amp;AD$120&amp;"'!E3")</f>
        <v>37878</v>
      </c>
      <c r="AE158">
        <f t="array" aca="1" ref="AE158" ca="1">INDIRECT("'"&amp;AE$120&amp;"'!E3")</f>
        <v>37644</v>
      </c>
      <c r="AF158">
        <f t="array" aca="1" ref="AF158" ca="1">INDIRECT("'"&amp;AF$120&amp;"'!E3")</f>
        <v>3860</v>
      </c>
      <c r="AG158">
        <f t="array" aca="1" ref="AG158" ca="1">INDIRECT("'"&amp;AG$120&amp;"'!E3")</f>
        <v>3860</v>
      </c>
      <c r="AH158">
        <f t="array" aca="1" ref="AH158" ca="1">INDIRECT("'"&amp;AH$120&amp;"'!E3")</f>
        <v>3860</v>
      </c>
      <c r="AI158">
        <f t="array" aca="1" ref="AI158" ca="1">INDIRECT("'"&amp;AI$120&amp;"'!E3")</f>
        <v>39487</v>
      </c>
      <c r="AJ158">
        <f t="array" aca="1" ref="AJ158" ca="1">INDIRECT("'"&amp;AJ$120&amp;"'!E3")</f>
        <v>39128</v>
      </c>
      <c r="AK158">
        <f t="array" aca="1" ref="AK158" ca="1">INDIRECT("'"&amp;AK$120&amp;"'!E3")</f>
        <v>40425</v>
      </c>
      <c r="AL158">
        <f t="array" aca="1" ref="AL158" ca="1">INDIRECT("'"&amp;AL$120&amp;"'!E3")</f>
        <v>7267</v>
      </c>
      <c r="AM158">
        <f t="array" aca="1" ref="AM158" ca="1">INDIRECT("'"&amp;AM$120&amp;"'!E3")</f>
        <v>7267</v>
      </c>
      <c r="AN158">
        <f t="array" aca="1" ref="AN158" ca="1">INDIRECT("'"&amp;AN$120&amp;"'!E3")</f>
        <v>7267</v>
      </c>
      <c r="AO158">
        <f t="array" aca="1" ref="AO158" ca="1">INDIRECT("'"&amp;AO$120&amp;"'!E3")</f>
        <v>62337</v>
      </c>
      <c r="AP158">
        <f t="array" aca="1" ref="AP158" ca="1">INDIRECT("'"&amp;AP$120&amp;"'!E3")</f>
        <v>62190</v>
      </c>
      <c r="AQ158">
        <f t="array" aca="1" ref="AQ158" ca="1">INDIRECT("'"&amp;AQ$120&amp;"'!E3")</f>
        <v>61959</v>
      </c>
      <c r="AR158">
        <f t="array" aca="1" ref="AR158" ca="1">INDIRECT("'"&amp;AR$120&amp;"'!E3")</f>
        <v>7579</v>
      </c>
      <c r="AS158">
        <f t="array" aca="1" ref="AS158" ca="1">INDIRECT("'"&amp;AS$120&amp;"'!E3")</f>
        <v>7579</v>
      </c>
      <c r="AT158">
        <f t="array" aca="1" ref="AT158" ca="1">INDIRECT("'"&amp;AT$120&amp;"'!E3")</f>
        <v>7579</v>
      </c>
      <c r="AU158">
        <f t="array" aca="1" ref="AU158" ca="1">INDIRECT("'"&amp;AU$120&amp;"'!E3")</f>
        <v>65258</v>
      </c>
      <c r="AV158">
        <f t="array" aca="1" ref="AV158" ca="1">INDIRECT("'"&amp;AV$120&amp;"'!E3")</f>
        <v>65138</v>
      </c>
      <c r="AW158">
        <f t="array" aca="1" ref="AW158" ca="1">INDIRECT("'"&amp;AW$120&amp;"'!E3")</f>
        <v>64575</v>
      </c>
      <c r="AX158">
        <f t="array" aca="1" ref="AX158" ca="1">INDIRECT("'"&amp;AX$120&amp;"'!E3")</f>
        <v>12049</v>
      </c>
      <c r="AY158">
        <f t="array" aca="1" ref="AY158" ca="1">INDIRECT("'"&amp;AY$120&amp;"'!E3")</f>
        <v>12049</v>
      </c>
      <c r="AZ158">
        <f t="array" aca="1" ref="AZ158" ca="1">INDIRECT("'"&amp;AZ$120&amp;"'!E3")</f>
        <v>12049</v>
      </c>
      <c r="BA158">
        <f t="array" aca="1" ref="BA158" ca="1">INDIRECT("'"&amp;BA$120&amp;"'!E3")</f>
        <v>96783</v>
      </c>
      <c r="BB158">
        <f t="array" aca="1" ref="BB158" ca="1">INDIRECT("'"&amp;BB$120&amp;"'!E3")</f>
        <v>96373</v>
      </c>
      <c r="BC158">
        <f t="array" aca="1" ref="BC158" ca="1">INDIRECT("'"&amp;BC$120&amp;"'!E3")</f>
        <v>95946</v>
      </c>
      <c r="BD158">
        <f t="array" aca="1" ref="BD158" ca="1">INDIRECT("'"&amp;BD$120&amp;"'!E3")</f>
        <v>14929</v>
      </c>
      <c r="BE158">
        <f t="array" aca="1" ref="BE158" ca="1">INDIRECT("'"&amp;BE$120&amp;"'!E3")</f>
        <v>14929</v>
      </c>
      <c r="BF158">
        <f t="array" aca="1" ref="BF158" ca="1">INDIRECT("'"&amp;BF$120&amp;"'!E3")</f>
        <v>14929</v>
      </c>
      <c r="BG158">
        <f t="array" aca="1" ref="BG158" ca="1">INDIRECT("'"&amp;BG$120&amp;"'!E3")</f>
        <v>119294</v>
      </c>
      <c r="BH158">
        <f t="array" aca="1" ref="BH158" ca="1">INDIRECT("'"&amp;BH$120&amp;"'!E3")</f>
        <v>119810</v>
      </c>
      <c r="BI158">
        <f t="array" aca="1" ref="BI158" ca="1">INDIRECT("'"&amp;BI$120&amp;"'!E3")</f>
        <v>119792</v>
      </c>
      <c r="BJ158">
        <f t="array" aca="1" ref="BJ158" ca="1">INDIRECT("'"&amp;BJ$120&amp;"'!E3")</f>
        <v>7238</v>
      </c>
      <c r="BK158">
        <f t="array" aca="1" ref="BK158" ca="1">INDIRECT("'"&amp;BK$120&amp;"'!E3")</f>
        <v>7238</v>
      </c>
      <c r="BL158">
        <f t="array" aca="1" ref="BL158" ca="1">INDIRECT("'"&amp;BL$120&amp;"'!E3")</f>
        <v>7238</v>
      </c>
      <c r="BM158">
        <f t="array" aca="1" ref="BM158" ca="1">INDIRECT("'"&amp;BM$120&amp;"'!E3")</f>
        <v>63226</v>
      </c>
      <c r="BN158">
        <f t="array" aca="1" ref="BN158" ca="1">INDIRECT("'"&amp;BN$120&amp;"'!E3")</f>
        <v>63257</v>
      </c>
      <c r="BO158">
        <f t="array" aca="1" ref="BO158" ca="1">INDIRECT("'"&amp;BO$120&amp;"'!E3")</f>
        <v>63263</v>
      </c>
      <c r="BP158">
        <f t="array" aca="1" ref="BP158" ca="1">INDIRECT("'"&amp;BP$120&amp;"'!E3")</f>
        <v>8881</v>
      </c>
      <c r="BQ158">
        <f t="array" aca="1" ref="BQ158" ca="1">INDIRECT("'"&amp;BQ$120&amp;"'!E3")</f>
        <v>8881</v>
      </c>
      <c r="BR158">
        <f t="array" aca="1" ref="BR158" ca="1">INDIRECT("'"&amp;BR$120&amp;"'!E3")</f>
        <v>8881</v>
      </c>
      <c r="BS158">
        <f t="array" aca="1" ref="BS158" ca="1">INDIRECT("'"&amp;BS$120&amp;"'!E3")</f>
        <v>78348</v>
      </c>
      <c r="BT158">
        <f t="array" aca="1" ref="BT158" ca="1">INDIRECT("'"&amp;BT$120&amp;"'!E3")</f>
        <v>77427</v>
      </c>
      <c r="BU158">
        <f t="array" aca="1" ref="BU158" ca="1">INDIRECT("'"&amp;BU$120&amp;"'!E3")</f>
        <v>77417</v>
      </c>
      <c r="BV158">
        <f t="array" aca="1" ref="BV158" ca="1">INDIRECT("'"&amp;BV$120&amp;"'!E3")</f>
        <v>7395</v>
      </c>
      <c r="BW158">
        <f t="array" aca="1" ref="BW158" ca="1">INDIRECT("'"&amp;BW$120&amp;"'!E3")</f>
        <v>7395</v>
      </c>
      <c r="BX158">
        <f t="array" aca="1" ref="BX158" ca="1">INDIRECT("'"&amp;BX$120&amp;"'!E3")</f>
        <v>7395</v>
      </c>
      <c r="BY158">
        <f t="array" aca="1" ref="BY158" ca="1">INDIRECT("'"&amp;BY$120&amp;"'!E3")</f>
        <v>62441</v>
      </c>
      <c r="BZ158">
        <f t="array" aca="1" ref="BZ158" ca="1">INDIRECT("'"&amp;BZ$120&amp;"'!E3")</f>
        <v>62729</v>
      </c>
      <c r="CA158">
        <f t="array" aca="1" ref="CA158" ca="1">INDIRECT("'"&amp;CA$120&amp;"'!E3")</f>
        <v>62584</v>
      </c>
      <c r="CB158">
        <f t="array" aca="1" ref="CB158" ca="1">INDIRECT("'"&amp;CB$120&amp;"'!E3")</f>
        <v>7605</v>
      </c>
      <c r="CC158">
        <f t="array" aca="1" ref="CC158" ca="1">INDIRECT("'"&amp;CC$120&amp;"'!E3")</f>
        <v>7605</v>
      </c>
      <c r="CD158">
        <f t="array" aca="1" ref="CD158" ca="1">INDIRECT("'"&amp;CD$120&amp;"'!E3")</f>
        <v>7605</v>
      </c>
      <c r="CE158">
        <f t="array" aca="1" ref="CE158" ca="1">INDIRECT("'"&amp;CE$120&amp;"'!E3")</f>
        <v>65706</v>
      </c>
      <c r="CF158">
        <f t="array" aca="1" ref="CF158" ca="1">INDIRECT("'"&amp;CF$120&amp;"'!E3")</f>
        <v>66752</v>
      </c>
      <c r="CG158">
        <f t="array" aca="1" ref="CG158" ca="1">INDIRECT("'"&amp;CG$120&amp;"'!E3")</f>
        <v>65432</v>
      </c>
      <c r="CH158">
        <f t="array" aca="1" ref="CH158" ca="1">INDIRECT("'"&amp;CH$120&amp;"'!E3")</f>
        <v>13848</v>
      </c>
      <c r="CI158">
        <f t="array" aca="1" ref="CI158" ca="1">INDIRECT("'"&amp;CI$120&amp;"'!E3")</f>
        <v>13848</v>
      </c>
      <c r="CJ158">
        <f t="array" aca="1" ref="CJ158" ca="1">INDIRECT("'"&amp;CJ$120&amp;"'!E3")</f>
        <v>13848</v>
      </c>
      <c r="CK158">
        <f t="array" aca="1" ref="CK158" ca="1">INDIRECT("'"&amp;CK$120&amp;"'!E3")</f>
        <v>110739</v>
      </c>
      <c r="CL158">
        <f t="array" aca="1" ref="CL158" ca="1">INDIRECT("'"&amp;CL$120&amp;"'!E3")</f>
        <v>110056</v>
      </c>
      <c r="CM158">
        <f t="array" aca="1" ref="CM158" ca="1">INDIRECT("'"&amp;CM$120&amp;"'!E3")</f>
        <v>110695</v>
      </c>
      <c r="CN158">
        <f t="array" aca="1" ref="CN158" ca="1">INDIRECT("'"&amp;CN$120&amp;"'!E3")</f>
        <v>16873</v>
      </c>
      <c r="CO158">
        <f t="array" aca="1" ref="CO158" ca="1">INDIRECT("'"&amp;CO$120&amp;"'!E3")</f>
        <v>16873</v>
      </c>
      <c r="CP158">
        <f t="array" aca="1" ref="CP158" ca="1">INDIRECT("'"&amp;CP$120&amp;"'!E3")</f>
        <v>16873</v>
      </c>
      <c r="CQ158">
        <f t="array" aca="1" ref="CQ158" ca="1">INDIRECT("'"&amp;CQ$120&amp;"'!E3")</f>
        <v>135454</v>
      </c>
      <c r="CR158">
        <f t="array" aca="1" ref="CR158" ca="1">INDIRECT("'"&amp;CR$120&amp;"'!E3")</f>
        <v>136684</v>
      </c>
      <c r="CS158">
        <f t="array" aca="1" ref="CS158" ca="1">INDIRECT("'"&amp;CS$120&amp;"'!E3")</f>
        <v>138253</v>
      </c>
    </row>
    <row r="159" spans="1:102">
      <c r="A159" t="s">
        <v>139</v>
      </c>
      <c r="B159">
        <f t="array" aca="1" ref="B159" ca="1">INDIRECT("'"&amp;B$120&amp;"'!E4")</f>
        <v>7471</v>
      </c>
      <c r="C159">
        <f t="array" aca="1" ref="C159" ca="1">INDIRECT("'"&amp;C$120&amp;"'!E4")</f>
        <v>8333</v>
      </c>
      <c r="D159">
        <f t="array" aca="1" ref="D159" ca="1">INDIRECT("'"&amp;D$120&amp;"'!E4")</f>
        <v>10736</v>
      </c>
      <c r="E159">
        <f t="array" aca="1" ref="E159" ca="1">INDIRECT("'"&amp;E$120&amp;"'!E4")</f>
        <v>86487</v>
      </c>
      <c r="F159">
        <f t="array" aca="1" ref="F159" ca="1">INDIRECT("'"&amp;F$120&amp;"'!E4")</f>
        <v>85186</v>
      </c>
      <c r="G159">
        <f t="array" aca="1" ref="G159" ca="1">INDIRECT("'"&amp;G$120&amp;"'!E4")</f>
        <v>93506</v>
      </c>
      <c r="H159">
        <f t="array" aca="1" ref="H159" ca="1">INDIRECT("'"&amp;H$120&amp;"'!E4")</f>
        <v>3285</v>
      </c>
      <c r="I159">
        <f t="array" aca="1" ref="I159" ca="1">INDIRECT("'"&amp;I$120&amp;"'!E4")</f>
        <v>3125</v>
      </c>
      <c r="J159">
        <f t="array" aca="1" ref="J159" ca="1">INDIRECT("'"&amp;J$120&amp;"'!E4")</f>
        <v>3172</v>
      </c>
      <c r="K159">
        <f t="array" aca="1" ref="K159" ca="1">INDIRECT("'"&amp;K$120&amp;"'!E4")</f>
        <v>32610</v>
      </c>
      <c r="L159">
        <f t="array" aca="1" ref="L159" ca="1">INDIRECT("'"&amp;L$120&amp;"'!E4")</f>
        <v>32772</v>
      </c>
      <c r="M159">
        <f t="array" aca="1" ref="M159" ca="1">INDIRECT("'"&amp;M$120&amp;"'!E4")</f>
        <v>32542</v>
      </c>
      <c r="N159">
        <f t="array" aca="1" ref="N159" ca="1">INDIRECT("'"&amp;N$120&amp;"'!E4")</f>
        <v>14246</v>
      </c>
      <c r="O159">
        <f t="array" aca="1" ref="O159" ca="1">INDIRECT("'"&amp;O$120&amp;"'!E4")</f>
        <v>13039</v>
      </c>
      <c r="P159">
        <f t="array" aca="1" ref="P159" ca="1">INDIRECT("'"&amp;P$120&amp;"'!E4")</f>
        <v>11905</v>
      </c>
      <c r="Q159">
        <f t="array" aca="1" ref="Q159" ca="1">INDIRECT("'"&amp;Q$120&amp;"'!E4")</f>
        <v>143045</v>
      </c>
      <c r="R159">
        <f t="array" aca="1" ref="R159" ca="1">INDIRECT("'"&amp;R$120&amp;"'!E4")</f>
        <v>115279</v>
      </c>
      <c r="S159">
        <f t="array" aca="1" ref="S159" ca="1">INDIRECT("'"&amp;S$120&amp;"'!E4")</f>
        <v>125573</v>
      </c>
      <c r="T159">
        <f t="array" aca="1" ref="T159" ca="1">INDIRECT("'"&amp;T$120&amp;"'!E4")</f>
        <v>7522</v>
      </c>
      <c r="U159">
        <f t="array" aca="1" ref="U159" ca="1">INDIRECT("'"&amp;U$120&amp;"'!E4")</f>
        <v>7468</v>
      </c>
      <c r="V159">
        <f t="array" aca="1" ref="V159" ca="1">INDIRECT("'"&amp;V$120&amp;"'!E4")</f>
        <v>7502</v>
      </c>
      <c r="W159">
        <f t="array" aca="1" ref="W159" ca="1">INDIRECT("'"&amp;W$120&amp;"'!E4")</f>
        <v>66231</v>
      </c>
      <c r="X159">
        <f t="array" aca="1" ref="X159" ca="1">INDIRECT("'"&amp;X$120&amp;"'!E4")</f>
        <v>68871</v>
      </c>
      <c r="Y159">
        <f t="array" aca="1" ref="Y159" ca="1">INDIRECT("'"&amp;Y$120&amp;"'!E4")</f>
        <v>68907</v>
      </c>
      <c r="Z159">
        <f t="array" aca="1" ref="Z159" ca="1">INDIRECT("'"&amp;Z$120&amp;"'!E4")</f>
        <v>10083</v>
      </c>
      <c r="AA159">
        <f t="array" aca="1" ref="AA159" ca="1">INDIRECT("'"&amp;AA$120&amp;"'!E4")</f>
        <v>8173</v>
      </c>
      <c r="AB159">
        <f t="array" aca="1" ref="AB159" ca="1">INDIRECT("'"&amp;AB$120&amp;"'!E4")</f>
        <v>9522</v>
      </c>
      <c r="AC159">
        <f t="array" aca="1" ref="AC159" ca="1">INDIRECT("'"&amp;AC$120&amp;"'!E4")</f>
        <v>93595</v>
      </c>
      <c r="AD159">
        <f t="array" aca="1" ref="AD159" ca="1">INDIRECT("'"&amp;AD$120&amp;"'!E4")</f>
        <v>94342</v>
      </c>
      <c r="AE159">
        <f t="array" aca="1" ref="AE159" ca="1">INDIRECT("'"&amp;AE$120&amp;"'!E4")</f>
        <v>91841</v>
      </c>
      <c r="AF159">
        <f t="array" aca="1" ref="AF159" ca="1">INDIRECT("'"&amp;AF$120&amp;"'!E4")</f>
        <v>4814</v>
      </c>
      <c r="AG159">
        <f t="array" aca="1" ref="AG159" ca="1">INDIRECT("'"&amp;AG$120&amp;"'!E4")</f>
        <v>4891</v>
      </c>
      <c r="AH159">
        <f t="array" aca="1" ref="AH159" ca="1">INDIRECT("'"&amp;AH$120&amp;"'!E4")</f>
        <v>4814</v>
      </c>
      <c r="AI159">
        <f t="array" aca="1" ref="AI159" ca="1">INDIRECT("'"&amp;AI$120&amp;"'!E4")</f>
        <v>45574</v>
      </c>
      <c r="AJ159">
        <f t="array" aca="1" ref="AJ159" ca="1">INDIRECT("'"&amp;AJ$120&amp;"'!E4")</f>
        <v>45118</v>
      </c>
      <c r="AK159">
        <f t="array" aca="1" ref="AK159" ca="1">INDIRECT("'"&amp;AK$120&amp;"'!E4")</f>
        <v>47036</v>
      </c>
      <c r="AL159">
        <f t="array" aca="1" ref="AL159" ca="1">INDIRECT("'"&amp;AL$120&amp;"'!E4")</f>
        <v>13308</v>
      </c>
      <c r="AM159">
        <f t="array" aca="1" ref="AM159" ca="1">INDIRECT("'"&amp;AM$120&amp;"'!E4")</f>
        <v>12866</v>
      </c>
      <c r="AN159">
        <f t="array" aca="1" ref="AN159" ca="1">INDIRECT("'"&amp;AN$120&amp;"'!E4")</f>
        <v>12568</v>
      </c>
      <c r="AO159">
        <f t="array" aca="1" ref="AO159" ca="1">INDIRECT("'"&amp;AO$120&amp;"'!E4")</f>
        <v>120716</v>
      </c>
      <c r="AP159">
        <f t="array" aca="1" ref="AP159" ca="1">INDIRECT("'"&amp;AP$120&amp;"'!E4")</f>
        <v>109600</v>
      </c>
      <c r="AQ159">
        <f t="array" aca="1" ref="AQ159" ca="1">INDIRECT("'"&amp;AQ$120&amp;"'!E4")</f>
        <v>116861</v>
      </c>
      <c r="AR159">
        <f t="array" aca="1" ref="AR159" ca="1">INDIRECT("'"&amp;AR$120&amp;"'!E4")</f>
        <v>8531</v>
      </c>
      <c r="AS159">
        <f t="array" aca="1" ref="AS159" ca="1">INDIRECT("'"&amp;AS$120&amp;"'!E4")</f>
        <v>8528</v>
      </c>
      <c r="AT159">
        <f t="array" aca="1" ref="AT159" ca="1">INDIRECT("'"&amp;AT$120&amp;"'!E4")</f>
        <v>8465</v>
      </c>
      <c r="AU159">
        <f t="array" aca="1" ref="AU159" ca="1">INDIRECT("'"&amp;AU$120&amp;"'!E4")</f>
        <v>71446</v>
      </c>
      <c r="AV159">
        <f t="array" aca="1" ref="AV159" ca="1">INDIRECT("'"&amp;AV$120&amp;"'!E4")</f>
        <v>71164</v>
      </c>
      <c r="AW159">
        <f t="array" aca="1" ref="AW159" ca="1">INDIRECT("'"&amp;AW$120&amp;"'!E4")</f>
        <v>70320</v>
      </c>
      <c r="AX159">
        <f t="array" aca="1" ref="AX159" ca="1">INDIRECT("'"&amp;AX$120&amp;"'!E4")</f>
        <v>18683</v>
      </c>
      <c r="AY159">
        <f t="array" aca="1" ref="AY159" ca="1">INDIRECT("'"&amp;AY$120&amp;"'!E4")</f>
        <v>17509</v>
      </c>
      <c r="AZ159">
        <f t="array" aca="1" ref="AZ159" ca="1">INDIRECT("'"&amp;AZ$120&amp;"'!E4")</f>
        <v>18464</v>
      </c>
      <c r="BA159">
        <f t="array" aca="1" ref="BA159" ca="1">INDIRECT("'"&amp;BA$120&amp;"'!E4")</f>
        <v>151001</v>
      </c>
      <c r="BB159">
        <f t="array" aca="1" ref="BB159" ca="1">INDIRECT("'"&amp;BB$120&amp;"'!E4")</f>
        <v>159353</v>
      </c>
      <c r="BC159">
        <f t="array" aca="1" ref="BC159" ca="1">INDIRECT("'"&amp;BC$120&amp;"'!E4")</f>
        <v>151611</v>
      </c>
      <c r="BD159">
        <f t="array" aca="1" ref="BD159" ca="1">INDIRECT("'"&amp;BD$120&amp;"'!E4")</f>
        <v>16098</v>
      </c>
      <c r="BE159">
        <f t="array" aca="1" ref="BE159" ca="1">INDIRECT("'"&amp;BE$120&amp;"'!E4")</f>
        <v>16085</v>
      </c>
      <c r="BF159">
        <f t="array" aca="1" ref="BF159" ca="1">INDIRECT("'"&amp;BF$120&amp;"'!E4")</f>
        <v>16416</v>
      </c>
      <c r="BG159">
        <f t="array" aca="1" ref="BG159" ca="1">INDIRECT("'"&amp;BG$120&amp;"'!E4")</f>
        <v>126803</v>
      </c>
      <c r="BH159">
        <f t="array" aca="1" ref="BH159" ca="1">INDIRECT("'"&amp;BH$120&amp;"'!E4")</f>
        <v>127555</v>
      </c>
      <c r="BI159">
        <f t="array" aca="1" ref="BI159" ca="1">INDIRECT("'"&amp;BI$120&amp;"'!E4")</f>
        <v>127591</v>
      </c>
      <c r="BJ159">
        <f t="array" aca="1" ref="BJ159" ca="1">INDIRECT("'"&amp;BJ$120&amp;"'!E4")</f>
        <v>13361</v>
      </c>
      <c r="BK159">
        <f t="array" aca="1" ref="BK159" ca="1">INDIRECT("'"&amp;BK$120&amp;"'!E4")</f>
        <v>16347</v>
      </c>
      <c r="BL159">
        <f t="array" aca="1" ref="BL159" ca="1">INDIRECT("'"&amp;BL$120&amp;"'!E4")</f>
        <v>18174</v>
      </c>
      <c r="BM159">
        <f t="array" aca="1" ref="BM159" ca="1">INDIRECT("'"&amp;BM$120&amp;"'!E4")</f>
        <v>137856</v>
      </c>
      <c r="BN159">
        <f t="array" aca="1" ref="BN159" ca="1">INDIRECT("'"&amp;BN$120&amp;"'!E4")</f>
        <v>138482</v>
      </c>
      <c r="BO159">
        <f t="array" aca="1" ref="BO159" ca="1">INDIRECT("'"&amp;BO$120&amp;"'!E4")</f>
        <v>132061</v>
      </c>
      <c r="BP159">
        <f t="array" aca="1" ref="BP159" ca="1">INDIRECT("'"&amp;BP$120&amp;"'!E4")</f>
        <v>10142</v>
      </c>
      <c r="BQ159">
        <f t="array" aca="1" ref="BQ159" ca="1">INDIRECT("'"&amp;BQ$120&amp;"'!E4")</f>
        <v>10233</v>
      </c>
      <c r="BR159">
        <f t="array" aca="1" ref="BR159" ca="1">INDIRECT("'"&amp;BR$120&amp;"'!E4")</f>
        <v>10116</v>
      </c>
      <c r="BS159">
        <f t="array" aca="1" ref="BS159" ca="1">INDIRECT("'"&amp;BS$120&amp;"'!E4")</f>
        <v>86603</v>
      </c>
      <c r="BT159">
        <f t="array" aca="1" ref="BT159" ca="1">INDIRECT("'"&amp;BT$120&amp;"'!E4")</f>
        <v>85061</v>
      </c>
      <c r="BU159">
        <f t="array" aca="1" ref="BU159" ca="1">INDIRECT("'"&amp;BU$120&amp;"'!E4")</f>
        <v>85135</v>
      </c>
      <c r="BV159">
        <f t="array" aca="1" ref="BV159" ca="1">INDIRECT("'"&amp;BV$120&amp;"'!E4")</f>
        <v>14899</v>
      </c>
      <c r="BW159">
        <f t="array" aca="1" ref="BW159" ca="1">INDIRECT("'"&amp;BW$120&amp;"'!E4")</f>
        <v>12878</v>
      </c>
      <c r="BX159">
        <f t="array" aca="1" ref="BX159" ca="1">INDIRECT("'"&amp;BX$120&amp;"'!E4")</f>
        <v>13029</v>
      </c>
      <c r="BY159">
        <f t="array" aca="1" ref="BY159" ca="1">INDIRECT("'"&amp;BY$120&amp;"'!E4")</f>
        <v>112567</v>
      </c>
      <c r="BZ159">
        <f t="array" aca="1" ref="BZ159" ca="1">INDIRECT("'"&amp;BZ$120&amp;"'!E4")</f>
        <v>101503</v>
      </c>
      <c r="CA159">
        <f t="array" aca="1" ref="CA159" ca="1">INDIRECT("'"&amp;CA$120&amp;"'!E4")</f>
        <v>118006</v>
      </c>
      <c r="CB159">
        <f t="array" aca="1" ref="CB159" ca="1">INDIRECT("'"&amp;CB$120&amp;"'!E4")</f>
        <v>8558</v>
      </c>
      <c r="CC159">
        <f t="array" aca="1" ref="CC159" ca="1">INDIRECT("'"&amp;CC$120&amp;"'!E4")</f>
        <v>8774</v>
      </c>
      <c r="CD159">
        <f t="array" aca="1" ref="CD159" ca="1">INDIRECT("'"&amp;CD$120&amp;"'!E4")</f>
        <v>8626</v>
      </c>
      <c r="CE159">
        <f t="array" aca="1" ref="CE159" ca="1">INDIRECT("'"&amp;CE$120&amp;"'!E4")</f>
        <v>71908</v>
      </c>
      <c r="CF159">
        <f t="array" aca="1" ref="CF159" ca="1">INDIRECT("'"&amp;CF$120&amp;"'!E4")</f>
        <v>73386</v>
      </c>
      <c r="CG159">
        <f t="array" aca="1" ref="CG159" ca="1">INDIRECT("'"&amp;CG$120&amp;"'!E4")</f>
        <v>71532</v>
      </c>
      <c r="CH159">
        <f t="array" aca="1" ref="CH159" ca="1">INDIRECT("'"&amp;CH$120&amp;"'!E4")</f>
        <v>20949</v>
      </c>
      <c r="CI159">
        <f t="array" aca="1" ref="CI159" ca="1">INDIRECT("'"&amp;CI$120&amp;"'!E4")</f>
        <v>21002</v>
      </c>
      <c r="CJ159">
        <f t="array" aca="1" ref="CJ159" ca="1">INDIRECT("'"&amp;CJ$120&amp;"'!E4")</f>
        <v>20406</v>
      </c>
      <c r="CK159">
        <f t="array" aca="1" ref="CK159" ca="1">INDIRECT("'"&amp;CK$120&amp;"'!E4")</f>
        <v>171712</v>
      </c>
      <c r="CL159">
        <f t="array" aca="1" ref="CL159" ca="1">INDIRECT("'"&amp;CL$120&amp;"'!E4")</f>
        <v>178506</v>
      </c>
      <c r="CM159">
        <f t="array" aca="1" ref="CM159" ca="1">INDIRECT("'"&amp;CM$120&amp;"'!E4")</f>
        <v>188579</v>
      </c>
      <c r="CN159">
        <f t="array" aca="1" ref="CN159" ca="1">INDIRECT("'"&amp;CN$120&amp;"'!E4")</f>
        <v>18366</v>
      </c>
      <c r="CO159">
        <f t="array" aca="1" ref="CO159" ca="1">INDIRECT("'"&amp;CO$120&amp;"'!E4")</f>
        <v>18316</v>
      </c>
      <c r="CP159">
        <f t="array" aca="1" ref="CP159" ca="1">INDIRECT("'"&amp;CP$120&amp;"'!E4")</f>
        <v>18519</v>
      </c>
      <c r="CQ159">
        <f t="array" aca="1" ref="CQ159" ca="1">INDIRECT("'"&amp;CQ$120&amp;"'!E4")</f>
        <v>144121</v>
      </c>
      <c r="CR159">
        <f t="array" aca="1" ref="CR159" ca="1">INDIRECT("'"&amp;CR$120&amp;"'!E4")</f>
        <v>145937</v>
      </c>
      <c r="CS159">
        <f t="array" aca="1" ref="CS159" ca="1">INDIRECT("'"&amp;CS$120&amp;"'!E4")</f>
        <v>148411</v>
      </c>
    </row>
    <row r="160" spans="1:102">
      <c r="A160" t="s">
        <v>140</v>
      </c>
      <c r="B160">
        <f t="shared" ref="B160:AG160" ca="1" si="272">SUM(INDIRECT("'"&amp;B$120&amp;"'!F2:H2"))</f>
        <v>20949</v>
      </c>
      <c r="C160">
        <f t="shared" ca="1" si="272"/>
        <v>17839</v>
      </c>
      <c r="D160">
        <f t="shared" ca="1" si="272"/>
        <v>19736</v>
      </c>
      <c r="E160">
        <f t="shared" ca="1" si="272"/>
        <v>79061</v>
      </c>
      <c r="F160">
        <f t="shared" ca="1" si="272"/>
        <v>98211</v>
      </c>
      <c r="G160">
        <f t="shared" ca="1" si="272"/>
        <v>95106</v>
      </c>
      <c r="H160">
        <f t="shared" ca="1" si="272"/>
        <v>2910</v>
      </c>
      <c r="I160">
        <f t="shared" ca="1" si="272"/>
        <v>2945</v>
      </c>
      <c r="J160">
        <f t="shared" ca="1" si="272"/>
        <v>2906</v>
      </c>
      <c r="K160">
        <f t="shared" ca="1" si="272"/>
        <v>12449</v>
      </c>
      <c r="L160">
        <f t="shared" ca="1" si="272"/>
        <v>11498</v>
      </c>
      <c r="M160">
        <f t="shared" ca="1" si="272"/>
        <v>12013</v>
      </c>
      <c r="N160">
        <f t="shared" ca="1" si="272"/>
        <v>21658</v>
      </c>
      <c r="O160">
        <f t="shared" ca="1" si="272"/>
        <v>27713</v>
      </c>
      <c r="P160">
        <f t="shared" ca="1" si="272"/>
        <v>21107</v>
      </c>
      <c r="Q160">
        <f t="shared" ca="1" si="272"/>
        <v>167069</v>
      </c>
      <c r="R160">
        <f t="shared" ca="1" si="272"/>
        <v>127470</v>
      </c>
      <c r="S160">
        <f t="shared" ca="1" si="272"/>
        <v>103204</v>
      </c>
      <c r="T160">
        <f t="shared" ca="1" si="272"/>
        <v>3488</v>
      </c>
      <c r="U160">
        <f t="shared" ca="1" si="272"/>
        <v>3661</v>
      </c>
      <c r="V160">
        <f t="shared" ca="1" si="272"/>
        <v>3887</v>
      </c>
      <c r="W160">
        <f t="shared" ca="1" si="272"/>
        <v>15319</v>
      </c>
      <c r="X160">
        <f t="shared" ca="1" si="272"/>
        <v>14095</v>
      </c>
      <c r="Y160">
        <f t="shared" ca="1" si="272"/>
        <v>13885</v>
      </c>
      <c r="Z160">
        <f t="shared" ca="1" si="272"/>
        <v>19685</v>
      </c>
      <c r="AA160">
        <f t="shared" ca="1" si="272"/>
        <v>20240</v>
      </c>
      <c r="AB160">
        <f t="shared" ca="1" si="272"/>
        <v>16634</v>
      </c>
      <c r="AC160">
        <f t="shared" ca="1" si="272"/>
        <v>103264</v>
      </c>
      <c r="AD160">
        <f t="shared" ca="1" si="272"/>
        <v>81761</v>
      </c>
      <c r="AE160">
        <f t="shared" ca="1" si="272"/>
        <v>68740</v>
      </c>
      <c r="AF160">
        <f t="shared" ca="1" si="272"/>
        <v>3071</v>
      </c>
      <c r="AG160">
        <f t="shared" ca="1" si="272"/>
        <v>2938</v>
      </c>
      <c r="AH160">
        <f t="shared" ref="AH160:BM160" ca="1" si="273">SUM(INDIRECT("'"&amp;AH$120&amp;"'!F2:H2"))</f>
        <v>3114</v>
      </c>
      <c r="AI160">
        <f t="shared" ca="1" si="273"/>
        <v>12396</v>
      </c>
      <c r="AJ160">
        <f t="shared" ca="1" si="273"/>
        <v>11897</v>
      </c>
      <c r="AK160">
        <f t="shared" ca="1" si="273"/>
        <v>12182</v>
      </c>
      <c r="AL160">
        <f t="shared" ca="1" si="273"/>
        <v>17095</v>
      </c>
      <c r="AM160">
        <f t="shared" ca="1" si="273"/>
        <v>17787</v>
      </c>
      <c r="AN160">
        <f t="shared" ca="1" si="273"/>
        <v>18045</v>
      </c>
      <c r="AO160">
        <f t="shared" ca="1" si="273"/>
        <v>87678</v>
      </c>
      <c r="AP160">
        <f t="shared" ca="1" si="273"/>
        <v>68970</v>
      </c>
      <c r="AQ160">
        <f t="shared" ca="1" si="273"/>
        <v>75750</v>
      </c>
      <c r="AR160">
        <f t="shared" ca="1" si="273"/>
        <v>3083</v>
      </c>
      <c r="AS160">
        <f t="shared" ca="1" si="273"/>
        <v>3320</v>
      </c>
      <c r="AT160">
        <f t="shared" ca="1" si="273"/>
        <v>3192</v>
      </c>
      <c r="AU160">
        <f t="shared" ca="1" si="273"/>
        <v>12433</v>
      </c>
      <c r="AV160">
        <f t="shared" ca="1" si="273"/>
        <v>12214</v>
      </c>
      <c r="AW160">
        <f t="shared" ca="1" si="273"/>
        <v>12702</v>
      </c>
      <c r="AX160">
        <f t="shared" ca="1" si="273"/>
        <v>20365</v>
      </c>
      <c r="AY160">
        <f t="shared" ca="1" si="273"/>
        <v>19108</v>
      </c>
      <c r="AZ160">
        <f t="shared" ca="1" si="273"/>
        <v>21322</v>
      </c>
      <c r="BA160">
        <f t="shared" ca="1" si="273"/>
        <v>87094</v>
      </c>
      <c r="BB160">
        <f t="shared" ca="1" si="273"/>
        <v>93685</v>
      </c>
      <c r="BC160">
        <f t="shared" ca="1" si="273"/>
        <v>88442</v>
      </c>
      <c r="BD160">
        <f t="shared" ca="1" si="273"/>
        <v>3592</v>
      </c>
      <c r="BE160">
        <f t="shared" ca="1" si="273"/>
        <v>3817</v>
      </c>
      <c r="BF160">
        <f t="shared" ca="1" si="273"/>
        <v>4177</v>
      </c>
      <c r="BG160">
        <f t="shared" ca="1" si="273"/>
        <v>15140</v>
      </c>
      <c r="BH160">
        <f t="shared" ca="1" si="273"/>
        <v>14633</v>
      </c>
      <c r="BI160">
        <f t="shared" ca="1" si="273"/>
        <v>15557</v>
      </c>
      <c r="BJ160">
        <f t="shared" ca="1" si="273"/>
        <v>22820</v>
      </c>
      <c r="BK160">
        <f t="shared" ca="1" si="273"/>
        <v>20803</v>
      </c>
      <c r="BL160">
        <f t="shared" ca="1" si="273"/>
        <v>25770</v>
      </c>
      <c r="BM160">
        <f t="shared" ca="1" si="273"/>
        <v>98536</v>
      </c>
      <c r="BN160">
        <f t="shared" ref="BN160:CS160" ca="1" si="274">SUM(INDIRECT("'"&amp;BN$120&amp;"'!F2:H2"))</f>
        <v>100673</v>
      </c>
      <c r="BO160">
        <f t="shared" ca="1" si="274"/>
        <v>95167</v>
      </c>
      <c r="BP160">
        <f t="shared" ca="1" si="274"/>
        <v>3922</v>
      </c>
      <c r="BQ160">
        <f t="shared" ca="1" si="274"/>
        <v>3632</v>
      </c>
      <c r="BR160">
        <f t="shared" ca="1" si="274"/>
        <v>3580</v>
      </c>
      <c r="BS160">
        <f t="shared" ca="1" si="274"/>
        <v>14899</v>
      </c>
      <c r="BT160">
        <f t="shared" ca="1" si="274"/>
        <v>15168</v>
      </c>
      <c r="BU160">
        <f t="shared" ca="1" si="274"/>
        <v>14890</v>
      </c>
      <c r="BV160">
        <f t="shared" ca="1" si="274"/>
        <v>19097</v>
      </c>
      <c r="BW160">
        <f t="shared" ca="1" si="274"/>
        <v>15444</v>
      </c>
      <c r="BX160">
        <f t="shared" ca="1" si="274"/>
        <v>16975</v>
      </c>
      <c r="BY160">
        <f t="shared" ca="1" si="274"/>
        <v>78805</v>
      </c>
      <c r="BZ160">
        <f t="shared" ca="1" si="274"/>
        <v>82105</v>
      </c>
      <c r="CA160">
        <f t="shared" ca="1" si="274"/>
        <v>69643</v>
      </c>
      <c r="CB160">
        <f t="shared" ca="1" si="274"/>
        <v>3129</v>
      </c>
      <c r="CC160">
        <f t="shared" ca="1" si="274"/>
        <v>2896</v>
      </c>
      <c r="CD160">
        <f t="shared" ca="1" si="274"/>
        <v>3075</v>
      </c>
      <c r="CE160">
        <f t="shared" ca="1" si="274"/>
        <v>11526</v>
      </c>
      <c r="CF160">
        <f t="shared" ca="1" si="274"/>
        <v>12111</v>
      </c>
      <c r="CG160">
        <f t="shared" ca="1" si="274"/>
        <v>11793</v>
      </c>
      <c r="CH160">
        <f t="shared" ca="1" si="274"/>
        <v>26709</v>
      </c>
      <c r="CI160">
        <f t="shared" ca="1" si="274"/>
        <v>22310</v>
      </c>
      <c r="CJ160">
        <f t="shared" ca="1" si="274"/>
        <v>22854</v>
      </c>
      <c r="CK160">
        <f t="shared" ca="1" si="274"/>
        <v>142787</v>
      </c>
      <c r="CL160">
        <f t="shared" ca="1" si="274"/>
        <v>123398</v>
      </c>
      <c r="CM160">
        <f t="shared" ca="1" si="274"/>
        <v>130578</v>
      </c>
      <c r="CN160">
        <f t="shared" ca="1" si="274"/>
        <v>3866</v>
      </c>
      <c r="CO160">
        <f t="shared" ca="1" si="274"/>
        <v>4088</v>
      </c>
      <c r="CP160">
        <f t="shared" ca="1" si="274"/>
        <v>3297</v>
      </c>
      <c r="CQ160">
        <f t="shared" ca="1" si="274"/>
        <v>16486</v>
      </c>
      <c r="CR160">
        <f t="shared" ca="1" si="274"/>
        <v>14844</v>
      </c>
      <c r="CS160">
        <f t="shared" ca="1" si="274"/>
        <v>14443</v>
      </c>
    </row>
    <row r="161" spans="1:97">
      <c r="A161" t="s">
        <v>141</v>
      </c>
      <c r="B161">
        <f t="shared" ref="B161:AG161" ca="1" si="275">SUM(INDIRECT("'"&amp;B$120&amp;"'!F3:H3"))</f>
        <v>9386</v>
      </c>
      <c r="C161">
        <f t="shared" ca="1" si="275"/>
        <v>9471</v>
      </c>
      <c r="D161">
        <f t="shared" ca="1" si="275"/>
        <v>9391</v>
      </c>
      <c r="E161">
        <f t="shared" ca="1" si="275"/>
        <v>38104</v>
      </c>
      <c r="F161">
        <f t="shared" ca="1" si="275"/>
        <v>38668</v>
      </c>
      <c r="G161">
        <f t="shared" ca="1" si="275"/>
        <v>39032</v>
      </c>
      <c r="H161">
        <f t="shared" ca="1" si="275"/>
        <v>9747</v>
      </c>
      <c r="I161">
        <f t="shared" ca="1" si="275"/>
        <v>9319</v>
      </c>
      <c r="J161">
        <f t="shared" ca="1" si="275"/>
        <v>9457</v>
      </c>
      <c r="K161">
        <f t="shared" ca="1" si="275"/>
        <v>38132</v>
      </c>
      <c r="L161">
        <f t="shared" ca="1" si="275"/>
        <v>37740</v>
      </c>
      <c r="M161">
        <f t="shared" ca="1" si="275"/>
        <v>38204</v>
      </c>
      <c r="N161">
        <f t="shared" ca="1" si="275"/>
        <v>18889</v>
      </c>
      <c r="O161">
        <f t="shared" ca="1" si="275"/>
        <v>18839</v>
      </c>
      <c r="P161">
        <f t="shared" ca="1" si="275"/>
        <v>19594</v>
      </c>
      <c r="Q161">
        <f t="shared" ca="1" si="275"/>
        <v>78248</v>
      </c>
      <c r="R161">
        <f t="shared" ca="1" si="275"/>
        <v>78692</v>
      </c>
      <c r="S161">
        <f t="shared" ca="1" si="275"/>
        <v>80316</v>
      </c>
      <c r="T161">
        <f t="shared" ca="1" si="275"/>
        <v>24021</v>
      </c>
      <c r="U161">
        <f t="shared" ca="1" si="275"/>
        <v>23910</v>
      </c>
      <c r="V161">
        <f t="shared" ca="1" si="275"/>
        <v>24004</v>
      </c>
      <c r="W161">
        <f t="shared" ca="1" si="275"/>
        <v>94736</v>
      </c>
      <c r="X161">
        <f t="shared" ca="1" si="275"/>
        <v>98648</v>
      </c>
      <c r="Y161">
        <f t="shared" ca="1" si="275"/>
        <v>99296</v>
      </c>
      <c r="Z161">
        <f t="shared" ca="1" si="275"/>
        <v>14287</v>
      </c>
      <c r="AA161">
        <f t="shared" ca="1" si="275"/>
        <v>14143</v>
      </c>
      <c r="AB161">
        <f t="shared" ca="1" si="275"/>
        <v>14179</v>
      </c>
      <c r="AC161">
        <f t="shared" ca="1" si="275"/>
        <v>57284</v>
      </c>
      <c r="AD161">
        <f t="shared" ca="1" si="275"/>
        <v>56764</v>
      </c>
      <c r="AE161">
        <f t="shared" ca="1" si="275"/>
        <v>57444</v>
      </c>
      <c r="AF161">
        <f t="shared" ca="1" si="275"/>
        <v>14407</v>
      </c>
      <c r="AG161">
        <f t="shared" ca="1" si="275"/>
        <v>14674</v>
      </c>
      <c r="AH161">
        <f t="shared" ref="AH161:BM161" ca="1" si="276">SUM(INDIRECT("'"&amp;AH$120&amp;"'!F3:H3"))</f>
        <v>14431</v>
      </c>
      <c r="AI161">
        <f t="shared" ca="1" si="276"/>
        <v>58152</v>
      </c>
      <c r="AJ161">
        <f t="shared" ca="1" si="276"/>
        <v>58536</v>
      </c>
      <c r="AK161">
        <f t="shared" ca="1" si="276"/>
        <v>59448</v>
      </c>
      <c r="AL161">
        <f t="shared" ca="1" si="276"/>
        <v>24775</v>
      </c>
      <c r="AM161">
        <f t="shared" ca="1" si="276"/>
        <v>24578</v>
      </c>
      <c r="AN161">
        <f t="shared" ca="1" si="276"/>
        <v>24647</v>
      </c>
      <c r="AO161">
        <f t="shared" ca="1" si="276"/>
        <v>99152</v>
      </c>
      <c r="AP161">
        <f t="shared" ca="1" si="276"/>
        <v>99036</v>
      </c>
      <c r="AQ161">
        <f t="shared" ca="1" si="276"/>
        <v>99236</v>
      </c>
      <c r="AR161">
        <f t="shared" ca="1" si="276"/>
        <v>25605</v>
      </c>
      <c r="AS161">
        <f t="shared" ca="1" si="276"/>
        <v>25584</v>
      </c>
      <c r="AT161">
        <f t="shared" ca="1" si="276"/>
        <v>25405</v>
      </c>
      <c r="AU161">
        <f t="shared" ca="1" si="276"/>
        <v>104116</v>
      </c>
      <c r="AV161">
        <f t="shared" ca="1" si="276"/>
        <v>102716</v>
      </c>
      <c r="AW161">
        <f t="shared" ca="1" si="276"/>
        <v>102604</v>
      </c>
      <c r="AX161">
        <f t="shared" ca="1" si="276"/>
        <v>39514</v>
      </c>
      <c r="AY161">
        <f t="shared" ca="1" si="276"/>
        <v>39616</v>
      </c>
      <c r="AZ161">
        <f t="shared" ca="1" si="276"/>
        <v>39978</v>
      </c>
      <c r="BA161">
        <f t="shared" ca="1" si="276"/>
        <v>160548</v>
      </c>
      <c r="BB161">
        <f t="shared" ca="1" si="276"/>
        <v>161380</v>
      </c>
      <c r="BC161">
        <f t="shared" ca="1" si="276"/>
        <v>157996</v>
      </c>
      <c r="BD161">
        <f t="shared" ca="1" si="276"/>
        <v>49436</v>
      </c>
      <c r="BE161">
        <f t="shared" ca="1" si="276"/>
        <v>49328</v>
      </c>
      <c r="BF161">
        <f t="shared" ca="1" si="276"/>
        <v>50739</v>
      </c>
      <c r="BG161">
        <f t="shared" ca="1" si="276"/>
        <v>199924</v>
      </c>
      <c r="BH161">
        <f t="shared" ca="1" si="276"/>
        <v>200288</v>
      </c>
      <c r="BI161">
        <f t="shared" ca="1" si="276"/>
        <v>199928</v>
      </c>
      <c r="BJ161">
        <f t="shared" ca="1" si="276"/>
        <v>25557</v>
      </c>
      <c r="BK161">
        <f t="shared" ca="1" si="276"/>
        <v>25156</v>
      </c>
      <c r="BL161">
        <f t="shared" ca="1" si="276"/>
        <v>25294</v>
      </c>
      <c r="BM161">
        <f t="shared" ca="1" si="276"/>
        <v>102888</v>
      </c>
      <c r="BN161">
        <f t="shared" ref="BN161:CS161" ca="1" si="277">SUM(INDIRECT("'"&amp;BN$120&amp;"'!F3:H3"))</f>
        <v>101436</v>
      </c>
      <c r="BO161">
        <f t="shared" ca="1" si="277"/>
        <v>101940</v>
      </c>
      <c r="BP161">
        <f t="shared" ca="1" si="277"/>
        <v>31596</v>
      </c>
      <c r="BQ161">
        <f t="shared" ca="1" si="277"/>
        <v>32102</v>
      </c>
      <c r="BR161">
        <f t="shared" ca="1" si="277"/>
        <v>31308</v>
      </c>
      <c r="BS161">
        <f t="shared" ca="1" si="277"/>
        <v>130968</v>
      </c>
      <c r="BT161">
        <f t="shared" ca="1" si="277"/>
        <v>129456</v>
      </c>
      <c r="BU161">
        <f t="shared" ca="1" si="277"/>
        <v>125492</v>
      </c>
      <c r="BV161">
        <f t="shared" ca="1" si="277"/>
        <v>24927</v>
      </c>
      <c r="BW161">
        <f t="shared" ca="1" si="277"/>
        <v>24817</v>
      </c>
      <c r="BX161">
        <f t="shared" ca="1" si="277"/>
        <v>24887</v>
      </c>
      <c r="BY161">
        <f t="shared" ca="1" si="277"/>
        <v>99568</v>
      </c>
      <c r="BZ161">
        <f t="shared" ca="1" si="277"/>
        <v>100280</v>
      </c>
      <c r="CA161">
        <f t="shared" ca="1" si="277"/>
        <v>99992</v>
      </c>
      <c r="CB161">
        <f t="shared" ca="1" si="277"/>
        <v>25645</v>
      </c>
      <c r="CC161">
        <f t="shared" ca="1" si="277"/>
        <v>26289</v>
      </c>
      <c r="CD161">
        <f t="shared" ca="1" si="277"/>
        <v>25852</v>
      </c>
      <c r="CE161">
        <f t="shared" ca="1" si="277"/>
        <v>103320</v>
      </c>
      <c r="CF161">
        <f t="shared" ca="1" si="277"/>
        <v>103944</v>
      </c>
      <c r="CG161">
        <f t="shared" ca="1" si="277"/>
        <v>103560</v>
      </c>
      <c r="CH161">
        <f t="shared" ca="1" si="277"/>
        <v>45628</v>
      </c>
      <c r="CI161">
        <f t="shared" ca="1" si="277"/>
        <v>45679</v>
      </c>
      <c r="CJ161">
        <f t="shared" ca="1" si="277"/>
        <v>45673</v>
      </c>
      <c r="CK161">
        <f t="shared" ca="1" si="277"/>
        <v>185644</v>
      </c>
      <c r="CL161">
        <f t="shared" ca="1" si="277"/>
        <v>183404</v>
      </c>
      <c r="CM161">
        <f t="shared" ca="1" si="277"/>
        <v>183972</v>
      </c>
      <c r="CN161">
        <f t="shared" ca="1" si="277"/>
        <v>56559</v>
      </c>
      <c r="CO161">
        <f t="shared" ca="1" si="277"/>
        <v>56234</v>
      </c>
      <c r="CP161">
        <f t="shared" ca="1" si="277"/>
        <v>57199</v>
      </c>
      <c r="CQ161">
        <f t="shared" ca="1" si="277"/>
        <v>223932</v>
      </c>
      <c r="CR161">
        <f t="shared" ca="1" si="277"/>
        <v>229148</v>
      </c>
      <c r="CS161">
        <f t="shared" ca="1" si="277"/>
        <v>231996</v>
      </c>
    </row>
    <row r="162" spans="1:97">
      <c r="A162" t="s">
        <v>142</v>
      </c>
      <c r="B162">
        <f t="shared" ref="B162:AG162" ca="1" si="278">SUM(INDIRECT("'"&amp;B$120&amp;"'!F4:H4"))</f>
        <v>30335</v>
      </c>
      <c r="C162">
        <f t="shared" ca="1" si="278"/>
        <v>27310</v>
      </c>
      <c r="D162">
        <f t="shared" ca="1" si="278"/>
        <v>29127</v>
      </c>
      <c r="E162">
        <f t="shared" ca="1" si="278"/>
        <v>117165</v>
      </c>
      <c r="F162">
        <f t="shared" ca="1" si="278"/>
        <v>136879</v>
      </c>
      <c r="G162">
        <f t="shared" ca="1" si="278"/>
        <v>134138</v>
      </c>
      <c r="H162">
        <f t="shared" ca="1" si="278"/>
        <v>12657</v>
      </c>
      <c r="I162">
        <f t="shared" ca="1" si="278"/>
        <v>12264</v>
      </c>
      <c r="J162">
        <f t="shared" ca="1" si="278"/>
        <v>12363</v>
      </c>
      <c r="K162">
        <f t="shared" ca="1" si="278"/>
        <v>50581</v>
      </c>
      <c r="L162">
        <f t="shared" ca="1" si="278"/>
        <v>49238</v>
      </c>
      <c r="M162">
        <f t="shared" ca="1" si="278"/>
        <v>50217</v>
      </c>
      <c r="N162">
        <f t="shared" ca="1" si="278"/>
        <v>40547</v>
      </c>
      <c r="O162">
        <f t="shared" ca="1" si="278"/>
        <v>46552</v>
      </c>
      <c r="P162">
        <f t="shared" ca="1" si="278"/>
        <v>40701</v>
      </c>
      <c r="Q162">
        <f t="shared" ca="1" si="278"/>
        <v>245317</v>
      </c>
      <c r="R162">
        <f t="shared" ca="1" si="278"/>
        <v>206162</v>
      </c>
      <c r="S162">
        <f t="shared" ca="1" si="278"/>
        <v>183520</v>
      </c>
      <c r="T162">
        <f t="shared" ca="1" si="278"/>
        <v>27509</v>
      </c>
      <c r="U162">
        <f t="shared" ca="1" si="278"/>
        <v>27571</v>
      </c>
      <c r="V162">
        <f t="shared" ca="1" si="278"/>
        <v>27891</v>
      </c>
      <c r="W162">
        <f t="shared" ca="1" si="278"/>
        <v>110055</v>
      </c>
      <c r="X162">
        <f t="shared" ca="1" si="278"/>
        <v>112743</v>
      </c>
      <c r="Y162">
        <f t="shared" ca="1" si="278"/>
        <v>113181</v>
      </c>
      <c r="Z162">
        <f t="shared" ca="1" si="278"/>
        <v>33972</v>
      </c>
      <c r="AA162">
        <f t="shared" ca="1" si="278"/>
        <v>34383</v>
      </c>
      <c r="AB162">
        <f t="shared" ca="1" si="278"/>
        <v>30813</v>
      </c>
      <c r="AC162">
        <f t="shared" ca="1" si="278"/>
        <v>160548</v>
      </c>
      <c r="AD162">
        <f t="shared" ca="1" si="278"/>
        <v>138525</v>
      </c>
      <c r="AE162">
        <f t="shared" ca="1" si="278"/>
        <v>126184</v>
      </c>
      <c r="AF162">
        <f t="shared" ca="1" si="278"/>
        <v>17478</v>
      </c>
      <c r="AG162">
        <f t="shared" ca="1" si="278"/>
        <v>17612</v>
      </c>
      <c r="AH162">
        <f t="shared" ref="AH162:BM162" ca="1" si="279">SUM(INDIRECT("'"&amp;AH$120&amp;"'!F4:H4"))</f>
        <v>17545</v>
      </c>
      <c r="AI162">
        <f t="shared" ca="1" si="279"/>
        <v>70548</v>
      </c>
      <c r="AJ162">
        <f t="shared" ca="1" si="279"/>
        <v>70433</v>
      </c>
      <c r="AK162">
        <f t="shared" ca="1" si="279"/>
        <v>71630</v>
      </c>
      <c r="AL162">
        <f t="shared" ca="1" si="279"/>
        <v>41870</v>
      </c>
      <c r="AM162">
        <f t="shared" ca="1" si="279"/>
        <v>42365</v>
      </c>
      <c r="AN162">
        <f t="shared" ca="1" si="279"/>
        <v>42692</v>
      </c>
      <c r="AO162">
        <f t="shared" ca="1" si="279"/>
        <v>186830</v>
      </c>
      <c r="AP162">
        <f t="shared" ca="1" si="279"/>
        <v>168006</v>
      </c>
      <c r="AQ162">
        <f t="shared" ca="1" si="279"/>
        <v>174986</v>
      </c>
      <c r="AR162">
        <f t="shared" ca="1" si="279"/>
        <v>28688</v>
      </c>
      <c r="AS162">
        <f t="shared" ca="1" si="279"/>
        <v>28904</v>
      </c>
      <c r="AT162">
        <f t="shared" ca="1" si="279"/>
        <v>28597</v>
      </c>
      <c r="AU162">
        <f t="shared" ca="1" si="279"/>
        <v>116549</v>
      </c>
      <c r="AV162">
        <f t="shared" ca="1" si="279"/>
        <v>114930</v>
      </c>
      <c r="AW162">
        <f t="shared" ca="1" si="279"/>
        <v>115306</v>
      </c>
      <c r="AX162">
        <f t="shared" ca="1" si="279"/>
        <v>59879</v>
      </c>
      <c r="AY162">
        <f t="shared" ca="1" si="279"/>
        <v>58724</v>
      </c>
      <c r="AZ162">
        <f t="shared" ca="1" si="279"/>
        <v>61300</v>
      </c>
      <c r="BA162">
        <f t="shared" ca="1" si="279"/>
        <v>247642</v>
      </c>
      <c r="BB162">
        <f t="shared" ca="1" si="279"/>
        <v>255065</v>
      </c>
      <c r="BC162">
        <f t="shared" ca="1" si="279"/>
        <v>246438</v>
      </c>
      <c r="BD162">
        <f t="shared" ca="1" si="279"/>
        <v>53028</v>
      </c>
      <c r="BE162">
        <f t="shared" ca="1" si="279"/>
        <v>53145</v>
      </c>
      <c r="BF162">
        <f t="shared" ca="1" si="279"/>
        <v>54916</v>
      </c>
      <c r="BG162">
        <f t="shared" ca="1" si="279"/>
        <v>215064</v>
      </c>
      <c r="BH162">
        <f t="shared" ca="1" si="279"/>
        <v>214921</v>
      </c>
      <c r="BI162">
        <f t="shared" ca="1" si="279"/>
        <v>215485</v>
      </c>
      <c r="BJ162">
        <f t="shared" ca="1" si="279"/>
        <v>48377</v>
      </c>
      <c r="BK162">
        <f t="shared" ca="1" si="279"/>
        <v>45959</v>
      </c>
      <c r="BL162">
        <f t="shared" ca="1" si="279"/>
        <v>51064</v>
      </c>
      <c r="BM162">
        <f t="shared" ca="1" si="279"/>
        <v>201424</v>
      </c>
      <c r="BN162">
        <f t="shared" ref="BN162:CS162" ca="1" si="280">SUM(INDIRECT("'"&amp;BN$120&amp;"'!F4:H4"))</f>
        <v>202109</v>
      </c>
      <c r="BO162">
        <f t="shared" ca="1" si="280"/>
        <v>197107</v>
      </c>
      <c r="BP162">
        <f t="shared" ca="1" si="280"/>
        <v>35518</v>
      </c>
      <c r="BQ162">
        <f t="shared" ca="1" si="280"/>
        <v>35734</v>
      </c>
      <c r="BR162">
        <f t="shared" ca="1" si="280"/>
        <v>34888</v>
      </c>
      <c r="BS162">
        <f t="shared" ca="1" si="280"/>
        <v>145867</v>
      </c>
      <c r="BT162">
        <f t="shared" ca="1" si="280"/>
        <v>144624</v>
      </c>
      <c r="BU162">
        <f t="shared" ca="1" si="280"/>
        <v>140382</v>
      </c>
      <c r="BV162">
        <f t="shared" ca="1" si="280"/>
        <v>44024</v>
      </c>
      <c r="BW162">
        <f t="shared" ca="1" si="280"/>
        <v>40261</v>
      </c>
      <c r="BX162">
        <f t="shared" ca="1" si="280"/>
        <v>41862</v>
      </c>
      <c r="BY162">
        <f t="shared" ca="1" si="280"/>
        <v>178373</v>
      </c>
      <c r="BZ162">
        <f t="shared" ca="1" si="280"/>
        <v>182385</v>
      </c>
      <c r="CA162">
        <f t="shared" ca="1" si="280"/>
        <v>169635</v>
      </c>
      <c r="CB162">
        <f t="shared" ca="1" si="280"/>
        <v>28774</v>
      </c>
      <c r="CC162">
        <f t="shared" ca="1" si="280"/>
        <v>29185</v>
      </c>
      <c r="CD162">
        <f t="shared" ca="1" si="280"/>
        <v>28927</v>
      </c>
      <c r="CE162">
        <f t="shared" ca="1" si="280"/>
        <v>114846</v>
      </c>
      <c r="CF162">
        <f t="shared" ca="1" si="280"/>
        <v>116055</v>
      </c>
      <c r="CG162">
        <f t="shared" ca="1" si="280"/>
        <v>115353</v>
      </c>
      <c r="CH162">
        <f t="shared" ca="1" si="280"/>
        <v>72337</v>
      </c>
      <c r="CI162">
        <f t="shared" ca="1" si="280"/>
        <v>67989</v>
      </c>
      <c r="CJ162">
        <f t="shared" ca="1" si="280"/>
        <v>68527</v>
      </c>
      <c r="CK162">
        <f t="shared" ca="1" si="280"/>
        <v>328431</v>
      </c>
      <c r="CL162">
        <f t="shared" ca="1" si="280"/>
        <v>306802</v>
      </c>
      <c r="CM162">
        <f t="shared" ca="1" si="280"/>
        <v>314550</v>
      </c>
      <c r="CN162">
        <f t="shared" ca="1" si="280"/>
        <v>60425</v>
      </c>
      <c r="CO162">
        <f t="shared" ca="1" si="280"/>
        <v>60322</v>
      </c>
      <c r="CP162">
        <f t="shared" ca="1" si="280"/>
        <v>60496</v>
      </c>
      <c r="CQ162">
        <f t="shared" ca="1" si="280"/>
        <v>240418</v>
      </c>
      <c r="CR162">
        <f t="shared" ca="1" si="280"/>
        <v>243992</v>
      </c>
      <c r="CS162">
        <f t="shared" ca="1" si="280"/>
        <v>246439</v>
      </c>
    </row>
    <row r="163" spans="1:97">
      <c r="A163" t="s">
        <v>143</v>
      </c>
      <c r="B163">
        <f t="shared" ref="B163:AG163" ca="1" si="281">AVERAGE(INDIRECT("'"&amp;B$120&amp;"'!F2:H2"))</f>
        <v>6983</v>
      </c>
      <c r="C163">
        <f t="shared" ca="1" si="281"/>
        <v>5946.333333333333</v>
      </c>
      <c r="D163">
        <f t="shared" ca="1" si="281"/>
        <v>6578.666666666667</v>
      </c>
      <c r="E163">
        <f t="shared" ca="1" si="281"/>
        <v>26353.666666666668</v>
      </c>
      <c r="F163">
        <f t="shared" ca="1" si="281"/>
        <v>32737</v>
      </c>
      <c r="G163">
        <f t="shared" ca="1" si="281"/>
        <v>31702</v>
      </c>
      <c r="H163">
        <f t="shared" ca="1" si="281"/>
        <v>970</v>
      </c>
      <c r="I163">
        <f t="shared" ca="1" si="281"/>
        <v>981.66666666666663</v>
      </c>
      <c r="J163">
        <f t="shared" ca="1" si="281"/>
        <v>968.66666666666663</v>
      </c>
      <c r="K163">
        <f t="shared" ca="1" si="281"/>
        <v>4149.666666666667</v>
      </c>
      <c r="L163">
        <f t="shared" ca="1" si="281"/>
        <v>3832.6666666666665</v>
      </c>
      <c r="M163">
        <f t="shared" ca="1" si="281"/>
        <v>4004.3333333333335</v>
      </c>
      <c r="N163">
        <f t="shared" ca="1" si="281"/>
        <v>7219.333333333333</v>
      </c>
      <c r="O163">
        <f t="shared" ca="1" si="281"/>
        <v>9237.6666666666661</v>
      </c>
      <c r="P163">
        <f t="shared" ca="1" si="281"/>
        <v>7035.666666666667</v>
      </c>
      <c r="Q163">
        <f t="shared" ca="1" si="281"/>
        <v>55689.666666666664</v>
      </c>
      <c r="R163">
        <f t="shared" ca="1" si="281"/>
        <v>42490</v>
      </c>
      <c r="S163">
        <f t="shared" ca="1" si="281"/>
        <v>34401.333333333336</v>
      </c>
      <c r="T163">
        <f t="shared" ca="1" si="281"/>
        <v>1162.6666666666667</v>
      </c>
      <c r="U163">
        <f t="shared" ca="1" si="281"/>
        <v>1220.3333333333333</v>
      </c>
      <c r="V163">
        <f t="shared" ca="1" si="281"/>
        <v>1295.6666666666667</v>
      </c>
      <c r="W163">
        <f t="shared" ca="1" si="281"/>
        <v>5106.333333333333</v>
      </c>
      <c r="X163">
        <f t="shared" ca="1" si="281"/>
        <v>4698.333333333333</v>
      </c>
      <c r="Y163">
        <f t="shared" ca="1" si="281"/>
        <v>4628.333333333333</v>
      </c>
      <c r="Z163">
        <f t="shared" ca="1" si="281"/>
        <v>6561.666666666667</v>
      </c>
      <c r="AA163">
        <f t="shared" ca="1" si="281"/>
        <v>6746.666666666667</v>
      </c>
      <c r="AB163">
        <f t="shared" ca="1" si="281"/>
        <v>5544.666666666667</v>
      </c>
      <c r="AC163">
        <f t="shared" ca="1" si="281"/>
        <v>34421.333333333336</v>
      </c>
      <c r="AD163">
        <f t="shared" ca="1" si="281"/>
        <v>27253.666666666668</v>
      </c>
      <c r="AE163">
        <f t="shared" ca="1" si="281"/>
        <v>22913.333333333332</v>
      </c>
      <c r="AF163">
        <f t="shared" ca="1" si="281"/>
        <v>1023.6666666666666</v>
      </c>
      <c r="AG163">
        <f t="shared" ca="1" si="281"/>
        <v>979.33333333333337</v>
      </c>
      <c r="AH163">
        <f t="shared" ref="AH163:BM163" ca="1" si="282">AVERAGE(INDIRECT("'"&amp;AH$120&amp;"'!F2:H2"))</f>
        <v>1038</v>
      </c>
      <c r="AI163">
        <f t="shared" ca="1" si="282"/>
        <v>4132</v>
      </c>
      <c r="AJ163">
        <f t="shared" ca="1" si="282"/>
        <v>3965.6666666666665</v>
      </c>
      <c r="AK163">
        <f t="shared" ca="1" si="282"/>
        <v>4060.6666666666665</v>
      </c>
      <c r="AL163">
        <f t="shared" ca="1" si="282"/>
        <v>5698.333333333333</v>
      </c>
      <c r="AM163">
        <f t="shared" ca="1" si="282"/>
        <v>5929</v>
      </c>
      <c r="AN163">
        <f t="shared" ca="1" si="282"/>
        <v>6015</v>
      </c>
      <c r="AO163">
        <f t="shared" ca="1" si="282"/>
        <v>29226</v>
      </c>
      <c r="AP163">
        <f t="shared" ca="1" si="282"/>
        <v>22990</v>
      </c>
      <c r="AQ163">
        <f t="shared" ca="1" si="282"/>
        <v>25250</v>
      </c>
      <c r="AR163">
        <f t="shared" ca="1" si="282"/>
        <v>1027.6666666666667</v>
      </c>
      <c r="AS163">
        <f t="shared" ca="1" si="282"/>
        <v>1106.6666666666667</v>
      </c>
      <c r="AT163">
        <f t="shared" ca="1" si="282"/>
        <v>1064</v>
      </c>
      <c r="AU163">
        <f t="shared" ca="1" si="282"/>
        <v>4144.333333333333</v>
      </c>
      <c r="AV163">
        <f t="shared" ca="1" si="282"/>
        <v>4071.3333333333335</v>
      </c>
      <c r="AW163">
        <f t="shared" ca="1" si="282"/>
        <v>4234</v>
      </c>
      <c r="AX163">
        <f t="shared" ca="1" si="282"/>
        <v>6788.333333333333</v>
      </c>
      <c r="AY163">
        <f t="shared" ca="1" si="282"/>
        <v>6369.333333333333</v>
      </c>
      <c r="AZ163">
        <f t="shared" ca="1" si="282"/>
        <v>7107.333333333333</v>
      </c>
      <c r="BA163">
        <f t="shared" ca="1" si="282"/>
        <v>29031.333333333332</v>
      </c>
      <c r="BB163">
        <f t="shared" ca="1" si="282"/>
        <v>31228.333333333332</v>
      </c>
      <c r="BC163">
        <f t="shared" ca="1" si="282"/>
        <v>29480.666666666668</v>
      </c>
      <c r="BD163">
        <f t="shared" ca="1" si="282"/>
        <v>1197.3333333333333</v>
      </c>
      <c r="BE163">
        <f t="shared" ca="1" si="282"/>
        <v>1272.3333333333333</v>
      </c>
      <c r="BF163">
        <f t="shared" ca="1" si="282"/>
        <v>1392.3333333333333</v>
      </c>
      <c r="BG163">
        <f t="shared" ca="1" si="282"/>
        <v>5046.666666666667</v>
      </c>
      <c r="BH163">
        <f t="shared" ca="1" si="282"/>
        <v>4877.666666666667</v>
      </c>
      <c r="BI163">
        <f t="shared" ca="1" si="282"/>
        <v>5185.666666666667</v>
      </c>
      <c r="BJ163">
        <f t="shared" ca="1" si="282"/>
        <v>7606.666666666667</v>
      </c>
      <c r="BK163">
        <f t="shared" ca="1" si="282"/>
        <v>6934.333333333333</v>
      </c>
      <c r="BL163">
        <f t="shared" ca="1" si="282"/>
        <v>8590</v>
      </c>
      <c r="BM163">
        <f t="shared" ca="1" si="282"/>
        <v>32845.333333333336</v>
      </c>
      <c r="BN163">
        <f t="shared" ref="BN163:CS163" ca="1" si="283">AVERAGE(INDIRECT("'"&amp;BN$120&amp;"'!F2:H2"))</f>
        <v>33557.666666666664</v>
      </c>
      <c r="BO163">
        <f t="shared" ca="1" si="283"/>
        <v>31722.333333333332</v>
      </c>
      <c r="BP163">
        <f t="shared" ca="1" si="283"/>
        <v>1307.3333333333333</v>
      </c>
      <c r="BQ163">
        <f t="shared" ca="1" si="283"/>
        <v>1210.6666666666667</v>
      </c>
      <c r="BR163">
        <f t="shared" ca="1" si="283"/>
        <v>1193.3333333333333</v>
      </c>
      <c r="BS163">
        <f t="shared" ca="1" si="283"/>
        <v>4966.333333333333</v>
      </c>
      <c r="BT163">
        <f t="shared" ca="1" si="283"/>
        <v>5056</v>
      </c>
      <c r="BU163">
        <f t="shared" ca="1" si="283"/>
        <v>4963.333333333333</v>
      </c>
      <c r="BV163">
        <f t="shared" ca="1" si="283"/>
        <v>6365.666666666667</v>
      </c>
      <c r="BW163">
        <f t="shared" ca="1" si="283"/>
        <v>5148</v>
      </c>
      <c r="BX163">
        <f t="shared" ca="1" si="283"/>
        <v>5658.333333333333</v>
      </c>
      <c r="BY163">
        <f t="shared" ca="1" si="283"/>
        <v>26268.333333333332</v>
      </c>
      <c r="BZ163">
        <f t="shared" ca="1" si="283"/>
        <v>27368.333333333332</v>
      </c>
      <c r="CA163">
        <f t="shared" ca="1" si="283"/>
        <v>23214.333333333332</v>
      </c>
      <c r="CB163">
        <f t="shared" ca="1" si="283"/>
        <v>1043</v>
      </c>
      <c r="CC163">
        <f t="shared" ca="1" si="283"/>
        <v>965.33333333333337</v>
      </c>
      <c r="CD163">
        <f t="shared" ca="1" si="283"/>
        <v>1025</v>
      </c>
      <c r="CE163">
        <f t="shared" ca="1" si="283"/>
        <v>3842</v>
      </c>
      <c r="CF163">
        <f t="shared" ca="1" si="283"/>
        <v>4037</v>
      </c>
      <c r="CG163">
        <f t="shared" ca="1" si="283"/>
        <v>3931</v>
      </c>
      <c r="CH163">
        <f t="shared" ca="1" si="283"/>
        <v>8903</v>
      </c>
      <c r="CI163">
        <f t="shared" ca="1" si="283"/>
        <v>7436.666666666667</v>
      </c>
      <c r="CJ163">
        <f t="shared" ca="1" si="283"/>
        <v>7618</v>
      </c>
      <c r="CK163">
        <f t="shared" ca="1" si="283"/>
        <v>47595.666666666664</v>
      </c>
      <c r="CL163">
        <f t="shared" ca="1" si="283"/>
        <v>41132.666666666664</v>
      </c>
      <c r="CM163">
        <f t="shared" ca="1" si="283"/>
        <v>43526</v>
      </c>
      <c r="CN163">
        <f t="shared" ca="1" si="283"/>
        <v>1288.6666666666667</v>
      </c>
      <c r="CO163">
        <f t="shared" ca="1" si="283"/>
        <v>1362.6666666666667</v>
      </c>
      <c r="CP163">
        <f t="shared" ca="1" si="283"/>
        <v>1099</v>
      </c>
      <c r="CQ163">
        <f t="shared" ca="1" si="283"/>
        <v>5495.333333333333</v>
      </c>
      <c r="CR163">
        <f t="shared" ca="1" si="283"/>
        <v>4948</v>
      </c>
      <c r="CS163">
        <f t="shared" ca="1" si="283"/>
        <v>4814.333333333333</v>
      </c>
    </row>
    <row r="164" spans="1:97">
      <c r="A164" t="s">
        <v>144</v>
      </c>
      <c r="B164">
        <f t="shared" ref="B164:AG164" ca="1" si="284">AVERAGE(INDIRECT("'"&amp;B$120&amp;"'!F3:H3"))</f>
        <v>3128.6666666666665</v>
      </c>
      <c r="C164">
        <f t="shared" ca="1" si="284"/>
        <v>3157</v>
      </c>
      <c r="D164">
        <f t="shared" ca="1" si="284"/>
        <v>3130.3333333333335</v>
      </c>
      <c r="E164">
        <f t="shared" ca="1" si="284"/>
        <v>12701.333333333334</v>
      </c>
      <c r="F164">
        <f t="shared" ca="1" si="284"/>
        <v>12889.333333333334</v>
      </c>
      <c r="G164">
        <f t="shared" ca="1" si="284"/>
        <v>13010.666666666666</v>
      </c>
      <c r="H164">
        <f t="shared" ca="1" si="284"/>
        <v>3249</v>
      </c>
      <c r="I164">
        <f t="shared" ca="1" si="284"/>
        <v>3106.3333333333335</v>
      </c>
      <c r="J164">
        <f t="shared" ca="1" si="284"/>
        <v>3152.3333333333335</v>
      </c>
      <c r="K164">
        <f t="shared" ca="1" si="284"/>
        <v>12710.666666666666</v>
      </c>
      <c r="L164">
        <f t="shared" ca="1" si="284"/>
        <v>12580</v>
      </c>
      <c r="M164">
        <f t="shared" ca="1" si="284"/>
        <v>12734.666666666666</v>
      </c>
      <c r="N164">
        <f t="shared" ca="1" si="284"/>
        <v>6296.333333333333</v>
      </c>
      <c r="O164">
        <f t="shared" ca="1" si="284"/>
        <v>6279.666666666667</v>
      </c>
      <c r="P164">
        <f t="shared" ca="1" si="284"/>
        <v>6531.333333333333</v>
      </c>
      <c r="Q164">
        <f t="shared" ca="1" si="284"/>
        <v>26082.666666666668</v>
      </c>
      <c r="R164">
        <f t="shared" ca="1" si="284"/>
        <v>26230.666666666668</v>
      </c>
      <c r="S164">
        <f t="shared" ca="1" si="284"/>
        <v>26772</v>
      </c>
      <c r="T164">
        <f t="shared" ca="1" si="284"/>
        <v>8007</v>
      </c>
      <c r="U164">
        <f t="shared" ca="1" si="284"/>
        <v>7970</v>
      </c>
      <c r="V164">
        <f t="shared" ca="1" si="284"/>
        <v>8001.333333333333</v>
      </c>
      <c r="W164">
        <f t="shared" ca="1" si="284"/>
        <v>31578.666666666668</v>
      </c>
      <c r="X164">
        <f t="shared" ca="1" si="284"/>
        <v>32882.666666666664</v>
      </c>
      <c r="Y164">
        <f t="shared" ca="1" si="284"/>
        <v>33098.666666666664</v>
      </c>
      <c r="Z164">
        <f t="shared" ca="1" si="284"/>
        <v>4762.333333333333</v>
      </c>
      <c r="AA164">
        <f t="shared" ca="1" si="284"/>
        <v>4714.333333333333</v>
      </c>
      <c r="AB164">
        <f t="shared" ca="1" si="284"/>
        <v>4726.333333333333</v>
      </c>
      <c r="AC164">
        <f t="shared" ca="1" si="284"/>
        <v>19094.666666666668</v>
      </c>
      <c r="AD164">
        <f t="shared" ca="1" si="284"/>
        <v>18921.333333333332</v>
      </c>
      <c r="AE164">
        <f t="shared" ca="1" si="284"/>
        <v>19148</v>
      </c>
      <c r="AF164">
        <f t="shared" ca="1" si="284"/>
        <v>4802.333333333333</v>
      </c>
      <c r="AG164">
        <f t="shared" ca="1" si="284"/>
        <v>4891.333333333333</v>
      </c>
      <c r="AH164">
        <f t="shared" ref="AH164:BM164" ca="1" si="285">AVERAGE(INDIRECT("'"&amp;AH$120&amp;"'!F3:H3"))</f>
        <v>4810.333333333333</v>
      </c>
      <c r="AI164">
        <f t="shared" ca="1" si="285"/>
        <v>19384</v>
      </c>
      <c r="AJ164">
        <f t="shared" ca="1" si="285"/>
        <v>19512</v>
      </c>
      <c r="AK164">
        <f t="shared" ca="1" si="285"/>
        <v>19816</v>
      </c>
      <c r="AL164">
        <f t="shared" ca="1" si="285"/>
        <v>8258.3333333333339</v>
      </c>
      <c r="AM164">
        <f t="shared" ca="1" si="285"/>
        <v>8192.6666666666661</v>
      </c>
      <c r="AN164">
        <f t="shared" ca="1" si="285"/>
        <v>8215.6666666666661</v>
      </c>
      <c r="AO164">
        <f t="shared" ca="1" si="285"/>
        <v>33050.666666666664</v>
      </c>
      <c r="AP164">
        <f t="shared" ca="1" si="285"/>
        <v>33012</v>
      </c>
      <c r="AQ164">
        <f t="shared" ca="1" si="285"/>
        <v>33078.666666666664</v>
      </c>
      <c r="AR164">
        <f t="shared" ca="1" si="285"/>
        <v>8535</v>
      </c>
      <c r="AS164">
        <f t="shared" ca="1" si="285"/>
        <v>8528</v>
      </c>
      <c r="AT164">
        <f t="shared" ca="1" si="285"/>
        <v>8468.3333333333339</v>
      </c>
      <c r="AU164">
        <f t="shared" ca="1" si="285"/>
        <v>34705.333333333336</v>
      </c>
      <c r="AV164">
        <f t="shared" ca="1" si="285"/>
        <v>34238.666666666664</v>
      </c>
      <c r="AW164">
        <f t="shared" ca="1" si="285"/>
        <v>34201.333333333336</v>
      </c>
      <c r="AX164">
        <f t="shared" ca="1" si="285"/>
        <v>13171.333333333334</v>
      </c>
      <c r="AY164">
        <f t="shared" ca="1" si="285"/>
        <v>13205.333333333334</v>
      </c>
      <c r="AZ164">
        <f t="shared" ca="1" si="285"/>
        <v>13326</v>
      </c>
      <c r="BA164">
        <f t="shared" ca="1" si="285"/>
        <v>53516</v>
      </c>
      <c r="BB164">
        <f t="shared" ca="1" si="285"/>
        <v>53793.333333333336</v>
      </c>
      <c r="BC164">
        <f t="shared" ca="1" si="285"/>
        <v>52665.333333333336</v>
      </c>
      <c r="BD164">
        <f t="shared" ca="1" si="285"/>
        <v>16478.666666666668</v>
      </c>
      <c r="BE164">
        <f t="shared" ca="1" si="285"/>
        <v>16442.666666666668</v>
      </c>
      <c r="BF164">
        <f t="shared" ca="1" si="285"/>
        <v>16913</v>
      </c>
      <c r="BG164">
        <f t="shared" ca="1" si="285"/>
        <v>66641.333333333328</v>
      </c>
      <c r="BH164">
        <f t="shared" ca="1" si="285"/>
        <v>66762.666666666672</v>
      </c>
      <c r="BI164">
        <f t="shared" ca="1" si="285"/>
        <v>66642.666666666672</v>
      </c>
      <c r="BJ164">
        <f t="shared" ca="1" si="285"/>
        <v>8519</v>
      </c>
      <c r="BK164">
        <f t="shared" ca="1" si="285"/>
        <v>8385.3333333333339</v>
      </c>
      <c r="BL164">
        <f t="shared" ca="1" si="285"/>
        <v>8431.3333333333339</v>
      </c>
      <c r="BM164">
        <f t="shared" ca="1" si="285"/>
        <v>34296</v>
      </c>
      <c r="BN164">
        <f t="shared" ref="BN164:CS164" ca="1" si="286">AVERAGE(INDIRECT("'"&amp;BN$120&amp;"'!F3:H3"))</f>
        <v>33812</v>
      </c>
      <c r="BO164">
        <f t="shared" ca="1" si="286"/>
        <v>33980</v>
      </c>
      <c r="BP164">
        <f t="shared" ca="1" si="286"/>
        <v>10532</v>
      </c>
      <c r="BQ164">
        <f t="shared" ca="1" si="286"/>
        <v>10700.666666666666</v>
      </c>
      <c r="BR164">
        <f t="shared" ca="1" si="286"/>
        <v>10436</v>
      </c>
      <c r="BS164">
        <f t="shared" ca="1" si="286"/>
        <v>43656</v>
      </c>
      <c r="BT164">
        <f t="shared" ca="1" si="286"/>
        <v>43152</v>
      </c>
      <c r="BU164">
        <f t="shared" ca="1" si="286"/>
        <v>41830.666666666664</v>
      </c>
      <c r="BV164">
        <f t="shared" ca="1" si="286"/>
        <v>8309</v>
      </c>
      <c r="BW164">
        <f t="shared" ca="1" si="286"/>
        <v>8272.3333333333339</v>
      </c>
      <c r="BX164">
        <f t="shared" ca="1" si="286"/>
        <v>8295.6666666666661</v>
      </c>
      <c r="BY164">
        <f t="shared" ca="1" si="286"/>
        <v>33189.333333333336</v>
      </c>
      <c r="BZ164">
        <f t="shared" ca="1" si="286"/>
        <v>33426.666666666664</v>
      </c>
      <c r="CA164">
        <f t="shared" ca="1" si="286"/>
        <v>33330.666666666664</v>
      </c>
      <c r="CB164">
        <f t="shared" ca="1" si="286"/>
        <v>8548.3333333333339</v>
      </c>
      <c r="CC164">
        <f t="shared" ca="1" si="286"/>
        <v>8763</v>
      </c>
      <c r="CD164">
        <f t="shared" ca="1" si="286"/>
        <v>8617.3333333333339</v>
      </c>
      <c r="CE164">
        <f t="shared" ca="1" si="286"/>
        <v>34440</v>
      </c>
      <c r="CF164">
        <f t="shared" ca="1" si="286"/>
        <v>34648</v>
      </c>
      <c r="CG164">
        <f t="shared" ca="1" si="286"/>
        <v>34520</v>
      </c>
      <c r="CH164">
        <f t="shared" ca="1" si="286"/>
        <v>15209.333333333334</v>
      </c>
      <c r="CI164">
        <f t="shared" ca="1" si="286"/>
        <v>15226.333333333334</v>
      </c>
      <c r="CJ164">
        <f t="shared" ca="1" si="286"/>
        <v>15224.333333333334</v>
      </c>
      <c r="CK164">
        <f t="shared" ca="1" si="286"/>
        <v>61881.333333333336</v>
      </c>
      <c r="CL164">
        <f t="shared" ca="1" si="286"/>
        <v>61134.666666666664</v>
      </c>
      <c r="CM164">
        <f t="shared" ca="1" si="286"/>
        <v>61324</v>
      </c>
      <c r="CN164">
        <f t="shared" ca="1" si="286"/>
        <v>18853</v>
      </c>
      <c r="CO164">
        <f t="shared" ca="1" si="286"/>
        <v>18744.666666666668</v>
      </c>
      <c r="CP164">
        <f t="shared" ca="1" si="286"/>
        <v>19066.333333333332</v>
      </c>
      <c r="CQ164">
        <f t="shared" ca="1" si="286"/>
        <v>74644</v>
      </c>
      <c r="CR164">
        <f t="shared" ca="1" si="286"/>
        <v>76382.666666666672</v>
      </c>
      <c r="CS164">
        <f t="shared" ca="1" si="286"/>
        <v>77332</v>
      </c>
    </row>
    <row r="165" spans="1:97">
      <c r="A165" t="s">
        <v>145</v>
      </c>
      <c r="B165">
        <f t="shared" ref="B165:AG165" ca="1" si="287">AVERAGE(INDIRECT("'"&amp;B$120&amp;"'!F4:H4"))</f>
        <v>10111.666666666666</v>
      </c>
      <c r="C165">
        <f t="shared" ca="1" si="287"/>
        <v>9103.3333333333339</v>
      </c>
      <c r="D165">
        <f t="shared" ca="1" si="287"/>
        <v>9709</v>
      </c>
      <c r="E165">
        <f t="shared" ca="1" si="287"/>
        <v>39055</v>
      </c>
      <c r="F165">
        <f t="shared" ca="1" si="287"/>
        <v>45626.333333333336</v>
      </c>
      <c r="G165">
        <f t="shared" ca="1" si="287"/>
        <v>44712.666666666664</v>
      </c>
      <c r="H165">
        <f t="shared" ca="1" si="287"/>
        <v>4219</v>
      </c>
      <c r="I165">
        <f t="shared" ca="1" si="287"/>
        <v>4088</v>
      </c>
      <c r="J165">
        <f t="shared" ca="1" si="287"/>
        <v>4121</v>
      </c>
      <c r="K165">
        <f t="shared" ca="1" si="287"/>
        <v>16860.333333333332</v>
      </c>
      <c r="L165">
        <f t="shared" ca="1" si="287"/>
        <v>16412.666666666668</v>
      </c>
      <c r="M165">
        <f t="shared" ca="1" si="287"/>
        <v>16739</v>
      </c>
      <c r="N165">
        <f t="shared" ca="1" si="287"/>
        <v>13515.666666666666</v>
      </c>
      <c r="O165">
        <f t="shared" ca="1" si="287"/>
        <v>15517.333333333334</v>
      </c>
      <c r="P165">
        <f t="shared" ca="1" si="287"/>
        <v>13567</v>
      </c>
      <c r="Q165">
        <f t="shared" ca="1" si="287"/>
        <v>81772.333333333328</v>
      </c>
      <c r="R165">
        <f t="shared" ca="1" si="287"/>
        <v>68720.666666666672</v>
      </c>
      <c r="S165">
        <f t="shared" ca="1" si="287"/>
        <v>61173.333333333336</v>
      </c>
      <c r="T165">
        <f t="shared" ca="1" si="287"/>
        <v>9169.6666666666661</v>
      </c>
      <c r="U165">
        <f t="shared" ca="1" si="287"/>
        <v>9190.3333333333339</v>
      </c>
      <c r="V165">
        <f t="shared" ca="1" si="287"/>
        <v>9297</v>
      </c>
      <c r="W165">
        <f t="shared" ca="1" si="287"/>
        <v>36685</v>
      </c>
      <c r="X165">
        <f t="shared" ca="1" si="287"/>
        <v>37581</v>
      </c>
      <c r="Y165">
        <f t="shared" ca="1" si="287"/>
        <v>37727</v>
      </c>
      <c r="Z165">
        <f t="shared" ca="1" si="287"/>
        <v>11324</v>
      </c>
      <c r="AA165">
        <f t="shared" ca="1" si="287"/>
        <v>11461</v>
      </c>
      <c r="AB165">
        <f t="shared" ca="1" si="287"/>
        <v>10271</v>
      </c>
      <c r="AC165">
        <f t="shared" ca="1" si="287"/>
        <v>53516</v>
      </c>
      <c r="AD165">
        <f t="shared" ca="1" si="287"/>
        <v>46175</v>
      </c>
      <c r="AE165">
        <f t="shared" ca="1" si="287"/>
        <v>42061.333333333336</v>
      </c>
      <c r="AF165">
        <f t="shared" ca="1" si="287"/>
        <v>5826</v>
      </c>
      <c r="AG165">
        <f t="shared" ca="1" si="287"/>
        <v>5870.666666666667</v>
      </c>
      <c r="AH165">
        <f t="shared" ref="AH165:BM165" ca="1" si="288">AVERAGE(INDIRECT("'"&amp;AH$120&amp;"'!F4:H4"))</f>
        <v>5848.333333333333</v>
      </c>
      <c r="AI165">
        <f t="shared" ca="1" si="288"/>
        <v>23516</v>
      </c>
      <c r="AJ165">
        <f t="shared" ca="1" si="288"/>
        <v>23477.666666666668</v>
      </c>
      <c r="AK165">
        <f t="shared" ca="1" si="288"/>
        <v>23876.666666666668</v>
      </c>
      <c r="AL165">
        <f t="shared" ca="1" si="288"/>
        <v>13956.666666666666</v>
      </c>
      <c r="AM165">
        <f t="shared" ca="1" si="288"/>
        <v>14121.666666666666</v>
      </c>
      <c r="AN165">
        <f t="shared" ca="1" si="288"/>
        <v>14230.666666666666</v>
      </c>
      <c r="AO165">
        <f t="shared" ca="1" si="288"/>
        <v>62276.666666666664</v>
      </c>
      <c r="AP165">
        <f t="shared" ca="1" si="288"/>
        <v>56002</v>
      </c>
      <c r="AQ165">
        <f t="shared" ca="1" si="288"/>
        <v>58328.666666666664</v>
      </c>
      <c r="AR165">
        <f t="shared" ca="1" si="288"/>
        <v>9562.6666666666661</v>
      </c>
      <c r="AS165">
        <f t="shared" ca="1" si="288"/>
        <v>9634.6666666666661</v>
      </c>
      <c r="AT165">
        <f t="shared" ca="1" si="288"/>
        <v>9532.3333333333339</v>
      </c>
      <c r="AU165">
        <f t="shared" ca="1" si="288"/>
        <v>38849.666666666664</v>
      </c>
      <c r="AV165">
        <f t="shared" ca="1" si="288"/>
        <v>38310</v>
      </c>
      <c r="AW165">
        <f t="shared" ca="1" si="288"/>
        <v>38435.333333333336</v>
      </c>
      <c r="AX165">
        <f t="shared" ca="1" si="288"/>
        <v>19959.666666666668</v>
      </c>
      <c r="AY165">
        <f t="shared" ca="1" si="288"/>
        <v>19574.666666666668</v>
      </c>
      <c r="AZ165">
        <f t="shared" ca="1" si="288"/>
        <v>20433.333333333332</v>
      </c>
      <c r="BA165">
        <f t="shared" ca="1" si="288"/>
        <v>82547.333333333328</v>
      </c>
      <c r="BB165">
        <f t="shared" ca="1" si="288"/>
        <v>85021.666666666672</v>
      </c>
      <c r="BC165">
        <f t="shared" ca="1" si="288"/>
        <v>82146</v>
      </c>
      <c r="BD165">
        <f t="shared" ca="1" si="288"/>
        <v>17676</v>
      </c>
      <c r="BE165">
        <f t="shared" ca="1" si="288"/>
        <v>17715</v>
      </c>
      <c r="BF165">
        <f t="shared" ca="1" si="288"/>
        <v>18305.333333333332</v>
      </c>
      <c r="BG165">
        <f t="shared" ca="1" si="288"/>
        <v>71688</v>
      </c>
      <c r="BH165">
        <f t="shared" ca="1" si="288"/>
        <v>71640.333333333328</v>
      </c>
      <c r="BI165">
        <f t="shared" ca="1" si="288"/>
        <v>71828.333333333328</v>
      </c>
      <c r="BJ165">
        <f t="shared" ca="1" si="288"/>
        <v>16125.666666666666</v>
      </c>
      <c r="BK165">
        <f t="shared" ca="1" si="288"/>
        <v>15319.666666666666</v>
      </c>
      <c r="BL165">
        <f t="shared" ca="1" si="288"/>
        <v>17021.333333333332</v>
      </c>
      <c r="BM165">
        <f t="shared" ca="1" si="288"/>
        <v>67141.333333333328</v>
      </c>
      <c r="BN165">
        <f t="shared" ref="BN165:CS165" ca="1" si="289">AVERAGE(INDIRECT("'"&amp;BN$120&amp;"'!F4:H4"))</f>
        <v>67369.666666666672</v>
      </c>
      <c r="BO165">
        <f t="shared" ca="1" si="289"/>
        <v>65702.333333333328</v>
      </c>
      <c r="BP165">
        <f t="shared" ca="1" si="289"/>
        <v>11839.333333333334</v>
      </c>
      <c r="BQ165">
        <f t="shared" ca="1" si="289"/>
        <v>11911.333333333334</v>
      </c>
      <c r="BR165">
        <f t="shared" ca="1" si="289"/>
        <v>11629.333333333334</v>
      </c>
      <c r="BS165">
        <f t="shared" ca="1" si="289"/>
        <v>48622.333333333336</v>
      </c>
      <c r="BT165">
        <f t="shared" ca="1" si="289"/>
        <v>48208</v>
      </c>
      <c r="BU165">
        <f t="shared" ca="1" si="289"/>
        <v>46794</v>
      </c>
      <c r="BV165">
        <f t="shared" ca="1" si="289"/>
        <v>14674.666666666666</v>
      </c>
      <c r="BW165">
        <f t="shared" ca="1" si="289"/>
        <v>13420.333333333334</v>
      </c>
      <c r="BX165">
        <f t="shared" ca="1" si="289"/>
        <v>13954</v>
      </c>
      <c r="BY165">
        <f t="shared" ca="1" si="289"/>
        <v>59457.666666666664</v>
      </c>
      <c r="BZ165">
        <f t="shared" ca="1" si="289"/>
        <v>60795</v>
      </c>
      <c r="CA165">
        <f t="shared" ca="1" si="289"/>
        <v>56545</v>
      </c>
      <c r="CB165">
        <f t="shared" ca="1" si="289"/>
        <v>9591.3333333333339</v>
      </c>
      <c r="CC165">
        <f t="shared" ca="1" si="289"/>
        <v>9728.3333333333339</v>
      </c>
      <c r="CD165">
        <f t="shared" ca="1" si="289"/>
        <v>9642.3333333333339</v>
      </c>
      <c r="CE165">
        <f t="shared" ca="1" si="289"/>
        <v>38282</v>
      </c>
      <c r="CF165">
        <f t="shared" ca="1" si="289"/>
        <v>38685</v>
      </c>
      <c r="CG165">
        <f t="shared" ca="1" si="289"/>
        <v>38451</v>
      </c>
      <c r="CH165">
        <f t="shared" ca="1" si="289"/>
        <v>24112.333333333332</v>
      </c>
      <c r="CI165">
        <f t="shared" ca="1" si="289"/>
        <v>22663</v>
      </c>
      <c r="CJ165">
        <f t="shared" ca="1" si="289"/>
        <v>22842.333333333332</v>
      </c>
      <c r="CK165">
        <f t="shared" ca="1" si="289"/>
        <v>109477</v>
      </c>
      <c r="CL165">
        <f t="shared" ca="1" si="289"/>
        <v>102267.33333333333</v>
      </c>
      <c r="CM165">
        <f t="shared" ca="1" si="289"/>
        <v>104850</v>
      </c>
      <c r="CN165">
        <f t="shared" ca="1" si="289"/>
        <v>20141.666666666668</v>
      </c>
      <c r="CO165">
        <f t="shared" ca="1" si="289"/>
        <v>20107.333333333332</v>
      </c>
      <c r="CP165">
        <f t="shared" ca="1" si="289"/>
        <v>20165.333333333332</v>
      </c>
      <c r="CQ165">
        <f t="shared" ca="1" si="289"/>
        <v>80139.333333333328</v>
      </c>
      <c r="CR165">
        <f t="shared" ca="1" si="289"/>
        <v>81330.666666666672</v>
      </c>
      <c r="CS165">
        <f t="shared" ca="1" si="289"/>
        <v>82146.333333333328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apas3"/>
  <dimension ref="A1:J67"/>
  <sheetViews>
    <sheetView topLeftCell="A22" workbookViewId="0">
      <selection activeCell="C25" sqref="C25:C2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18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5271</v>
      </c>
      <c r="F2" s="8">
        <v>6715</v>
      </c>
      <c r="G2" s="8">
        <v>6343</v>
      </c>
      <c r="H2" s="7">
        <v>7891</v>
      </c>
    </row>
    <row r="3" spans="1:10">
      <c r="A3" s="6" t="s">
        <v>154</v>
      </c>
      <c r="B3" s="7" t="s">
        <v>155</v>
      </c>
      <c r="D3" s="6" t="s">
        <v>156</v>
      </c>
      <c r="E3" s="8">
        <v>2200</v>
      </c>
      <c r="F3" s="8">
        <v>3127</v>
      </c>
      <c r="G3" s="8">
        <v>3130</v>
      </c>
      <c r="H3" s="7">
        <v>3129</v>
      </c>
    </row>
    <row r="4" spans="1:10">
      <c r="A4" s="9" t="s">
        <v>133</v>
      </c>
      <c r="B4" s="10" t="s">
        <v>157</v>
      </c>
      <c r="D4" s="9" t="s">
        <v>158</v>
      </c>
      <c r="E4" s="11">
        <v>7471</v>
      </c>
      <c r="F4" s="11">
        <v>9842</v>
      </c>
      <c r="G4" s="11">
        <v>9473</v>
      </c>
      <c r="H4" s="10">
        <v>11020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168</v>
      </c>
      <c r="B7" s="119" t="s">
        <v>169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169</v>
      </c>
      <c r="H7" s="5" t="s">
        <v>2</v>
      </c>
      <c r="I7" s="4" t="s">
        <v>2</v>
      </c>
      <c r="J7" s="116"/>
    </row>
    <row r="8" spans="1:10">
      <c r="A8" s="123"/>
      <c r="B8" s="120"/>
      <c r="C8" s="120"/>
      <c r="D8" s="120"/>
      <c r="E8" s="120"/>
      <c r="F8" s="120"/>
      <c r="G8" s="8" t="s">
        <v>170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171</v>
      </c>
      <c r="H9" s="11" t="s">
        <v>3</v>
      </c>
      <c r="I9" s="10" t="s">
        <v>3</v>
      </c>
      <c r="J9" s="116"/>
    </row>
    <row r="10" spans="1:10">
      <c r="A10" s="122" t="s">
        <v>172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173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174</v>
      </c>
      <c r="H11" s="8" t="s">
        <v>3</v>
      </c>
      <c r="I11" s="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175</v>
      </c>
      <c r="H12" s="11" t="s">
        <v>3</v>
      </c>
      <c r="I12" s="10" t="s">
        <v>3</v>
      </c>
      <c r="J12" s="116"/>
    </row>
    <row r="13" spans="1:10">
      <c r="A13" s="122" t="s">
        <v>176</v>
      </c>
      <c r="B13" s="119" t="s">
        <v>177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178</v>
      </c>
      <c r="H13" s="5" t="s">
        <v>3</v>
      </c>
      <c r="I13" s="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177</v>
      </c>
      <c r="H14" s="8" t="s">
        <v>2</v>
      </c>
      <c r="I14" s="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179</v>
      </c>
      <c r="H15" s="11" t="s">
        <v>3</v>
      </c>
      <c r="I15" s="10" t="s">
        <v>3</v>
      </c>
      <c r="J15" s="116"/>
    </row>
    <row r="16" spans="1:10">
      <c r="A16" s="122" t="s">
        <v>180</v>
      </c>
      <c r="B16" s="119" t="s">
        <v>181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182</v>
      </c>
      <c r="H16" s="5" t="s">
        <v>3</v>
      </c>
      <c r="I16" s="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183</v>
      </c>
      <c r="H17" s="8" t="s">
        <v>3</v>
      </c>
      <c r="I17" s="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181</v>
      </c>
      <c r="H18" s="11" t="s">
        <v>2</v>
      </c>
      <c r="I18" s="10" t="s">
        <v>2</v>
      </c>
      <c r="J18" s="116"/>
    </row>
    <row r="19" spans="1:10">
      <c r="A19" s="122" t="s">
        <v>184</v>
      </c>
      <c r="B19" s="119" t="s">
        <v>185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186</v>
      </c>
      <c r="H19" s="5" t="s">
        <v>3</v>
      </c>
      <c r="I19" s="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185</v>
      </c>
      <c r="H20" s="8" t="s">
        <v>2</v>
      </c>
      <c r="I20" s="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187</v>
      </c>
      <c r="H21" s="11" t="s">
        <v>3</v>
      </c>
      <c r="I21" s="10" t="s">
        <v>3</v>
      </c>
      <c r="J21" s="116"/>
    </row>
    <row r="22" spans="1:10">
      <c r="A22" s="122" t="s">
        <v>188</v>
      </c>
      <c r="B22" s="119" t="s">
        <v>189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190</v>
      </c>
      <c r="H22" s="5" t="s">
        <v>3</v>
      </c>
      <c r="I22" s="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189</v>
      </c>
      <c r="H23" s="8" t="s">
        <v>2</v>
      </c>
      <c r="I23" s="7" t="s">
        <v>2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" t="s">
        <v>191</v>
      </c>
      <c r="H24" s="11" t="s">
        <v>2</v>
      </c>
      <c r="I24" s="10" t="s">
        <v>2</v>
      </c>
      <c r="J24" s="116"/>
    </row>
    <row r="25" spans="1:10">
      <c r="A25" s="122" t="s">
        <v>192</v>
      </c>
      <c r="B25" s="119" t="s">
        <v>193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193</v>
      </c>
      <c r="H25" s="5" t="s">
        <v>2</v>
      </c>
      <c r="I25" s="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194</v>
      </c>
      <c r="H26" s="8" t="s">
        <v>2</v>
      </c>
      <c r="I26" s="7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" t="s">
        <v>195</v>
      </c>
      <c r="H27" s="11" t="s">
        <v>3</v>
      </c>
      <c r="I27" s="10" t="s">
        <v>3</v>
      </c>
      <c r="J27" s="116"/>
    </row>
    <row r="28" spans="1:10">
      <c r="A28" s="122" t="s">
        <v>196</v>
      </c>
      <c r="B28" s="119" t="s">
        <v>197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198</v>
      </c>
      <c r="H28" s="5" t="s">
        <v>3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197</v>
      </c>
      <c r="H29" s="8" t="s">
        <v>2</v>
      </c>
      <c r="I29" s="7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" t="s">
        <v>199</v>
      </c>
      <c r="H30" s="11" t="s">
        <v>2</v>
      </c>
      <c r="I30" s="10" t="s">
        <v>2</v>
      </c>
      <c r="J30" s="116"/>
    </row>
    <row r="31" spans="1:10">
      <c r="A31" s="122" t="s">
        <v>200</v>
      </c>
      <c r="B31" s="119" t="s">
        <v>198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7" t="s">
        <v>198</v>
      </c>
      <c r="H31" s="27" t="s">
        <v>2</v>
      </c>
      <c r="I31" s="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20" t="s">
        <v>199</v>
      </c>
      <c r="H32" s="20" t="s">
        <v>3</v>
      </c>
      <c r="I32" s="7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" t="s">
        <v>201</v>
      </c>
      <c r="H33" s="11" t="s">
        <v>2</v>
      </c>
      <c r="I33" s="10" t="s">
        <v>2</v>
      </c>
      <c r="J33" s="116"/>
    </row>
    <row r="34" spans="1:10">
      <c r="A34" s="122" t="s">
        <v>202</v>
      </c>
      <c r="B34" s="119" t="s">
        <v>203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203</v>
      </c>
      <c r="H34" s="5" t="s">
        <v>2</v>
      </c>
      <c r="I34" s="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204</v>
      </c>
      <c r="H35" s="8" t="s">
        <v>3</v>
      </c>
      <c r="I35" s="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" t="s">
        <v>205</v>
      </c>
      <c r="H36" s="11" t="s">
        <v>3</v>
      </c>
      <c r="I36" s="10" t="s">
        <v>3</v>
      </c>
      <c r="J36" s="116"/>
    </row>
    <row r="37" spans="1:10">
      <c r="A37" s="122" t="s">
        <v>206</v>
      </c>
      <c r="B37" s="119" t="s">
        <v>207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208</v>
      </c>
      <c r="H37" s="5" t="s">
        <v>3</v>
      </c>
      <c r="I37" s="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207</v>
      </c>
      <c r="H38" s="8" t="s">
        <v>2</v>
      </c>
      <c r="I38" s="7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" t="s">
        <v>209</v>
      </c>
      <c r="H39" s="11" t="s">
        <v>3</v>
      </c>
      <c r="I39" s="10" t="s">
        <v>3</v>
      </c>
      <c r="J39" s="116"/>
    </row>
    <row r="40" spans="1:10">
      <c r="A40" s="122" t="s">
        <v>210</v>
      </c>
      <c r="B40" s="119" t="s">
        <v>211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211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212</v>
      </c>
      <c r="H41" s="8" t="s">
        <v>3</v>
      </c>
      <c r="I41" s="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" t="s">
        <v>213</v>
      </c>
      <c r="H42" s="11" t="s">
        <v>3</v>
      </c>
      <c r="I42" s="10" t="s">
        <v>3</v>
      </c>
      <c r="J42" s="116"/>
    </row>
    <row r="43" spans="1:10">
      <c r="A43" s="122" t="s">
        <v>214</v>
      </c>
      <c r="B43" s="119" t="s">
        <v>215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215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216</v>
      </c>
      <c r="H44" s="8" t="s">
        <v>3</v>
      </c>
      <c r="I44" s="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" t="s">
        <v>213</v>
      </c>
      <c r="H45" s="11" t="s">
        <v>3</v>
      </c>
      <c r="I45" s="10" t="s">
        <v>3</v>
      </c>
      <c r="J45" s="116"/>
    </row>
    <row r="46" spans="1:10">
      <c r="A46" s="122" t="s">
        <v>217</v>
      </c>
      <c r="B46" s="119" t="s">
        <v>218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218</v>
      </c>
      <c r="H46" s="5" t="s">
        <v>2</v>
      </c>
      <c r="I46" s="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219</v>
      </c>
      <c r="H47" s="8" t="s">
        <v>3</v>
      </c>
      <c r="I47" s="7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11" t="s">
        <v>220</v>
      </c>
      <c r="H48" s="11" t="s">
        <v>3</v>
      </c>
      <c r="I48" s="10" t="s">
        <v>3</v>
      </c>
      <c r="J48" s="116"/>
    </row>
    <row r="49" spans="1:10">
      <c r="A49" s="122" t="s">
        <v>221</v>
      </c>
      <c r="B49" s="119" t="s">
        <v>222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222</v>
      </c>
      <c r="H49" s="5" t="s">
        <v>2</v>
      </c>
      <c r="I49" s="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212</v>
      </c>
      <c r="H50" s="8" t="s">
        <v>2</v>
      </c>
      <c r="I50" s="7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" t="s">
        <v>223</v>
      </c>
      <c r="H51" s="11" t="s">
        <v>3</v>
      </c>
      <c r="I51" s="10" t="s">
        <v>3</v>
      </c>
      <c r="J51" s="116"/>
    </row>
    <row r="52" spans="1:10">
      <c r="A52" s="122" t="s">
        <v>224</v>
      </c>
      <c r="B52" s="119" t="s">
        <v>225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225</v>
      </c>
      <c r="H52" s="5" t="s">
        <v>2</v>
      </c>
      <c r="I52" s="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174</v>
      </c>
      <c r="H53" s="8" t="s">
        <v>3</v>
      </c>
      <c r="I53" s="7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" t="s">
        <v>226</v>
      </c>
      <c r="H54" s="11" t="s">
        <v>3</v>
      </c>
      <c r="I54" s="10" t="s">
        <v>3</v>
      </c>
      <c r="J54" s="116"/>
    </row>
    <row r="55" spans="1:10">
      <c r="A55" s="122" t="s">
        <v>227</v>
      </c>
      <c r="B55" s="119" t="s">
        <v>228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229</v>
      </c>
      <c r="H55" s="5" t="s">
        <v>3</v>
      </c>
      <c r="I55" s="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228</v>
      </c>
      <c r="H56" s="8" t="s">
        <v>2</v>
      </c>
      <c r="I56" s="7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" t="s">
        <v>230</v>
      </c>
      <c r="H57" s="11" t="s">
        <v>2</v>
      </c>
      <c r="I57" s="10" t="s">
        <v>3</v>
      </c>
      <c r="J57" s="116"/>
    </row>
    <row r="58" spans="1:10">
      <c r="A58" s="122" t="s">
        <v>231</v>
      </c>
      <c r="B58" s="119" t="s">
        <v>232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232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233</v>
      </c>
      <c r="H59" s="8" t="s">
        <v>3</v>
      </c>
      <c r="I59" s="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8" t="s">
        <v>174</v>
      </c>
      <c r="H60" s="11" t="s">
        <v>3</v>
      </c>
      <c r="I60" s="10" t="s">
        <v>3</v>
      </c>
      <c r="J60" s="116"/>
    </row>
    <row r="61" spans="1:10">
      <c r="A61" s="122" t="s">
        <v>234</v>
      </c>
      <c r="B61" s="119" t="s">
        <v>235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235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236</v>
      </c>
      <c r="H62" s="8" t="s">
        <v>3</v>
      </c>
      <c r="I62" s="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" t="s">
        <v>237</v>
      </c>
      <c r="H63" s="11" t="s">
        <v>3</v>
      </c>
      <c r="I63" s="10" t="s">
        <v>3</v>
      </c>
      <c r="J63" s="116"/>
    </row>
    <row r="64" spans="1:10">
      <c r="A64" s="122" t="s">
        <v>238</v>
      </c>
      <c r="B64" s="119" t="s">
        <v>239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239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240</v>
      </c>
      <c r="H65" s="8" t="s">
        <v>3</v>
      </c>
      <c r="I65" s="7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" t="s">
        <v>241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200-000000000000}">
      <formula1>binary_options</formula1>
    </dataValidation>
    <dataValidation type="list" allowBlank="1" sqref="H7:I66" xr:uid="{00000000-0002-0000-0200-000001000000}">
      <formula1>answer_evaluations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apas4"/>
  <dimension ref="A1:J67"/>
  <sheetViews>
    <sheetView topLeftCell="A22" workbookViewId="0">
      <selection activeCell="I28" sqref="I2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18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6133</v>
      </c>
      <c r="F2" s="8">
        <v>4880</v>
      </c>
      <c r="G2" s="8">
        <v>6040</v>
      </c>
      <c r="H2" s="7">
        <v>6919</v>
      </c>
    </row>
    <row r="3" spans="1:10">
      <c r="A3" s="6" t="s">
        <v>154</v>
      </c>
      <c r="B3" s="7" t="s">
        <v>155</v>
      </c>
      <c r="D3" s="6" t="s">
        <v>156</v>
      </c>
      <c r="E3" s="8">
        <v>2200</v>
      </c>
      <c r="F3" s="8">
        <v>3159</v>
      </c>
      <c r="G3" s="8">
        <v>3158</v>
      </c>
      <c r="H3" s="7">
        <v>3154</v>
      </c>
    </row>
    <row r="4" spans="1:10">
      <c r="A4" s="9" t="s">
        <v>133</v>
      </c>
      <c r="B4" s="10" t="s">
        <v>242</v>
      </c>
      <c r="D4" s="9" t="s">
        <v>158</v>
      </c>
      <c r="E4" s="11">
        <v>8333</v>
      </c>
      <c r="F4" s="11">
        <v>8039</v>
      </c>
      <c r="G4" s="11">
        <v>9198</v>
      </c>
      <c r="H4" s="10">
        <v>10073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243</v>
      </c>
      <c r="B7" s="119" t="s">
        <v>178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178</v>
      </c>
      <c r="H7" s="5" t="s">
        <v>2</v>
      </c>
      <c r="I7" s="4" t="s">
        <v>2</v>
      </c>
      <c r="J7" s="116"/>
    </row>
    <row r="8" spans="1:10">
      <c r="A8" s="123"/>
      <c r="B8" s="120"/>
      <c r="C8" s="120"/>
      <c r="D8" s="120"/>
      <c r="E8" s="120"/>
      <c r="F8" s="120"/>
      <c r="G8" s="8" t="s">
        <v>244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245</v>
      </c>
      <c r="H9" s="11" t="s">
        <v>3</v>
      </c>
      <c r="I9" s="10" t="s">
        <v>3</v>
      </c>
      <c r="J9" s="116"/>
    </row>
    <row r="10" spans="1:10">
      <c r="A10" s="122" t="s">
        <v>172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177</v>
      </c>
      <c r="H10" s="5" t="s">
        <v>3</v>
      </c>
      <c r="I10" s="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173</v>
      </c>
      <c r="H11" s="8" t="s">
        <v>2</v>
      </c>
      <c r="I11" s="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181</v>
      </c>
      <c r="H12" s="11" t="s">
        <v>3</v>
      </c>
      <c r="I12" s="10" t="s">
        <v>3</v>
      </c>
      <c r="J12" s="116"/>
    </row>
    <row r="13" spans="1:10">
      <c r="A13" s="122" t="s">
        <v>246</v>
      </c>
      <c r="B13" s="119" t="s">
        <v>177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178</v>
      </c>
      <c r="H13" s="5" t="s">
        <v>3</v>
      </c>
      <c r="I13" s="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177</v>
      </c>
      <c r="H14" s="8" t="s">
        <v>2</v>
      </c>
      <c r="I14" s="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179</v>
      </c>
      <c r="H15" s="11" t="s">
        <v>3</v>
      </c>
      <c r="I15" s="10" t="s">
        <v>3</v>
      </c>
      <c r="J15" s="116"/>
    </row>
    <row r="16" spans="1:10">
      <c r="A16" s="122" t="s">
        <v>247</v>
      </c>
      <c r="B16" s="119" t="s">
        <v>181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248</v>
      </c>
      <c r="H16" s="5" t="s">
        <v>3</v>
      </c>
      <c r="I16" s="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249</v>
      </c>
      <c r="H17" s="8" t="s">
        <v>3</v>
      </c>
      <c r="I17" s="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181</v>
      </c>
      <c r="H18" s="11" t="s">
        <v>2</v>
      </c>
      <c r="I18" s="10" t="s">
        <v>2</v>
      </c>
      <c r="J18" s="116"/>
    </row>
    <row r="19" spans="1:10">
      <c r="A19" s="122" t="s">
        <v>184</v>
      </c>
      <c r="B19" s="119" t="s">
        <v>185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186</v>
      </c>
      <c r="H19" s="5" t="s">
        <v>3</v>
      </c>
      <c r="I19" s="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185</v>
      </c>
      <c r="H20" s="8" t="s">
        <v>2</v>
      </c>
      <c r="I20" s="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187</v>
      </c>
      <c r="H21" s="11" t="s">
        <v>3</v>
      </c>
      <c r="I21" s="10" t="s">
        <v>3</v>
      </c>
      <c r="J21" s="116"/>
    </row>
    <row r="22" spans="1:10">
      <c r="A22" s="122" t="s">
        <v>188</v>
      </c>
      <c r="B22" s="119" t="s">
        <v>189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189</v>
      </c>
      <c r="H22" s="5" t="s">
        <v>2</v>
      </c>
      <c r="I22" s="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209</v>
      </c>
      <c r="H23" s="8" t="s">
        <v>3</v>
      </c>
      <c r="I23" s="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" t="s">
        <v>250</v>
      </c>
      <c r="H24" s="11" t="s">
        <v>3</v>
      </c>
      <c r="I24" s="10" t="s">
        <v>3</v>
      </c>
      <c r="J24" s="116"/>
    </row>
    <row r="25" spans="1:10">
      <c r="A25" s="122" t="s">
        <v>251</v>
      </c>
      <c r="B25" s="119" t="s">
        <v>211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252</v>
      </c>
      <c r="H25" s="5" t="s">
        <v>3</v>
      </c>
      <c r="I25" s="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211</v>
      </c>
      <c r="H26" s="8" t="s">
        <v>2</v>
      </c>
      <c r="I26" s="7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" t="s">
        <v>253</v>
      </c>
      <c r="H27" s="11" t="s">
        <v>3</v>
      </c>
      <c r="I27" s="10" t="s">
        <v>3</v>
      </c>
      <c r="J27" s="116"/>
    </row>
    <row r="28" spans="1:10">
      <c r="A28" s="122" t="s">
        <v>254</v>
      </c>
      <c r="B28" s="119" t="s">
        <v>255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255</v>
      </c>
      <c r="H28" s="5" t="s">
        <v>2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256</v>
      </c>
      <c r="H29" s="8" t="s">
        <v>3</v>
      </c>
      <c r="I29" s="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" t="s">
        <v>213</v>
      </c>
      <c r="H30" s="11" t="s">
        <v>3</v>
      </c>
      <c r="I30" s="10" t="s">
        <v>3</v>
      </c>
      <c r="J30" s="116"/>
    </row>
    <row r="31" spans="1:10">
      <c r="A31" s="122" t="s">
        <v>257</v>
      </c>
      <c r="B31" s="119" t="s">
        <v>197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7" t="s">
        <v>197</v>
      </c>
      <c r="H31" s="27" t="s">
        <v>2</v>
      </c>
      <c r="I31" s="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20" t="s">
        <v>198</v>
      </c>
      <c r="H32" s="20" t="s">
        <v>3</v>
      </c>
      <c r="I32" s="7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" t="s">
        <v>258</v>
      </c>
      <c r="H33" s="11" t="s">
        <v>3</v>
      </c>
      <c r="I33" s="10" t="s">
        <v>3</v>
      </c>
      <c r="J33" s="116"/>
    </row>
    <row r="34" spans="1:10">
      <c r="A34" s="122" t="s">
        <v>259</v>
      </c>
      <c r="B34" s="119" t="s">
        <v>198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7" t="s">
        <v>198</v>
      </c>
      <c r="H34" s="27" t="s">
        <v>2</v>
      </c>
      <c r="I34" s="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0" t="s">
        <v>199</v>
      </c>
      <c r="H35" s="20" t="s">
        <v>3</v>
      </c>
      <c r="I35" s="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" t="s">
        <v>201</v>
      </c>
      <c r="H36" s="11" t="s">
        <v>3</v>
      </c>
      <c r="I36" s="10" t="s">
        <v>2</v>
      </c>
      <c r="J36" s="116"/>
    </row>
    <row r="37" spans="1:10">
      <c r="A37" s="122" t="s">
        <v>260</v>
      </c>
      <c r="B37" s="119" t="s">
        <v>218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261</v>
      </c>
      <c r="H37" s="5" t="s">
        <v>3</v>
      </c>
      <c r="I37" s="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222</v>
      </c>
      <c r="H38" s="8" t="s">
        <v>3</v>
      </c>
      <c r="I38" s="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" t="s">
        <v>218</v>
      </c>
      <c r="H39" s="11" t="s">
        <v>2</v>
      </c>
      <c r="I39" s="10" t="s">
        <v>2</v>
      </c>
      <c r="J39" s="116"/>
    </row>
    <row r="40" spans="1:10">
      <c r="A40" s="122" t="s">
        <v>262</v>
      </c>
      <c r="B40" s="119" t="s">
        <v>222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222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212</v>
      </c>
      <c r="H41" s="8" t="s">
        <v>3</v>
      </c>
      <c r="I41" s="7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" t="s">
        <v>223</v>
      </c>
      <c r="H42" s="11" t="s">
        <v>3</v>
      </c>
      <c r="I42" s="10" t="s">
        <v>3</v>
      </c>
      <c r="J42" s="116"/>
    </row>
    <row r="43" spans="1:10">
      <c r="A43" s="122" t="s">
        <v>263</v>
      </c>
      <c r="B43" s="119" t="s">
        <v>203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203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204</v>
      </c>
      <c r="H44" s="8" t="s">
        <v>3</v>
      </c>
      <c r="I44" s="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" t="s">
        <v>205</v>
      </c>
      <c r="H45" s="11" t="s">
        <v>3</v>
      </c>
      <c r="I45" s="10" t="s">
        <v>3</v>
      </c>
      <c r="J45" s="116"/>
    </row>
    <row r="46" spans="1:10">
      <c r="A46" s="122" t="s">
        <v>264</v>
      </c>
      <c r="B46" s="119" t="s">
        <v>235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235</v>
      </c>
      <c r="H46" s="5" t="s">
        <v>2</v>
      </c>
      <c r="I46" s="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265</v>
      </c>
      <c r="H47" s="8" t="s">
        <v>3</v>
      </c>
      <c r="I47" s="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220</v>
      </c>
      <c r="H48" s="11" t="s">
        <v>3</v>
      </c>
      <c r="I48" s="10" t="s">
        <v>3</v>
      </c>
      <c r="J48" s="116"/>
    </row>
    <row r="49" spans="1:10">
      <c r="A49" s="122" t="s">
        <v>266</v>
      </c>
      <c r="B49" s="119" t="s">
        <v>225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225</v>
      </c>
      <c r="H49" s="5" t="s">
        <v>2</v>
      </c>
      <c r="I49" s="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267</v>
      </c>
      <c r="H50" s="8" t="s">
        <v>3</v>
      </c>
      <c r="I50" s="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" t="s">
        <v>268</v>
      </c>
      <c r="H51" s="11" t="s">
        <v>3</v>
      </c>
      <c r="I51" s="10" t="s">
        <v>3</v>
      </c>
      <c r="J51" s="116"/>
    </row>
    <row r="52" spans="1:10">
      <c r="A52" s="122" t="s">
        <v>269</v>
      </c>
      <c r="B52" s="119" t="s">
        <v>270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270</v>
      </c>
      <c r="H52" s="5" t="s">
        <v>2</v>
      </c>
      <c r="I52" s="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271</v>
      </c>
      <c r="H53" s="8" t="s">
        <v>3</v>
      </c>
      <c r="I53" s="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" t="s">
        <v>226</v>
      </c>
      <c r="H54" s="11" t="s">
        <v>3</v>
      </c>
      <c r="I54" s="10" t="s">
        <v>3</v>
      </c>
      <c r="J54" s="116"/>
    </row>
    <row r="55" spans="1:10">
      <c r="A55" s="122" t="s">
        <v>272</v>
      </c>
      <c r="B55" s="119" t="s">
        <v>273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273</v>
      </c>
      <c r="H55" s="5" t="s">
        <v>2</v>
      </c>
      <c r="I55" s="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274</v>
      </c>
      <c r="H56" s="8" t="s">
        <v>3</v>
      </c>
      <c r="I56" s="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" t="s">
        <v>275</v>
      </c>
      <c r="H57" s="11" t="s">
        <v>3</v>
      </c>
      <c r="I57" s="10" t="s">
        <v>3</v>
      </c>
      <c r="J57" s="116"/>
    </row>
    <row r="58" spans="1:10">
      <c r="A58" s="122" t="s">
        <v>276</v>
      </c>
      <c r="B58" s="119" t="s">
        <v>277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277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233</v>
      </c>
      <c r="H59" s="8" t="s">
        <v>3</v>
      </c>
      <c r="I59" s="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11" t="s">
        <v>278</v>
      </c>
      <c r="H60" s="11" t="s">
        <v>3</v>
      </c>
      <c r="I60" s="10" t="s">
        <v>3</v>
      </c>
      <c r="J60" s="116"/>
    </row>
    <row r="61" spans="1:10">
      <c r="A61" s="122" t="s">
        <v>279</v>
      </c>
      <c r="B61" s="119" t="s">
        <v>232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232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280</v>
      </c>
      <c r="H62" s="8" t="s">
        <v>3</v>
      </c>
      <c r="I62" s="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8" t="s">
        <v>174</v>
      </c>
      <c r="H63" s="11" t="s">
        <v>3</v>
      </c>
      <c r="I63" s="10" t="s">
        <v>3</v>
      </c>
      <c r="J63" s="116"/>
    </row>
    <row r="64" spans="1:10">
      <c r="A64" s="122" t="s">
        <v>281</v>
      </c>
      <c r="B64" s="119" t="s">
        <v>282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283</v>
      </c>
      <c r="H64" s="5" t="s">
        <v>3</v>
      </c>
      <c r="I64" s="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282</v>
      </c>
      <c r="H65" s="8" t="s">
        <v>2</v>
      </c>
      <c r="I65" s="7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11" t="s">
        <v>284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300-000000000000}">
      <formula1>binary_options</formula1>
    </dataValidation>
    <dataValidation type="list" allowBlank="1" sqref="H7:I66" xr:uid="{00000000-0002-0000-0300-000001000000}">
      <formula1>answer_evaluations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apas5"/>
  <dimension ref="A1:J67"/>
  <sheetViews>
    <sheetView workbookViewId="0">
      <selection activeCell="A43" sqref="A43:A4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18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8536</v>
      </c>
      <c r="F2" s="8">
        <v>5630</v>
      </c>
      <c r="G2" s="8">
        <v>7740</v>
      </c>
      <c r="H2" s="7">
        <v>6366</v>
      </c>
    </row>
    <row r="3" spans="1:10">
      <c r="A3" s="6" t="s">
        <v>154</v>
      </c>
      <c r="B3" s="7" t="s">
        <v>155</v>
      </c>
      <c r="D3" s="6" t="s">
        <v>156</v>
      </c>
      <c r="E3" s="8">
        <v>2200</v>
      </c>
      <c r="F3" s="8">
        <v>3124</v>
      </c>
      <c r="G3" s="8">
        <v>3134</v>
      </c>
      <c r="H3" s="7">
        <v>3133</v>
      </c>
    </row>
    <row r="4" spans="1:10">
      <c r="A4" s="9" t="s">
        <v>133</v>
      </c>
      <c r="B4" s="10" t="s">
        <v>285</v>
      </c>
      <c r="D4" s="9" t="s">
        <v>158</v>
      </c>
      <c r="E4" s="11">
        <v>10736</v>
      </c>
      <c r="F4" s="11">
        <v>8754</v>
      </c>
      <c r="G4" s="11">
        <v>10874</v>
      </c>
      <c r="H4" s="10">
        <v>9499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286</v>
      </c>
      <c r="B7" s="119" t="s">
        <v>287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288</v>
      </c>
      <c r="H7" s="5" t="s">
        <v>3</v>
      </c>
      <c r="I7" s="4" t="s">
        <v>3</v>
      </c>
      <c r="J7" s="116"/>
    </row>
    <row r="8" spans="1:10">
      <c r="A8" s="123"/>
      <c r="B8" s="120"/>
      <c r="C8" s="120"/>
      <c r="D8" s="120"/>
      <c r="E8" s="120"/>
      <c r="F8" s="120"/>
      <c r="G8" s="8" t="s">
        <v>287</v>
      </c>
      <c r="H8" s="8" t="s">
        <v>2</v>
      </c>
      <c r="I8" s="7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" t="s">
        <v>289</v>
      </c>
      <c r="H9" s="11" t="s">
        <v>3</v>
      </c>
      <c r="I9" s="10" t="s">
        <v>3</v>
      </c>
      <c r="J9" s="116"/>
    </row>
    <row r="10" spans="1:10">
      <c r="A10" s="122" t="s">
        <v>290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173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291</v>
      </c>
      <c r="H11" s="8" t="s">
        <v>3</v>
      </c>
      <c r="I11" s="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174</v>
      </c>
      <c r="H12" s="11" t="s">
        <v>3</v>
      </c>
      <c r="I12" s="10" t="s">
        <v>3</v>
      </c>
      <c r="J12" s="116"/>
    </row>
    <row r="13" spans="1:10">
      <c r="A13" s="122" t="s">
        <v>292</v>
      </c>
      <c r="B13" s="119" t="s">
        <v>174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174</v>
      </c>
      <c r="H13" s="5" t="s">
        <v>2</v>
      </c>
      <c r="I13" s="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293</v>
      </c>
      <c r="H14" s="8" t="s">
        <v>3</v>
      </c>
      <c r="I14" s="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294</v>
      </c>
      <c r="H15" s="11" t="s">
        <v>3</v>
      </c>
      <c r="I15" s="10" t="s">
        <v>3</v>
      </c>
      <c r="J15" s="116"/>
    </row>
    <row r="16" spans="1:10">
      <c r="A16" s="122" t="s">
        <v>180</v>
      </c>
      <c r="B16" s="119" t="s">
        <v>181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181</v>
      </c>
      <c r="H16" s="5" t="s">
        <v>2</v>
      </c>
      <c r="I16" s="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295</v>
      </c>
      <c r="H17" s="8" t="s">
        <v>3</v>
      </c>
      <c r="I17" s="7" t="s">
        <v>3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11" t="s">
        <v>182</v>
      </c>
      <c r="H18" s="11" t="s">
        <v>3</v>
      </c>
      <c r="I18" s="10" t="s">
        <v>3</v>
      </c>
      <c r="J18" s="116"/>
    </row>
    <row r="19" spans="1:10">
      <c r="A19" s="122" t="s">
        <v>184</v>
      </c>
      <c r="B19" s="119" t="s">
        <v>185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185</v>
      </c>
      <c r="H19" s="5" t="s">
        <v>2</v>
      </c>
      <c r="I19" s="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296</v>
      </c>
      <c r="H20" s="8" t="s">
        <v>3</v>
      </c>
      <c r="I20" s="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297</v>
      </c>
      <c r="H21" s="11" t="s">
        <v>3</v>
      </c>
      <c r="I21" s="10" t="s">
        <v>3</v>
      </c>
      <c r="J21" s="116"/>
    </row>
    <row r="22" spans="1:10">
      <c r="A22" s="122" t="s">
        <v>298</v>
      </c>
      <c r="B22" s="119" t="s">
        <v>189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250</v>
      </c>
      <c r="H22" s="5" t="s">
        <v>3</v>
      </c>
      <c r="I22" s="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299</v>
      </c>
      <c r="H23" s="8" t="s">
        <v>3</v>
      </c>
      <c r="I23" s="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" t="s">
        <v>189</v>
      </c>
      <c r="H24" s="11" t="s">
        <v>2</v>
      </c>
      <c r="I24" s="10" t="s">
        <v>2</v>
      </c>
      <c r="J24" s="116"/>
    </row>
    <row r="25" spans="1:10">
      <c r="A25" s="122" t="s">
        <v>300</v>
      </c>
      <c r="B25" s="119" t="s">
        <v>193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193</v>
      </c>
      <c r="H25" s="5" t="s">
        <v>2</v>
      </c>
      <c r="I25" s="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301</v>
      </c>
      <c r="H26" s="8" t="s">
        <v>2</v>
      </c>
      <c r="I26" s="7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" t="s">
        <v>195</v>
      </c>
      <c r="H27" s="11" t="s">
        <v>3</v>
      </c>
      <c r="I27" s="10" t="s">
        <v>3</v>
      </c>
      <c r="J27" s="116"/>
    </row>
    <row r="28" spans="1:10">
      <c r="A28" s="122" t="s">
        <v>302</v>
      </c>
      <c r="B28" s="119" t="s">
        <v>239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303</v>
      </c>
      <c r="H28" s="5" t="s">
        <v>3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239</v>
      </c>
      <c r="H29" s="8" t="s">
        <v>2</v>
      </c>
      <c r="I29" s="7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" t="s">
        <v>240</v>
      </c>
      <c r="H30" s="11" t="s">
        <v>3</v>
      </c>
      <c r="I30" s="10" t="s">
        <v>3</v>
      </c>
      <c r="J30" s="116"/>
    </row>
    <row r="31" spans="1:10">
      <c r="A31" s="122" t="s">
        <v>304</v>
      </c>
      <c r="B31" s="119" t="s">
        <v>197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198</v>
      </c>
      <c r="H31" s="5" t="s">
        <v>3</v>
      </c>
      <c r="I31" s="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201</v>
      </c>
      <c r="H32" s="8" t="s">
        <v>3</v>
      </c>
      <c r="I32" s="7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" t="s">
        <v>199</v>
      </c>
      <c r="H33" s="11" t="s">
        <v>2</v>
      </c>
      <c r="I33" s="10" t="s">
        <v>2</v>
      </c>
      <c r="J33" s="116"/>
    </row>
    <row r="34" spans="1:10">
      <c r="A34" s="122" t="s">
        <v>305</v>
      </c>
      <c r="B34" s="119" t="s">
        <v>198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7" t="s">
        <v>197</v>
      </c>
      <c r="H34" s="27" t="s">
        <v>3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20" t="s">
        <v>199</v>
      </c>
      <c r="H35" s="20" t="s">
        <v>3</v>
      </c>
      <c r="I35" s="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" t="s">
        <v>201</v>
      </c>
      <c r="H36" s="11" t="s">
        <v>2</v>
      </c>
      <c r="I36" s="10" t="s">
        <v>2</v>
      </c>
      <c r="J36" s="116"/>
    </row>
    <row r="37" spans="1:10">
      <c r="A37" s="122" t="s">
        <v>210</v>
      </c>
      <c r="B37" s="119" t="s">
        <v>211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306</v>
      </c>
      <c r="H37" s="5" t="s">
        <v>3</v>
      </c>
      <c r="I37" s="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307</v>
      </c>
      <c r="H38" s="8" t="s">
        <v>3</v>
      </c>
      <c r="I38" s="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" t="s">
        <v>211</v>
      </c>
      <c r="H39" s="11" t="s">
        <v>2</v>
      </c>
      <c r="I39" s="10" t="s">
        <v>2</v>
      </c>
      <c r="J39" s="116"/>
    </row>
    <row r="40" spans="1:10">
      <c r="A40" s="122" t="s">
        <v>308</v>
      </c>
      <c r="B40" s="119" t="s">
        <v>218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218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309</v>
      </c>
      <c r="H41" s="8" t="s">
        <v>3</v>
      </c>
      <c r="I41" s="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" t="s">
        <v>222</v>
      </c>
      <c r="H42" s="11" t="s">
        <v>3</v>
      </c>
      <c r="I42" s="10" t="s">
        <v>3</v>
      </c>
      <c r="J42" s="116"/>
    </row>
    <row r="43" spans="1:10">
      <c r="A43" s="122" t="s">
        <v>310</v>
      </c>
      <c r="B43" s="119" t="s">
        <v>222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222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212</v>
      </c>
      <c r="H44" s="8" t="s">
        <v>3</v>
      </c>
      <c r="I44" s="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11" t="s">
        <v>223</v>
      </c>
      <c r="H45" s="11" t="s">
        <v>3</v>
      </c>
      <c r="I45" s="10" t="s">
        <v>3</v>
      </c>
      <c r="J45" s="116"/>
    </row>
    <row r="46" spans="1:10">
      <c r="A46" s="122" t="s">
        <v>311</v>
      </c>
      <c r="B46" s="119" t="s">
        <v>207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207</v>
      </c>
      <c r="H46" s="5" t="s">
        <v>2</v>
      </c>
      <c r="I46" s="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312</v>
      </c>
      <c r="H47" s="8" t="s">
        <v>3</v>
      </c>
      <c r="I47" s="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313</v>
      </c>
      <c r="H48" s="11" t="s">
        <v>3</v>
      </c>
      <c r="I48" s="10" t="s">
        <v>3</v>
      </c>
      <c r="J48" s="116"/>
    </row>
    <row r="49" spans="1:10">
      <c r="A49" s="122" t="s">
        <v>224</v>
      </c>
      <c r="B49" s="119" t="s">
        <v>225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314</v>
      </c>
      <c r="H49" s="5" t="s">
        <v>3</v>
      </c>
      <c r="I49" s="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225</v>
      </c>
      <c r="H50" s="8" t="s">
        <v>2</v>
      </c>
      <c r="I50" s="7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8" t="s">
        <v>267</v>
      </c>
      <c r="H51" s="11" t="s">
        <v>3</v>
      </c>
      <c r="I51" s="10" t="s">
        <v>3</v>
      </c>
      <c r="J51" s="116"/>
    </row>
    <row r="52" spans="1:10">
      <c r="A52" s="122" t="s">
        <v>315</v>
      </c>
      <c r="B52" s="119" t="s">
        <v>203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205</v>
      </c>
      <c r="H52" s="5" t="s">
        <v>3</v>
      </c>
      <c r="I52" s="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316</v>
      </c>
      <c r="H53" s="8" t="s">
        <v>3</v>
      </c>
      <c r="I53" s="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" t="s">
        <v>203</v>
      </c>
      <c r="H54" s="11" t="s">
        <v>2</v>
      </c>
      <c r="I54" s="10" t="s">
        <v>2</v>
      </c>
      <c r="J54" s="116"/>
    </row>
    <row r="55" spans="1:10">
      <c r="A55" s="122" t="s">
        <v>317</v>
      </c>
      <c r="B55" s="119" t="s">
        <v>235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318</v>
      </c>
      <c r="H55" s="5" t="s">
        <v>3</v>
      </c>
      <c r="I55" s="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237</v>
      </c>
      <c r="H56" s="8" t="s">
        <v>3</v>
      </c>
      <c r="I56" s="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" t="s">
        <v>235</v>
      </c>
      <c r="H57" s="11" t="s">
        <v>2</v>
      </c>
      <c r="I57" s="10" t="s">
        <v>2</v>
      </c>
      <c r="J57" s="116"/>
    </row>
    <row r="58" spans="1:10">
      <c r="A58" s="122" t="s">
        <v>319</v>
      </c>
      <c r="B58" s="119" t="s">
        <v>320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321</v>
      </c>
      <c r="H58" s="5" t="s">
        <v>3</v>
      </c>
      <c r="I58" s="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322</v>
      </c>
      <c r="H59" s="8" t="s">
        <v>3</v>
      </c>
      <c r="I59" s="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11" t="s">
        <v>320</v>
      </c>
      <c r="H60" s="11" t="s">
        <v>2</v>
      </c>
      <c r="I60" s="10" t="s">
        <v>2</v>
      </c>
      <c r="J60" s="116"/>
    </row>
    <row r="61" spans="1:10">
      <c r="A61" s="122" t="s">
        <v>323</v>
      </c>
      <c r="B61" s="119" t="s">
        <v>324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324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325</v>
      </c>
      <c r="H62" s="8" t="s">
        <v>2</v>
      </c>
      <c r="I62" s="7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11" t="s">
        <v>326</v>
      </c>
      <c r="H63" s="11" t="s">
        <v>3</v>
      </c>
      <c r="I63" s="10" t="s">
        <v>3</v>
      </c>
      <c r="J63" s="116"/>
    </row>
    <row r="64" spans="1:10">
      <c r="A64" s="122" t="s">
        <v>327</v>
      </c>
      <c r="B64" s="119" t="s">
        <v>282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282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328</v>
      </c>
      <c r="H65" s="8" t="s">
        <v>3</v>
      </c>
      <c r="I65" s="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11" t="s">
        <v>329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400-000000000000}">
      <formula1>binary_options</formula1>
    </dataValidation>
    <dataValidation type="list" allowBlank="1" sqref="H7:I66" xr:uid="{00000000-0002-0000-0400-000001000000}">
      <formula1>answer_evaluations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apas6"/>
  <dimension ref="A1:J67"/>
  <sheetViews>
    <sheetView zoomScaleNormal="100" workbookViewId="0">
      <selection activeCell="C49" sqref="C49:C51"/>
    </sheetView>
  </sheetViews>
  <sheetFormatPr defaultRowHeight="15"/>
  <cols>
    <col min="1" max="1" width="50" customWidth="1"/>
    <col min="2" max="2" width="35.5703125" bestFit="1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19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60107</v>
      </c>
      <c r="F2" s="8">
        <v>25988</v>
      </c>
      <c r="G2" s="8">
        <v>24428</v>
      </c>
      <c r="H2" s="7">
        <v>28645</v>
      </c>
    </row>
    <row r="3" spans="1:10">
      <c r="A3" s="6" t="s">
        <v>154</v>
      </c>
      <c r="B3" s="7" t="s">
        <v>155</v>
      </c>
      <c r="D3" s="6" t="s">
        <v>156</v>
      </c>
      <c r="E3" s="8">
        <v>26380</v>
      </c>
      <c r="F3" s="8">
        <v>12724</v>
      </c>
      <c r="G3" s="8">
        <v>12716</v>
      </c>
      <c r="H3" s="7">
        <v>12664</v>
      </c>
    </row>
    <row r="4" spans="1:10">
      <c r="A4" s="9" t="s">
        <v>133</v>
      </c>
      <c r="B4" s="10" t="s">
        <v>157</v>
      </c>
      <c r="D4" s="9" t="s">
        <v>158</v>
      </c>
      <c r="E4" s="11">
        <v>86487</v>
      </c>
      <c r="F4" s="11">
        <v>38712</v>
      </c>
      <c r="G4" s="11">
        <v>37144</v>
      </c>
      <c r="H4" s="10">
        <v>41309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330</v>
      </c>
      <c r="B7" s="119" t="s">
        <v>178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178</v>
      </c>
      <c r="H7" s="5" t="s">
        <v>2</v>
      </c>
      <c r="I7" s="4" t="s">
        <v>2</v>
      </c>
      <c r="J7" s="116"/>
    </row>
    <row r="8" spans="1:10">
      <c r="A8" s="123"/>
      <c r="B8" s="120"/>
      <c r="C8" s="120"/>
      <c r="D8" s="120"/>
      <c r="E8" s="120"/>
      <c r="F8" s="120"/>
      <c r="G8" s="8" t="s">
        <v>244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245</v>
      </c>
      <c r="H9" s="11" t="s">
        <v>3</v>
      </c>
      <c r="I9" s="10" t="s">
        <v>3</v>
      </c>
      <c r="J9" s="116"/>
    </row>
    <row r="10" spans="1:10">
      <c r="A10" s="122" t="s">
        <v>331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177</v>
      </c>
      <c r="H10" s="5" t="s">
        <v>3</v>
      </c>
      <c r="I10" s="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173</v>
      </c>
      <c r="H11" s="8" t="s">
        <v>2</v>
      </c>
      <c r="I11" s="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181</v>
      </c>
      <c r="H12" s="11" t="s">
        <v>3</v>
      </c>
      <c r="I12" s="10" t="s">
        <v>3</v>
      </c>
      <c r="J12" s="116"/>
    </row>
    <row r="13" spans="1:10">
      <c r="A13" s="122" t="s">
        <v>332</v>
      </c>
      <c r="B13" s="119" t="s">
        <v>177</v>
      </c>
      <c r="C13" s="119" t="s">
        <v>0</v>
      </c>
      <c r="D13" s="125" t="s">
        <v>0</v>
      </c>
      <c r="E13" s="119" t="s">
        <v>0</v>
      </c>
      <c r="F13" s="119" t="str">
        <f>IF(COUNTIF(C13:E13, "yes") = 3, "yes", "no")</f>
        <v>yes</v>
      </c>
      <c r="G13" s="5" t="s">
        <v>178</v>
      </c>
      <c r="H13" s="5" t="s">
        <v>3</v>
      </c>
      <c r="I13" s="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177</v>
      </c>
      <c r="H14" s="8" t="s">
        <v>2</v>
      </c>
      <c r="I14" s="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179</v>
      </c>
      <c r="H15" s="11" t="s">
        <v>3</v>
      </c>
      <c r="I15" s="10" t="s">
        <v>3</v>
      </c>
      <c r="J15" s="116"/>
    </row>
    <row r="16" spans="1:10">
      <c r="A16" s="122" t="s">
        <v>333</v>
      </c>
      <c r="B16" s="119" t="s">
        <v>181</v>
      </c>
      <c r="C16" s="119" t="s">
        <v>0</v>
      </c>
      <c r="D16" s="125" t="s">
        <v>0</v>
      </c>
      <c r="E16" s="119" t="s">
        <v>0</v>
      </c>
      <c r="F16" s="119" t="str">
        <f>IF(COUNTIF(C16:E16, "yes") = 3, "yes", "no")</f>
        <v>yes</v>
      </c>
      <c r="G16" s="5" t="s">
        <v>248</v>
      </c>
      <c r="H16" s="5" t="s">
        <v>3</v>
      </c>
      <c r="I16" s="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249</v>
      </c>
      <c r="H17" s="8" t="s">
        <v>3</v>
      </c>
      <c r="I17" s="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181</v>
      </c>
      <c r="H18" s="11" t="s">
        <v>2</v>
      </c>
      <c r="I18" s="10" t="s">
        <v>2</v>
      </c>
      <c r="J18" s="116"/>
    </row>
    <row r="19" spans="1:10">
      <c r="A19" s="122" t="s">
        <v>334</v>
      </c>
      <c r="B19" s="119" t="s">
        <v>185</v>
      </c>
      <c r="C19" s="119" t="s">
        <v>0</v>
      </c>
      <c r="D19" s="125" t="s">
        <v>0</v>
      </c>
      <c r="E19" s="119" t="s">
        <v>0</v>
      </c>
      <c r="F19" s="119" t="str">
        <f>IF(COUNTIF(C19:E19, "yes") = 3, "yes", "no")</f>
        <v>yes</v>
      </c>
      <c r="G19" s="5" t="s">
        <v>186</v>
      </c>
      <c r="H19" s="5" t="s">
        <v>3</v>
      </c>
      <c r="I19" s="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185</v>
      </c>
      <c r="H20" s="8" t="s">
        <v>2</v>
      </c>
      <c r="I20" s="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187</v>
      </c>
      <c r="H21" s="11" t="s">
        <v>3</v>
      </c>
      <c r="I21" s="10" t="s">
        <v>3</v>
      </c>
      <c r="J21" s="116"/>
    </row>
    <row r="22" spans="1:10">
      <c r="A22" s="122" t="s">
        <v>335</v>
      </c>
      <c r="B22" s="119" t="s">
        <v>189</v>
      </c>
      <c r="C22" s="119" t="s">
        <v>0</v>
      </c>
      <c r="D22" s="125" t="s">
        <v>0</v>
      </c>
      <c r="E22" s="119" t="s">
        <v>0</v>
      </c>
      <c r="F22" s="119" t="str">
        <f>IF(COUNTIF(C22:E22, "yes") = 3, "yes", "no")</f>
        <v>yes</v>
      </c>
      <c r="G22" s="5" t="s">
        <v>336</v>
      </c>
      <c r="H22" s="5" t="s">
        <v>3</v>
      </c>
      <c r="I22" s="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337</v>
      </c>
      <c r="H23" s="8" t="s">
        <v>3</v>
      </c>
      <c r="I23" s="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" t="s">
        <v>189</v>
      </c>
      <c r="H24" s="11" t="s">
        <v>2</v>
      </c>
      <c r="I24" s="10" t="s">
        <v>2</v>
      </c>
      <c r="J24" s="116"/>
    </row>
    <row r="25" spans="1:10">
      <c r="A25" s="122" t="s">
        <v>338</v>
      </c>
      <c r="B25" s="119" t="s">
        <v>197</v>
      </c>
      <c r="C25" s="119" t="s">
        <v>0</v>
      </c>
      <c r="D25" s="125" t="s">
        <v>0</v>
      </c>
      <c r="E25" s="119" t="s">
        <v>0</v>
      </c>
      <c r="F25" s="119" t="str">
        <f>IF(COUNTIF(C25:E25, "yes") = 3, "yes", "no")</f>
        <v>yes</v>
      </c>
      <c r="G25" s="5" t="s">
        <v>339</v>
      </c>
      <c r="H25" s="5" t="s">
        <v>3</v>
      </c>
      <c r="I25" s="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197</v>
      </c>
      <c r="H26" s="8" t="s">
        <v>2</v>
      </c>
      <c r="I26" s="7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" t="s">
        <v>199</v>
      </c>
      <c r="H27" s="11" t="s">
        <v>2</v>
      </c>
      <c r="I27" s="10" t="s">
        <v>2</v>
      </c>
      <c r="J27" s="116"/>
    </row>
    <row r="28" spans="1:10">
      <c r="A28" s="122" t="s">
        <v>340</v>
      </c>
      <c r="B28" s="119" t="s">
        <v>198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198</v>
      </c>
      <c r="H28" s="5" t="s">
        <v>2</v>
      </c>
      <c r="I28" s="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341</v>
      </c>
      <c r="H29" s="8" t="s">
        <v>3</v>
      </c>
      <c r="I29" s="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" t="s">
        <v>342</v>
      </c>
      <c r="H30" s="11" t="s">
        <v>3</v>
      </c>
      <c r="I30" s="10" t="s">
        <v>3</v>
      </c>
      <c r="J30" s="116"/>
    </row>
    <row r="31" spans="1:10">
      <c r="A31" s="122" t="s">
        <v>343</v>
      </c>
      <c r="B31" s="119" t="s">
        <v>211</v>
      </c>
      <c r="C31" s="119" t="s">
        <v>0</v>
      </c>
      <c r="D31" s="125" t="s">
        <v>0</v>
      </c>
      <c r="E31" s="119" t="s">
        <v>0</v>
      </c>
      <c r="F31" s="119" t="str">
        <f>IF(COUNTIF(C31:E31, "yes") = 3, "yes", "no")</f>
        <v>yes</v>
      </c>
      <c r="G31" s="5" t="s">
        <v>211</v>
      </c>
      <c r="H31" s="5" t="s">
        <v>2</v>
      </c>
      <c r="I31" s="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344</v>
      </c>
      <c r="H32" s="8" t="s">
        <v>3</v>
      </c>
      <c r="I32" s="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" t="s">
        <v>345</v>
      </c>
      <c r="H33" s="11" t="s">
        <v>3</v>
      </c>
      <c r="I33" s="10" t="s">
        <v>3</v>
      </c>
      <c r="J33" s="116"/>
    </row>
    <row r="34" spans="1:10">
      <c r="A34" s="122" t="s">
        <v>346</v>
      </c>
      <c r="B34" s="119" t="s">
        <v>223</v>
      </c>
      <c r="C34" s="119" t="s">
        <v>0</v>
      </c>
      <c r="D34" s="125" t="s">
        <v>0</v>
      </c>
      <c r="E34" s="119" t="s">
        <v>0</v>
      </c>
      <c r="F34" s="119" t="str">
        <f>IF(COUNTIF(C34:E34, "yes") = 3, "yes", "no")</f>
        <v>yes</v>
      </c>
      <c r="G34" s="5" t="s">
        <v>223</v>
      </c>
      <c r="H34" s="5" t="s">
        <v>2</v>
      </c>
      <c r="I34" s="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347</v>
      </c>
      <c r="H35" s="8" t="s">
        <v>3</v>
      </c>
      <c r="I35" s="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" t="s">
        <v>218</v>
      </c>
      <c r="H36" s="11" t="s">
        <v>2</v>
      </c>
      <c r="I36" s="10" t="s">
        <v>2</v>
      </c>
      <c r="J36" s="116"/>
    </row>
    <row r="37" spans="1:10">
      <c r="A37" s="122" t="s">
        <v>348</v>
      </c>
      <c r="B37" s="119" t="s">
        <v>212</v>
      </c>
      <c r="C37" s="119" t="s">
        <v>0</v>
      </c>
      <c r="D37" s="125" t="s">
        <v>0</v>
      </c>
      <c r="E37" s="119" t="s">
        <v>0</v>
      </c>
      <c r="F37" s="119" t="str">
        <f>IF(COUNTIF(C37:E37, "yes") = 3, "yes", "no")</f>
        <v>yes</v>
      </c>
      <c r="G37" s="5" t="s">
        <v>212</v>
      </c>
      <c r="H37" s="5" t="s">
        <v>2</v>
      </c>
      <c r="I37" s="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349</v>
      </c>
      <c r="H38" s="8" t="s">
        <v>3</v>
      </c>
      <c r="I38" s="7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" t="s">
        <v>222</v>
      </c>
      <c r="H39" s="11" t="s">
        <v>2</v>
      </c>
      <c r="I39" s="10" t="s">
        <v>2</v>
      </c>
      <c r="J39" s="116"/>
    </row>
    <row r="40" spans="1:10">
      <c r="A40" s="122" t="s">
        <v>350</v>
      </c>
      <c r="B40" s="119" t="s">
        <v>351</v>
      </c>
      <c r="C40" s="119" t="s">
        <v>0</v>
      </c>
      <c r="D40" s="125" t="s">
        <v>0</v>
      </c>
      <c r="E40" s="119" t="s">
        <v>0</v>
      </c>
      <c r="F40" s="119" t="str">
        <f>IF(COUNTIF(C40:E40, "yes") = 3, "yes", "no")</f>
        <v>yes</v>
      </c>
      <c r="G40" s="5" t="s">
        <v>352</v>
      </c>
      <c r="H40" s="5" t="s">
        <v>3</v>
      </c>
      <c r="I40" s="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351</v>
      </c>
      <c r="H41" s="8" t="s">
        <v>2</v>
      </c>
      <c r="I41" s="7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11" t="s">
        <v>353</v>
      </c>
      <c r="H42" s="11" t="s">
        <v>3</v>
      </c>
      <c r="I42" s="10" t="s">
        <v>3</v>
      </c>
      <c r="J42" s="116"/>
    </row>
    <row r="43" spans="1:10">
      <c r="A43" s="122" t="s">
        <v>354</v>
      </c>
      <c r="B43" s="119" t="s">
        <v>225</v>
      </c>
      <c r="C43" s="119" t="s">
        <v>0</v>
      </c>
      <c r="D43" s="125" t="s">
        <v>0</v>
      </c>
      <c r="E43" s="119" t="s">
        <v>0</v>
      </c>
      <c r="F43" s="119" t="str">
        <f>IF(COUNTIF(C43:E43, "yes") = 3, "yes", "no")</f>
        <v>yes</v>
      </c>
      <c r="G43" s="5" t="s">
        <v>355</v>
      </c>
      <c r="H43" s="5" t="s">
        <v>3</v>
      </c>
      <c r="I43" s="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225</v>
      </c>
      <c r="H44" s="8" t="s">
        <v>2</v>
      </c>
      <c r="I44" s="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11" t="s">
        <v>356</v>
      </c>
      <c r="H45" s="11" t="s">
        <v>3</v>
      </c>
      <c r="I45" s="10" t="s">
        <v>3</v>
      </c>
      <c r="J45" s="116"/>
    </row>
    <row r="46" spans="1:10">
      <c r="A46" s="122" t="s">
        <v>357</v>
      </c>
      <c r="B46" s="119" t="s">
        <v>203</v>
      </c>
      <c r="C46" s="119" t="s">
        <v>0</v>
      </c>
      <c r="D46" s="125" t="s">
        <v>0</v>
      </c>
      <c r="E46" s="119" t="s">
        <v>0</v>
      </c>
      <c r="F46" s="119" t="str">
        <f>IF(COUNTIF(C46:E46, "yes") = 3, "yes", "no")</f>
        <v>yes</v>
      </c>
      <c r="G46" s="5" t="s">
        <v>358</v>
      </c>
      <c r="H46" s="5" t="s">
        <v>3</v>
      </c>
      <c r="I46" s="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203</v>
      </c>
      <c r="H47" s="8" t="s">
        <v>2</v>
      </c>
      <c r="I47" s="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359</v>
      </c>
      <c r="H48" s="11" t="s">
        <v>3</v>
      </c>
      <c r="I48" s="10" t="s">
        <v>3</v>
      </c>
      <c r="J48" s="116"/>
    </row>
    <row r="49" spans="1:10">
      <c r="A49" s="122" t="s">
        <v>360</v>
      </c>
      <c r="B49" s="119" t="s">
        <v>235</v>
      </c>
      <c r="C49" s="119" t="s">
        <v>0</v>
      </c>
      <c r="D49" s="125" t="s">
        <v>0</v>
      </c>
      <c r="E49" s="119" t="s">
        <v>0</v>
      </c>
      <c r="F49" s="119" t="str">
        <f>IF(COUNTIF(C49:E49, "yes") = 3, "yes", "no")</f>
        <v>yes</v>
      </c>
      <c r="G49" s="5" t="s">
        <v>235</v>
      </c>
      <c r="H49" s="5" t="s">
        <v>2</v>
      </c>
      <c r="I49" s="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361</v>
      </c>
      <c r="H50" s="8" t="s">
        <v>3</v>
      </c>
      <c r="I50" s="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" t="s">
        <v>237</v>
      </c>
      <c r="H51" s="11" t="s">
        <v>3</v>
      </c>
      <c r="I51" s="10" t="s">
        <v>3</v>
      </c>
      <c r="J51" s="116"/>
    </row>
    <row r="52" spans="1:10">
      <c r="A52" s="122" t="s">
        <v>362</v>
      </c>
      <c r="B52" s="119" t="s">
        <v>363</v>
      </c>
      <c r="C52" s="119" t="s">
        <v>0</v>
      </c>
      <c r="D52" s="125" t="s">
        <v>0</v>
      </c>
      <c r="E52" s="119" t="s">
        <v>0</v>
      </c>
      <c r="F52" s="119" t="str">
        <f>IF(COUNTIF(C52:E52, "yes") = 3, "yes", "no")</f>
        <v>yes</v>
      </c>
      <c r="G52" s="5" t="s">
        <v>186</v>
      </c>
      <c r="H52" s="5" t="s">
        <v>3</v>
      </c>
      <c r="I52" s="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363</v>
      </c>
      <c r="H53" s="8" t="s">
        <v>2</v>
      </c>
      <c r="I53" s="7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" t="s">
        <v>364</v>
      </c>
      <c r="H54" s="11" t="s">
        <v>3</v>
      </c>
      <c r="I54" s="10" t="s">
        <v>3</v>
      </c>
      <c r="J54" s="116"/>
    </row>
    <row r="55" spans="1:10">
      <c r="A55" s="122" t="s">
        <v>365</v>
      </c>
      <c r="B55" s="119" t="s">
        <v>366</v>
      </c>
      <c r="C55" s="119" t="s">
        <v>0</v>
      </c>
      <c r="D55" s="125" t="s">
        <v>0</v>
      </c>
      <c r="E55" s="119" t="s">
        <v>0</v>
      </c>
      <c r="F55" s="119" t="str">
        <f>IF(COUNTIF(C55:E55, "yes") = 3, "yes", "no")</f>
        <v>yes</v>
      </c>
      <c r="G55" s="5" t="s">
        <v>366</v>
      </c>
      <c r="H55" s="5" t="s">
        <v>2</v>
      </c>
      <c r="I55" s="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367</v>
      </c>
      <c r="H56" s="8" t="s">
        <v>2</v>
      </c>
      <c r="I56" s="7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" t="s">
        <v>368</v>
      </c>
      <c r="H57" s="11" t="s">
        <v>3</v>
      </c>
      <c r="I57" s="10" t="s">
        <v>3</v>
      </c>
      <c r="J57" s="116"/>
    </row>
    <row r="58" spans="1:10">
      <c r="A58" s="122" t="s">
        <v>369</v>
      </c>
      <c r="B58" s="119" t="s">
        <v>370</v>
      </c>
      <c r="C58" s="126" t="s">
        <v>0</v>
      </c>
      <c r="D58" s="128" t="s">
        <v>0</v>
      </c>
      <c r="E58" s="126" t="s">
        <v>0</v>
      </c>
      <c r="F58" s="119" t="str">
        <f>IF(COUNTIF(C58:E58, "yes") = 3, "yes", "no")</f>
        <v>yes</v>
      </c>
      <c r="G58" s="5" t="s">
        <v>370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371</v>
      </c>
      <c r="H59" s="8" t="s">
        <v>3</v>
      </c>
      <c r="I59" s="7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" t="s">
        <v>372</v>
      </c>
      <c r="H60" s="11" t="s">
        <v>3</v>
      </c>
      <c r="I60" s="10" t="s">
        <v>3</v>
      </c>
      <c r="J60" s="116"/>
    </row>
    <row r="61" spans="1:10">
      <c r="A61" s="122" t="s">
        <v>373</v>
      </c>
      <c r="B61" s="119" t="s">
        <v>374</v>
      </c>
      <c r="C61" s="119" t="s">
        <v>0</v>
      </c>
      <c r="D61" s="125" t="s">
        <v>0</v>
      </c>
      <c r="E61" s="119" t="s">
        <v>0</v>
      </c>
      <c r="F61" s="119" t="str">
        <f>IF(COUNTIF(C61:E61, "yes") = 3, "yes", "no")</f>
        <v>yes</v>
      </c>
      <c r="G61" s="5" t="s">
        <v>372</v>
      </c>
      <c r="H61" s="5" t="s">
        <v>3</v>
      </c>
      <c r="I61" s="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374</v>
      </c>
      <c r="H62" s="8" t="s">
        <v>2</v>
      </c>
      <c r="I62" s="7" t="s">
        <v>2</v>
      </c>
      <c r="J62" s="116"/>
    </row>
    <row r="63" spans="1:10" ht="36" customHeight="1" thickBot="1">
      <c r="A63" s="124"/>
      <c r="B63" s="121"/>
      <c r="C63" s="121"/>
      <c r="D63" s="121"/>
      <c r="E63" s="121"/>
      <c r="F63" s="121"/>
      <c r="G63" s="11" t="s">
        <v>185</v>
      </c>
      <c r="H63" s="11" t="s">
        <v>3</v>
      </c>
      <c r="I63" s="10" t="s">
        <v>3</v>
      </c>
      <c r="J63" s="116"/>
    </row>
    <row r="64" spans="1:10">
      <c r="A64" s="122" t="s">
        <v>375</v>
      </c>
      <c r="B64" s="119" t="s">
        <v>376</v>
      </c>
      <c r="C64" s="126" t="s">
        <v>0</v>
      </c>
      <c r="D64" s="128" t="s">
        <v>0</v>
      </c>
      <c r="E64" s="126" t="s">
        <v>0</v>
      </c>
      <c r="F64" s="119" t="str">
        <f>IF(COUNTIF(C64:E64, "yes") = 3, "yes", "no")</f>
        <v>yes</v>
      </c>
      <c r="G64" s="5" t="s">
        <v>376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377</v>
      </c>
      <c r="H65" s="8" t="s">
        <v>3</v>
      </c>
      <c r="I65" s="7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11" t="s">
        <v>378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500-000000000000}">
      <formula1>binary_options</formula1>
    </dataValidation>
    <dataValidation type="list" allowBlank="1" sqref="H7:I66" xr:uid="{00000000-0002-0000-0500-000001000000}">
      <formula1>answer_evaluations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Lapas7"/>
  <dimension ref="A1:J67"/>
  <sheetViews>
    <sheetView workbookViewId="0">
      <selection activeCell="F7" sqref="F7:F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19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58546</v>
      </c>
      <c r="F2" s="8">
        <v>33248</v>
      </c>
      <c r="G2" s="8">
        <v>31531</v>
      </c>
      <c r="H2" s="7">
        <v>33432</v>
      </c>
    </row>
    <row r="3" spans="1:10">
      <c r="A3" s="6" t="s">
        <v>154</v>
      </c>
      <c r="B3" s="7" t="s">
        <v>155</v>
      </c>
      <c r="D3" s="6" t="s">
        <v>156</v>
      </c>
      <c r="E3" s="8">
        <v>26640</v>
      </c>
      <c r="F3" s="8">
        <v>12896</v>
      </c>
      <c r="G3" s="8">
        <v>12872</v>
      </c>
      <c r="H3" s="7">
        <v>12900</v>
      </c>
    </row>
    <row r="4" spans="1:10">
      <c r="A4" s="9" t="s">
        <v>133</v>
      </c>
      <c r="B4" s="10" t="s">
        <v>242</v>
      </c>
      <c r="D4" s="9" t="s">
        <v>158</v>
      </c>
      <c r="E4" s="11">
        <v>85186</v>
      </c>
      <c r="F4" s="11">
        <v>46144</v>
      </c>
      <c r="G4" s="11">
        <v>44403</v>
      </c>
      <c r="H4" s="10">
        <v>46332</v>
      </c>
    </row>
    <row r="6" spans="1:10" ht="15.75" customHeight="1" thickBot="1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379</v>
      </c>
      <c r="B7" s="119" t="s">
        <v>380</v>
      </c>
      <c r="C7" s="129" t="s">
        <v>0</v>
      </c>
      <c r="D7" s="129" t="s">
        <v>0</v>
      </c>
      <c r="E7" s="129" t="s">
        <v>0</v>
      </c>
      <c r="F7" s="119" t="str">
        <f>IF(COUNTIF(C7:E7, "yes") = 3, "yes", "no")</f>
        <v>yes</v>
      </c>
      <c r="G7" s="5" t="s">
        <v>381</v>
      </c>
      <c r="H7" s="5" t="s">
        <v>2</v>
      </c>
      <c r="I7" s="4" t="s">
        <v>2</v>
      </c>
      <c r="J7" s="116"/>
    </row>
    <row r="8" spans="1:10">
      <c r="A8" s="123"/>
      <c r="B8" s="120"/>
      <c r="C8" s="120"/>
      <c r="D8" s="120"/>
      <c r="E8" s="120"/>
      <c r="F8" s="120"/>
      <c r="G8" s="8" t="s">
        <v>382</v>
      </c>
      <c r="H8" s="8" t="s">
        <v>2</v>
      </c>
      <c r="I8" s="7" t="s">
        <v>2</v>
      </c>
      <c r="J8" s="116"/>
    </row>
    <row r="9" spans="1:10" ht="15.75" customHeight="1" thickBot="1">
      <c r="A9" s="124"/>
      <c r="B9" s="121"/>
      <c r="C9" s="127"/>
      <c r="D9" s="127"/>
      <c r="E9" s="127"/>
      <c r="F9" s="121"/>
      <c r="G9" s="11" t="s">
        <v>383</v>
      </c>
      <c r="H9" s="11" t="s">
        <v>3</v>
      </c>
      <c r="I9" s="10" t="s">
        <v>3</v>
      </c>
      <c r="J9" s="116"/>
    </row>
    <row r="10" spans="1:10">
      <c r="A10" s="122" t="s">
        <v>384</v>
      </c>
      <c r="B10" s="119" t="s">
        <v>173</v>
      </c>
      <c r="C10" s="129" t="s">
        <v>0</v>
      </c>
      <c r="D10" s="129" t="s">
        <v>0</v>
      </c>
      <c r="E10" s="129" t="s">
        <v>0</v>
      </c>
      <c r="F10" s="119" t="str">
        <f>IF(COUNTIF(C10:E10, "yes") = 3, "yes", "no")</f>
        <v>yes</v>
      </c>
      <c r="G10" s="5" t="s">
        <v>385</v>
      </c>
      <c r="H10" s="5" t="s">
        <v>3</v>
      </c>
      <c r="I10" s="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173</v>
      </c>
      <c r="H11" s="8" t="s">
        <v>2</v>
      </c>
      <c r="I11" s="7" t="s">
        <v>2</v>
      </c>
      <c r="J11" s="116"/>
    </row>
    <row r="12" spans="1:10" ht="15.75" customHeight="1" thickBot="1">
      <c r="A12" s="124"/>
      <c r="B12" s="121"/>
      <c r="C12" s="127"/>
      <c r="D12" s="127"/>
      <c r="E12" s="127"/>
      <c r="F12" s="121"/>
      <c r="G12" s="11" t="s">
        <v>386</v>
      </c>
      <c r="H12" s="11" t="s">
        <v>3</v>
      </c>
      <c r="I12" s="10" t="s">
        <v>3</v>
      </c>
      <c r="J12" s="116"/>
    </row>
    <row r="13" spans="1:10" ht="15.75" customHeight="1" thickBot="1">
      <c r="A13" s="122" t="s">
        <v>387</v>
      </c>
      <c r="B13" s="119" t="s">
        <v>174</v>
      </c>
      <c r="C13" s="119" t="s">
        <v>1</v>
      </c>
      <c r="D13" s="129" t="s">
        <v>0</v>
      </c>
      <c r="E13" s="129" t="s">
        <v>1</v>
      </c>
      <c r="F13" s="119" t="str">
        <f>IF(COUNTIF(C13:E13, "yes") = 3, "yes", "no")</f>
        <v>no</v>
      </c>
      <c r="G13" s="5" t="s">
        <v>177</v>
      </c>
      <c r="H13" s="5" t="s">
        <v>4</v>
      </c>
      <c r="I13" s="4" t="s">
        <v>3</v>
      </c>
      <c r="J13" s="116"/>
    </row>
    <row r="14" spans="1:10" ht="15.75" customHeight="1" thickBot="1">
      <c r="A14" s="123"/>
      <c r="B14" s="120"/>
      <c r="C14" s="120"/>
      <c r="D14" s="120"/>
      <c r="E14" s="120"/>
      <c r="F14" s="120"/>
      <c r="G14" s="8" t="s">
        <v>388</v>
      </c>
      <c r="H14" s="5" t="s">
        <v>4</v>
      </c>
      <c r="I14" s="7" t="s">
        <v>3</v>
      </c>
      <c r="J14" s="116"/>
    </row>
    <row r="15" spans="1:10" ht="15.75" customHeight="1" thickBot="1">
      <c r="A15" s="124"/>
      <c r="B15" s="121"/>
      <c r="C15" s="121"/>
      <c r="D15" s="127"/>
      <c r="E15" s="127"/>
      <c r="F15" s="121"/>
      <c r="G15" s="11" t="s">
        <v>174</v>
      </c>
      <c r="H15" s="5" t="s">
        <v>4</v>
      </c>
      <c r="I15" s="10" t="s">
        <v>2</v>
      </c>
      <c r="J15" s="116"/>
    </row>
    <row r="16" spans="1:10" ht="15.75" customHeight="1" thickBot="1">
      <c r="A16" s="122" t="s">
        <v>389</v>
      </c>
      <c r="B16" s="119" t="s">
        <v>181</v>
      </c>
      <c r="C16" s="129" t="s">
        <v>0</v>
      </c>
      <c r="D16" s="129" t="s">
        <v>0</v>
      </c>
      <c r="E16" s="129" t="s">
        <v>0</v>
      </c>
      <c r="F16" s="119" t="str">
        <f>IF(COUNTIF(C16:E16, "yes") = 3, "yes", "no")</f>
        <v>yes</v>
      </c>
      <c r="G16" s="5" t="s">
        <v>390</v>
      </c>
      <c r="H16" s="5" t="s">
        <v>3</v>
      </c>
      <c r="I16" s="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181</v>
      </c>
      <c r="H17" s="8" t="s">
        <v>2</v>
      </c>
      <c r="I17" s="7" t="s">
        <v>2</v>
      </c>
      <c r="J17" s="116"/>
    </row>
    <row r="18" spans="1:10" ht="15.75" customHeight="1" thickBot="1">
      <c r="A18" s="124"/>
      <c r="B18" s="121"/>
      <c r="C18" s="127"/>
      <c r="D18" s="127"/>
      <c r="E18" s="127"/>
      <c r="F18" s="121"/>
      <c r="G18" s="11" t="s">
        <v>391</v>
      </c>
      <c r="H18" s="11" t="s">
        <v>3</v>
      </c>
      <c r="I18" s="10" t="s">
        <v>3</v>
      </c>
      <c r="J18" s="116"/>
    </row>
    <row r="19" spans="1:10" ht="15.75" customHeight="1" thickBot="1">
      <c r="A19" s="122" t="s">
        <v>392</v>
      </c>
      <c r="B19" s="119" t="s">
        <v>185</v>
      </c>
      <c r="C19" s="129" t="s">
        <v>0</v>
      </c>
      <c r="D19" s="129" t="s">
        <v>0</v>
      </c>
      <c r="E19" s="129" t="s">
        <v>0</v>
      </c>
      <c r="F19" s="119" t="str">
        <f>IF(COUNTIF(C19:E19, "yes") = 3, "yes", "no")</f>
        <v>yes</v>
      </c>
      <c r="G19" s="5" t="s">
        <v>393</v>
      </c>
      <c r="H19" s="5" t="s">
        <v>3</v>
      </c>
      <c r="I19" s="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185</v>
      </c>
      <c r="H20" s="8" t="s">
        <v>2</v>
      </c>
      <c r="I20" s="7" t="s">
        <v>2</v>
      </c>
      <c r="J20" s="116"/>
    </row>
    <row r="21" spans="1:10" ht="15.75" customHeight="1" thickBot="1">
      <c r="A21" s="124"/>
      <c r="B21" s="121"/>
      <c r="C21" s="127"/>
      <c r="D21" s="127"/>
      <c r="E21" s="127"/>
      <c r="F21" s="121"/>
      <c r="G21" s="11" t="s">
        <v>177</v>
      </c>
      <c r="H21" s="11" t="s">
        <v>3</v>
      </c>
      <c r="I21" s="10" t="s">
        <v>3</v>
      </c>
      <c r="J21" s="116"/>
    </row>
    <row r="22" spans="1:10">
      <c r="A22" s="122" t="s">
        <v>394</v>
      </c>
      <c r="B22" s="119" t="s">
        <v>189</v>
      </c>
      <c r="C22" s="129" t="s">
        <v>0</v>
      </c>
      <c r="D22" s="129" t="s">
        <v>1</v>
      </c>
      <c r="E22" s="129" t="s">
        <v>0</v>
      </c>
      <c r="F22" s="119" t="str">
        <f>IF(COUNTIF(C22:E22, "yes") = 3, "yes", "no")</f>
        <v>no</v>
      </c>
      <c r="G22" s="5" t="s">
        <v>189</v>
      </c>
      <c r="H22" s="5" t="s">
        <v>2</v>
      </c>
      <c r="I22" s="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250</v>
      </c>
      <c r="H23" s="8" t="s">
        <v>3</v>
      </c>
      <c r="I23" s="7" t="s">
        <v>3</v>
      </c>
      <c r="J23" s="116"/>
    </row>
    <row r="24" spans="1:10" ht="15.75" customHeight="1" thickBot="1">
      <c r="A24" s="124"/>
      <c r="B24" s="121"/>
      <c r="C24" s="127"/>
      <c r="D24" s="127"/>
      <c r="E24" s="127"/>
      <c r="F24" s="121"/>
      <c r="G24" s="11" t="s">
        <v>395</v>
      </c>
      <c r="H24" s="11" t="s">
        <v>3</v>
      </c>
      <c r="I24" s="10" t="s">
        <v>3</v>
      </c>
      <c r="J24" s="116"/>
    </row>
    <row r="25" spans="1:10">
      <c r="A25" s="122" t="s">
        <v>396</v>
      </c>
      <c r="B25" s="119" t="s">
        <v>197</v>
      </c>
      <c r="C25" s="129" t="s">
        <v>0</v>
      </c>
      <c r="D25" s="129" t="s">
        <v>0</v>
      </c>
      <c r="E25" s="129" t="s">
        <v>0</v>
      </c>
      <c r="F25" s="119" t="str">
        <f>IF(COUNTIF(C25:E25, "yes") = 3, "yes", "no")</f>
        <v>yes</v>
      </c>
      <c r="G25" s="5" t="s">
        <v>197</v>
      </c>
      <c r="H25" s="5" t="s">
        <v>2</v>
      </c>
      <c r="I25" s="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397</v>
      </c>
      <c r="H26" s="8" t="s">
        <v>3</v>
      </c>
      <c r="I26" s="7" t="s">
        <v>3</v>
      </c>
      <c r="J26" s="116"/>
    </row>
    <row r="27" spans="1:10" ht="15.75" customHeight="1" thickBot="1">
      <c r="A27" s="124"/>
      <c r="B27" s="121"/>
      <c r="C27" s="127"/>
      <c r="D27" s="127"/>
      <c r="E27" s="127"/>
      <c r="F27" s="121"/>
      <c r="G27" s="11" t="s">
        <v>199</v>
      </c>
      <c r="H27" s="11" t="s">
        <v>3</v>
      </c>
      <c r="I27" s="10" t="s">
        <v>2</v>
      </c>
      <c r="J27" s="116"/>
    </row>
    <row r="28" spans="1:10" ht="15.75" customHeight="1" thickBot="1">
      <c r="A28" s="122" t="s">
        <v>398</v>
      </c>
      <c r="B28" s="119" t="s">
        <v>198</v>
      </c>
      <c r="C28" s="129" t="s">
        <v>0</v>
      </c>
      <c r="D28" s="129" t="s">
        <v>0</v>
      </c>
      <c r="E28" s="129" t="s">
        <v>0</v>
      </c>
      <c r="F28" s="119" t="str">
        <f>IF(COUNTIF(C28:E28, "yes") = 3, "yes", "no")</f>
        <v>yes</v>
      </c>
      <c r="G28" s="5" t="s">
        <v>198</v>
      </c>
      <c r="H28" s="5" t="s">
        <v>2</v>
      </c>
      <c r="I28" s="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201</v>
      </c>
      <c r="H29" s="8" t="s">
        <v>3</v>
      </c>
      <c r="I29" s="7" t="s">
        <v>2</v>
      </c>
      <c r="J29" s="116"/>
    </row>
    <row r="30" spans="1:10" ht="15.75" customHeight="1" thickBot="1">
      <c r="A30" s="124"/>
      <c r="B30" s="121"/>
      <c r="C30" s="127"/>
      <c r="D30" s="127"/>
      <c r="E30" s="127"/>
      <c r="F30" s="121"/>
      <c r="G30" s="11" t="s">
        <v>399</v>
      </c>
      <c r="H30" s="11" t="s">
        <v>3</v>
      </c>
      <c r="I30" s="10" t="s">
        <v>3</v>
      </c>
      <c r="J30" s="116"/>
    </row>
    <row r="31" spans="1:10">
      <c r="A31" s="122" t="s">
        <v>400</v>
      </c>
      <c r="B31" s="119" t="s">
        <v>203</v>
      </c>
      <c r="C31" s="129" t="s">
        <v>0</v>
      </c>
      <c r="D31" s="129" t="s">
        <v>0</v>
      </c>
      <c r="E31" s="129" t="s">
        <v>0</v>
      </c>
      <c r="F31" s="119" t="str">
        <f>IF(COUNTIF(C31:E31, "yes") = 3, "yes", "no")</f>
        <v>yes</v>
      </c>
      <c r="G31" s="5" t="s">
        <v>401</v>
      </c>
      <c r="H31" s="5" t="s">
        <v>3</v>
      </c>
      <c r="I31" s="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203</v>
      </c>
      <c r="H32" s="8" t="s">
        <v>2</v>
      </c>
      <c r="I32" s="7" t="s">
        <v>2</v>
      </c>
      <c r="J32" s="116"/>
    </row>
    <row r="33" spans="1:10" ht="15.75" customHeight="1" thickBot="1">
      <c r="A33" s="124"/>
      <c r="B33" s="121"/>
      <c r="C33" s="127"/>
      <c r="D33" s="127"/>
      <c r="E33" s="127"/>
      <c r="F33" s="121"/>
      <c r="G33" s="11" t="s">
        <v>402</v>
      </c>
      <c r="H33" s="11" t="s">
        <v>3</v>
      </c>
      <c r="I33" s="10" t="s">
        <v>3</v>
      </c>
      <c r="J33" s="116"/>
    </row>
    <row r="34" spans="1:10">
      <c r="A34" s="122" t="s">
        <v>403</v>
      </c>
      <c r="B34" s="119" t="s">
        <v>235</v>
      </c>
      <c r="C34" s="129" t="s">
        <v>0</v>
      </c>
      <c r="D34" s="129" t="s">
        <v>0</v>
      </c>
      <c r="E34" s="129" t="s">
        <v>0</v>
      </c>
      <c r="F34" s="119" t="str">
        <f>IF(COUNTIF(C34:E34, "yes") = 3, "yes", "no")</f>
        <v>yes</v>
      </c>
      <c r="G34" s="5" t="s">
        <v>404</v>
      </c>
      <c r="H34" s="5" t="s">
        <v>3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235</v>
      </c>
      <c r="H35" s="8" t="s">
        <v>2</v>
      </c>
      <c r="I35" s="7" t="s">
        <v>2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11" t="s">
        <v>405</v>
      </c>
      <c r="H36" s="11" t="s">
        <v>3</v>
      </c>
      <c r="I36" s="10" t="s">
        <v>3</v>
      </c>
      <c r="J36" s="116"/>
    </row>
    <row r="37" spans="1:10">
      <c r="A37" s="122" t="s">
        <v>406</v>
      </c>
      <c r="B37" s="119" t="s">
        <v>223</v>
      </c>
      <c r="C37" s="129" t="s">
        <v>0</v>
      </c>
      <c r="D37" s="129" t="s">
        <v>0</v>
      </c>
      <c r="E37" s="129" t="s">
        <v>0</v>
      </c>
      <c r="F37" s="119" t="str">
        <f>IF(COUNTIF(C37:E37, "yes") = 3, "yes", "no")</f>
        <v>yes</v>
      </c>
      <c r="G37" s="5" t="s">
        <v>223</v>
      </c>
      <c r="H37" s="5" t="s">
        <v>2</v>
      </c>
      <c r="I37" s="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407</v>
      </c>
      <c r="H38" s="8" t="s">
        <v>3</v>
      </c>
      <c r="I38" s="7" t="s">
        <v>3</v>
      </c>
      <c r="J38" s="116"/>
    </row>
    <row r="39" spans="1:10" ht="15.75" customHeight="1" thickBot="1">
      <c r="A39" s="124"/>
      <c r="B39" s="121"/>
      <c r="C39" s="127"/>
      <c r="D39" s="127"/>
      <c r="E39" s="127"/>
      <c r="F39" s="121"/>
      <c r="G39" s="11" t="s">
        <v>219</v>
      </c>
      <c r="H39" s="11" t="s">
        <v>3</v>
      </c>
      <c r="I39" s="10" t="s">
        <v>3</v>
      </c>
      <c r="J39" s="116"/>
    </row>
    <row r="40" spans="1:10">
      <c r="A40" s="122" t="s">
        <v>408</v>
      </c>
      <c r="B40" s="119" t="s">
        <v>212</v>
      </c>
      <c r="C40" s="129" t="s">
        <v>0</v>
      </c>
      <c r="D40" s="129" t="s">
        <v>0</v>
      </c>
      <c r="E40" s="129" t="s">
        <v>0</v>
      </c>
      <c r="F40" s="119" t="str">
        <f>IF(COUNTIF(C40:E40, "yes") = 3, "yes", "no")</f>
        <v>yes</v>
      </c>
      <c r="G40" s="5" t="s">
        <v>212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222</v>
      </c>
      <c r="H41" s="8" t="s">
        <v>2</v>
      </c>
      <c r="I41" s="7" t="s">
        <v>2</v>
      </c>
      <c r="J41" s="116"/>
    </row>
    <row r="42" spans="1:10" ht="15.75" customHeight="1" thickBot="1">
      <c r="A42" s="124"/>
      <c r="B42" s="121"/>
      <c r="C42" s="127"/>
      <c r="D42" s="127"/>
      <c r="E42" s="127"/>
      <c r="F42" s="121"/>
      <c r="G42" s="11" t="s">
        <v>409</v>
      </c>
      <c r="H42" s="11" t="s">
        <v>3</v>
      </c>
      <c r="I42" s="10" t="s">
        <v>3</v>
      </c>
      <c r="J42" s="116"/>
    </row>
    <row r="43" spans="1:10">
      <c r="A43" s="122" t="s">
        <v>410</v>
      </c>
      <c r="B43" s="119" t="s">
        <v>207</v>
      </c>
      <c r="C43" s="129" t="s">
        <v>0</v>
      </c>
      <c r="D43" s="129" t="s">
        <v>0</v>
      </c>
      <c r="E43" s="129" t="s">
        <v>0</v>
      </c>
      <c r="F43" s="119" t="str">
        <f>IF(COUNTIF(C43:E43, "yes") = 3, "yes", "no")</f>
        <v>yes</v>
      </c>
      <c r="G43" s="5" t="s">
        <v>207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411</v>
      </c>
      <c r="H44" s="8" t="s">
        <v>3</v>
      </c>
      <c r="I44" s="7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11" t="s">
        <v>412</v>
      </c>
      <c r="H45" s="11" t="s">
        <v>3</v>
      </c>
      <c r="I45" s="10" t="s">
        <v>3</v>
      </c>
      <c r="J45" s="116"/>
    </row>
    <row r="46" spans="1:10">
      <c r="A46" s="122" t="s">
        <v>413</v>
      </c>
      <c r="B46" s="119" t="s">
        <v>225</v>
      </c>
      <c r="C46" s="129" t="s">
        <v>0</v>
      </c>
      <c r="D46" s="129" t="s">
        <v>0</v>
      </c>
      <c r="E46" s="129" t="s">
        <v>0</v>
      </c>
      <c r="F46" s="119" t="str">
        <f>IF(COUNTIF(C46:E46, "yes") = 3, "yes", "no")</f>
        <v>yes</v>
      </c>
      <c r="G46" s="5" t="s">
        <v>414</v>
      </c>
      <c r="H46" s="5" t="s">
        <v>3</v>
      </c>
      <c r="I46" s="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225</v>
      </c>
      <c r="H47" s="8" t="s">
        <v>2</v>
      </c>
      <c r="I47" s="7" t="s">
        <v>2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11" t="s">
        <v>415</v>
      </c>
      <c r="H48" s="11" t="s">
        <v>3</v>
      </c>
      <c r="I48" s="10" t="s">
        <v>3</v>
      </c>
      <c r="J48" s="116"/>
    </row>
    <row r="49" spans="1:10">
      <c r="A49" s="122" t="s">
        <v>416</v>
      </c>
      <c r="B49" s="119" t="s">
        <v>211</v>
      </c>
      <c r="C49" s="129" t="s">
        <v>0</v>
      </c>
      <c r="D49" s="129" t="s">
        <v>0</v>
      </c>
      <c r="E49" s="129" t="s">
        <v>0</v>
      </c>
      <c r="F49" s="119" t="str">
        <f>IF(COUNTIF(C49:E49, "yes") = 3, "yes", "no")</f>
        <v>yes</v>
      </c>
      <c r="G49" s="5" t="s">
        <v>211</v>
      </c>
      <c r="H49" s="5" t="s">
        <v>2</v>
      </c>
      <c r="I49" s="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417</v>
      </c>
      <c r="H50" s="8" t="s">
        <v>3</v>
      </c>
      <c r="I50" s="7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11" t="s">
        <v>418</v>
      </c>
      <c r="H51" s="11" t="s">
        <v>2</v>
      </c>
      <c r="I51" s="10" t="s">
        <v>2</v>
      </c>
      <c r="J51" s="116"/>
    </row>
    <row r="52" spans="1:10">
      <c r="A52" s="122" t="s">
        <v>419</v>
      </c>
      <c r="B52" s="119" t="s">
        <v>215</v>
      </c>
      <c r="C52" s="129" t="s">
        <v>0</v>
      </c>
      <c r="D52" s="129" t="s">
        <v>0</v>
      </c>
      <c r="E52" s="129" t="s">
        <v>0</v>
      </c>
      <c r="F52" s="119" t="str">
        <f>IF(COUNTIF(C52:E52, "yes") = 3, "yes", "no")</f>
        <v>yes</v>
      </c>
      <c r="G52" s="5" t="s">
        <v>215</v>
      </c>
      <c r="H52" s="5" t="s">
        <v>2</v>
      </c>
      <c r="I52" s="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420</v>
      </c>
      <c r="H53" s="8" t="s">
        <v>2</v>
      </c>
      <c r="I53" s="7" t="s">
        <v>2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11" t="s">
        <v>228</v>
      </c>
      <c r="H54" s="11" t="s">
        <v>3</v>
      </c>
      <c r="I54" s="10" t="s">
        <v>3</v>
      </c>
      <c r="J54" s="116"/>
    </row>
    <row r="55" spans="1:10">
      <c r="A55" s="122" t="s">
        <v>421</v>
      </c>
      <c r="B55" s="119" t="s">
        <v>422</v>
      </c>
      <c r="C55" s="129" t="s">
        <v>0</v>
      </c>
      <c r="D55" s="129" t="s">
        <v>0</v>
      </c>
      <c r="E55" s="129" t="s">
        <v>0</v>
      </c>
      <c r="F55" s="119" t="str">
        <f>IF(COUNTIF(C55:E55, "yes") = 3, "yes", "no")</f>
        <v>yes</v>
      </c>
      <c r="G55" s="5" t="s">
        <v>422</v>
      </c>
      <c r="H55" s="5" t="s">
        <v>2</v>
      </c>
      <c r="I55" s="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423</v>
      </c>
      <c r="H56" s="8" t="s">
        <v>3</v>
      </c>
      <c r="I56" s="7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11" t="s">
        <v>424</v>
      </c>
      <c r="H57" s="11" t="s">
        <v>3</v>
      </c>
      <c r="I57" s="10" t="s">
        <v>3</v>
      </c>
      <c r="J57" s="116"/>
    </row>
    <row r="58" spans="1:10">
      <c r="A58" s="122" t="s">
        <v>425</v>
      </c>
      <c r="B58" s="119" t="s">
        <v>426</v>
      </c>
      <c r="C58" s="129" t="s">
        <v>0</v>
      </c>
      <c r="D58" s="129" t="s">
        <v>0</v>
      </c>
      <c r="E58" s="129" t="s">
        <v>0</v>
      </c>
      <c r="F58" s="119" t="str">
        <f>IF(COUNTIF(C58:E58, "yes") = 3, "yes", "no")</f>
        <v>yes</v>
      </c>
      <c r="G58" s="5" t="s">
        <v>427</v>
      </c>
      <c r="H58" s="5" t="s">
        <v>3</v>
      </c>
      <c r="I58" s="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426</v>
      </c>
      <c r="H59" s="8" t="s">
        <v>2</v>
      </c>
      <c r="I59" s="7" t="s">
        <v>2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" t="s">
        <v>428</v>
      </c>
      <c r="H60" s="11" t="s">
        <v>3</v>
      </c>
      <c r="I60" s="10" t="s">
        <v>3</v>
      </c>
      <c r="J60" s="116"/>
    </row>
    <row r="61" spans="1:10">
      <c r="A61" s="122" t="s">
        <v>429</v>
      </c>
      <c r="B61" s="119" t="s">
        <v>430</v>
      </c>
      <c r="C61" s="129" t="s">
        <v>0</v>
      </c>
      <c r="D61" s="129" t="s">
        <v>0</v>
      </c>
      <c r="E61" s="129" t="s">
        <v>0</v>
      </c>
      <c r="F61" s="119" t="str">
        <f>IF(COUNTIF(C61:E61, "yes") = 3, "yes", "no")</f>
        <v>yes</v>
      </c>
      <c r="G61" s="5" t="s">
        <v>430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431</v>
      </c>
      <c r="H62" s="8" t="s">
        <v>3</v>
      </c>
      <c r="I62" s="7" t="s">
        <v>3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11" t="s">
        <v>432</v>
      </c>
      <c r="H63" s="11" t="s">
        <v>3</v>
      </c>
      <c r="I63" s="10" t="s">
        <v>3</v>
      </c>
      <c r="J63" s="116"/>
    </row>
    <row r="64" spans="1:10">
      <c r="A64" s="122" t="s">
        <v>433</v>
      </c>
      <c r="B64" s="119" t="s">
        <v>434</v>
      </c>
      <c r="C64" s="129" t="s">
        <v>0</v>
      </c>
      <c r="D64" s="129" t="s">
        <v>0</v>
      </c>
      <c r="E64" s="129" t="s">
        <v>0</v>
      </c>
      <c r="F64" s="119" t="str">
        <f>IF(COUNTIF(C64:E64, "yes") = 3, "yes", "no")</f>
        <v>yes</v>
      </c>
      <c r="G64" s="5" t="s">
        <v>434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435</v>
      </c>
      <c r="H65" s="8" t="s">
        <v>2</v>
      </c>
      <c r="I65" s="7" t="s">
        <v>2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11" t="s">
        <v>436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13" xr:uid="{00000000-0002-0000-0600-000000000000}">
      <formula1>binary_options</formula1>
    </dataValidation>
    <dataValidation type="list" allowBlank="1" sqref="H7:I66" xr:uid="{00000000-0002-0000-0600-000001000000}">
      <formula1>answer_evaluations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apas8"/>
  <dimension ref="A1:J67"/>
  <sheetViews>
    <sheetView topLeftCell="A21" workbookViewId="0">
      <selection activeCell="D43" sqref="D43:D4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19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66747</v>
      </c>
      <c r="F2" s="8">
        <v>36997</v>
      </c>
      <c r="G2" s="8">
        <v>26400</v>
      </c>
      <c r="H2" s="7">
        <v>31709</v>
      </c>
    </row>
    <row r="3" spans="1:10">
      <c r="A3" s="6" t="s">
        <v>154</v>
      </c>
      <c r="B3" s="7" t="s">
        <v>155</v>
      </c>
      <c r="D3" s="6" t="s">
        <v>156</v>
      </c>
      <c r="E3" s="8">
        <v>26759</v>
      </c>
      <c r="F3" s="8">
        <v>13004</v>
      </c>
      <c r="G3" s="8">
        <v>13008</v>
      </c>
      <c r="H3" s="7">
        <v>13020</v>
      </c>
    </row>
    <row r="4" spans="1:10">
      <c r="A4" s="9" t="s">
        <v>133</v>
      </c>
      <c r="B4" s="10" t="s">
        <v>285</v>
      </c>
      <c r="D4" s="9" t="s">
        <v>158</v>
      </c>
      <c r="E4" s="11">
        <v>93506</v>
      </c>
      <c r="F4" s="11">
        <v>50001</v>
      </c>
      <c r="G4" s="11">
        <v>39408</v>
      </c>
      <c r="H4" s="10">
        <v>44729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437</v>
      </c>
      <c r="B7" s="119" t="s">
        <v>364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174</v>
      </c>
      <c r="H7" s="5" t="s">
        <v>3</v>
      </c>
      <c r="I7" s="4" t="s">
        <v>3</v>
      </c>
      <c r="J7" s="116"/>
    </row>
    <row r="8" spans="1:10">
      <c r="A8" s="123"/>
      <c r="B8" s="120"/>
      <c r="C8" s="120"/>
      <c r="D8" s="120"/>
      <c r="E8" s="120"/>
      <c r="F8" s="120"/>
      <c r="G8" s="8" t="s">
        <v>183</v>
      </c>
      <c r="H8" s="8" t="s">
        <v>3</v>
      </c>
      <c r="I8" s="7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11" t="s">
        <v>364</v>
      </c>
      <c r="H9" s="11" t="s">
        <v>2</v>
      </c>
      <c r="I9" s="10" t="s">
        <v>2</v>
      </c>
      <c r="J9" s="116"/>
    </row>
    <row r="10" spans="1:10">
      <c r="A10" s="122" t="s">
        <v>438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173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439</v>
      </c>
      <c r="H11" s="8" t="s">
        <v>3</v>
      </c>
      <c r="I11" s="7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11" t="s">
        <v>440</v>
      </c>
      <c r="H12" s="11" t="s">
        <v>3</v>
      </c>
      <c r="I12" s="10" t="s">
        <v>3</v>
      </c>
      <c r="J12" s="116"/>
    </row>
    <row r="13" spans="1:10">
      <c r="A13" s="122" t="s">
        <v>441</v>
      </c>
      <c r="B13" s="119" t="s">
        <v>177</v>
      </c>
      <c r="C13" s="119" t="s">
        <v>1</v>
      </c>
      <c r="D13" s="119" t="s">
        <v>0</v>
      </c>
      <c r="E13" s="119" t="s">
        <v>1</v>
      </c>
      <c r="F13" s="119" t="str">
        <f>IF(COUNTIF(C13:E13, "yes") = 3, "yes", "no")</f>
        <v>no</v>
      </c>
      <c r="G13" s="27" t="s">
        <v>177</v>
      </c>
      <c r="H13" s="5" t="s">
        <v>4</v>
      </c>
      <c r="I13" s="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20" t="s">
        <v>185</v>
      </c>
      <c r="H14" s="8" t="s">
        <v>4</v>
      </c>
      <c r="I14" s="7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11" t="s">
        <v>364</v>
      </c>
      <c r="H15" s="11" t="s">
        <v>4</v>
      </c>
      <c r="I15" s="10" t="s">
        <v>3</v>
      </c>
      <c r="J15" s="116"/>
    </row>
    <row r="16" spans="1:10">
      <c r="A16" s="122" t="s">
        <v>442</v>
      </c>
      <c r="B16" s="119" t="s">
        <v>181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181</v>
      </c>
      <c r="H16" s="5" t="s">
        <v>2</v>
      </c>
      <c r="I16" s="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249</v>
      </c>
      <c r="H17" s="8" t="s">
        <v>3</v>
      </c>
      <c r="I17" s="7" t="s">
        <v>3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11" t="s">
        <v>443</v>
      </c>
      <c r="H18" s="11" t="s">
        <v>3</v>
      </c>
      <c r="I18" s="10" t="s">
        <v>3</v>
      </c>
      <c r="J18" s="116"/>
    </row>
    <row r="19" spans="1:10">
      <c r="A19" s="122" t="s">
        <v>444</v>
      </c>
      <c r="B19" s="119" t="s">
        <v>185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185</v>
      </c>
      <c r="H19" s="5" t="s">
        <v>2</v>
      </c>
      <c r="I19" s="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183</v>
      </c>
      <c r="H20" s="8" t="s">
        <v>3</v>
      </c>
      <c r="I20" s="7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11" t="s">
        <v>177</v>
      </c>
      <c r="H21" s="11" t="s">
        <v>3</v>
      </c>
      <c r="I21" s="10" t="s">
        <v>3</v>
      </c>
      <c r="J21" s="116"/>
    </row>
    <row r="22" spans="1:10">
      <c r="A22" s="122" t="s">
        <v>445</v>
      </c>
      <c r="B22" s="119" t="s">
        <v>189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250</v>
      </c>
      <c r="H22" s="5" t="s">
        <v>3</v>
      </c>
      <c r="I22" s="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299</v>
      </c>
      <c r="H23" s="8" t="s">
        <v>3</v>
      </c>
      <c r="I23" s="7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" t="s">
        <v>189</v>
      </c>
      <c r="H24" s="11" t="s">
        <v>2</v>
      </c>
      <c r="I24" s="10" t="s">
        <v>2</v>
      </c>
      <c r="J24" s="116"/>
    </row>
    <row r="25" spans="1:10">
      <c r="A25" s="122" t="s">
        <v>446</v>
      </c>
      <c r="B25" s="119" t="s">
        <v>447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448</v>
      </c>
      <c r="H25" s="5" t="s">
        <v>3</v>
      </c>
      <c r="I25" s="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447</v>
      </c>
      <c r="H26" s="8" t="s">
        <v>2</v>
      </c>
      <c r="I26" s="7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" t="s">
        <v>449</v>
      </c>
      <c r="H27" s="11" t="s">
        <v>3</v>
      </c>
      <c r="I27" s="10" t="s">
        <v>3</v>
      </c>
      <c r="J27" s="116"/>
    </row>
    <row r="28" spans="1:10">
      <c r="A28" s="122" t="s">
        <v>450</v>
      </c>
      <c r="B28" s="119" t="s">
        <v>451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452</v>
      </c>
      <c r="H28" s="5" t="s">
        <v>3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233</v>
      </c>
      <c r="H29" s="8" t="s">
        <v>3</v>
      </c>
      <c r="I29" s="7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" t="s">
        <v>451</v>
      </c>
      <c r="H30" s="11" t="s">
        <v>2</v>
      </c>
      <c r="I30" s="10" t="s">
        <v>2</v>
      </c>
      <c r="J30" s="116"/>
    </row>
    <row r="31" spans="1:10">
      <c r="A31" s="122" t="s">
        <v>453</v>
      </c>
      <c r="B31" s="119" t="s">
        <v>363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454</v>
      </c>
      <c r="H31" s="5" t="s">
        <v>3</v>
      </c>
      <c r="I31" s="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363</v>
      </c>
      <c r="H32" s="8" t="s">
        <v>2</v>
      </c>
      <c r="I32" s="7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" t="s">
        <v>455</v>
      </c>
      <c r="H33" s="11" t="s">
        <v>3</v>
      </c>
      <c r="I33" s="10" t="s">
        <v>3</v>
      </c>
      <c r="J33" s="116"/>
    </row>
    <row r="34" spans="1:10">
      <c r="A34" s="122" t="s">
        <v>456</v>
      </c>
      <c r="B34" s="119" t="s">
        <v>197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198</v>
      </c>
      <c r="H34" s="5" t="s">
        <v>3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197</v>
      </c>
      <c r="H35" s="8" t="s">
        <v>2</v>
      </c>
      <c r="I35" s="7" t="s">
        <v>2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" t="s">
        <v>457</v>
      </c>
      <c r="H36" s="11" t="s">
        <v>3</v>
      </c>
      <c r="I36" s="10" t="s">
        <v>3</v>
      </c>
      <c r="J36" s="116"/>
    </row>
    <row r="37" spans="1:10">
      <c r="A37" s="122" t="s">
        <v>458</v>
      </c>
      <c r="B37" s="119" t="s">
        <v>198</v>
      </c>
      <c r="C37" s="119" t="s">
        <v>1</v>
      </c>
      <c r="D37" s="119" t="s">
        <v>0</v>
      </c>
      <c r="E37" s="119" t="s">
        <v>0</v>
      </c>
      <c r="F37" s="119" t="str">
        <f>IF(COUNTIF(C37:E37, "yes") = 3, "yes", "no")</f>
        <v>no</v>
      </c>
      <c r="G37" s="5" t="s">
        <v>198</v>
      </c>
      <c r="H37" s="5" t="s">
        <v>2</v>
      </c>
      <c r="I37" s="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201</v>
      </c>
      <c r="H38" s="8" t="s">
        <v>3</v>
      </c>
      <c r="I38" s="7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" t="s">
        <v>459</v>
      </c>
      <c r="H39" s="11" t="s">
        <v>3</v>
      </c>
      <c r="I39" s="10" t="s">
        <v>3</v>
      </c>
      <c r="J39" s="116"/>
    </row>
    <row r="40" spans="1:10">
      <c r="A40" s="122" t="s">
        <v>460</v>
      </c>
      <c r="B40" s="119" t="s">
        <v>223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461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261</v>
      </c>
      <c r="H41" s="8" t="s">
        <v>3</v>
      </c>
      <c r="I41" s="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" t="s">
        <v>223</v>
      </c>
      <c r="H42" s="11" t="s">
        <v>3</v>
      </c>
      <c r="I42" s="10" t="s">
        <v>2</v>
      </c>
      <c r="J42" s="116"/>
    </row>
    <row r="43" spans="1:10">
      <c r="A43" s="122" t="s">
        <v>462</v>
      </c>
      <c r="B43" s="119" t="s">
        <v>212</v>
      </c>
      <c r="C43" s="119" t="s">
        <v>1</v>
      </c>
      <c r="D43" s="119" t="s">
        <v>0</v>
      </c>
      <c r="E43" s="119" t="s">
        <v>0</v>
      </c>
      <c r="F43" s="119" t="str">
        <f>IF(COUNTIF(C43:E43, "yes") = 3, "yes", "no")</f>
        <v>no</v>
      </c>
      <c r="G43" s="5" t="s">
        <v>222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212</v>
      </c>
      <c r="H44" s="8" t="s">
        <v>2</v>
      </c>
      <c r="I44" s="7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" t="s">
        <v>219</v>
      </c>
      <c r="H45" s="11" t="s">
        <v>3</v>
      </c>
      <c r="I45" s="10" t="s">
        <v>3</v>
      </c>
      <c r="J45" s="116"/>
    </row>
    <row r="46" spans="1:10">
      <c r="A46" s="122" t="s">
        <v>463</v>
      </c>
      <c r="B46" s="119" t="s">
        <v>225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464</v>
      </c>
      <c r="H46" s="5" t="s">
        <v>3</v>
      </c>
      <c r="I46" s="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225</v>
      </c>
      <c r="H47" s="8" t="s">
        <v>2</v>
      </c>
      <c r="I47" s="7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11" t="s">
        <v>415</v>
      </c>
      <c r="H48" s="11" t="s">
        <v>3</v>
      </c>
      <c r="I48" s="10" t="s">
        <v>2</v>
      </c>
      <c r="J48" s="116"/>
    </row>
    <row r="49" spans="1:10">
      <c r="A49" s="122" t="s">
        <v>465</v>
      </c>
      <c r="B49" s="119" t="s">
        <v>203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205</v>
      </c>
      <c r="H49" s="5" t="s">
        <v>3</v>
      </c>
      <c r="I49" s="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203</v>
      </c>
      <c r="H50" s="8" t="s">
        <v>2</v>
      </c>
      <c r="I50" s="7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" t="s">
        <v>404</v>
      </c>
      <c r="H51" s="11" t="s">
        <v>3</v>
      </c>
      <c r="I51" s="10" t="s">
        <v>3</v>
      </c>
      <c r="J51" s="116"/>
    </row>
    <row r="52" spans="1:10">
      <c r="A52" s="122" t="s">
        <v>466</v>
      </c>
      <c r="B52" s="119" t="s">
        <v>324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467</v>
      </c>
      <c r="H52" s="5" t="s">
        <v>3</v>
      </c>
      <c r="I52" s="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324</v>
      </c>
      <c r="H53" s="8" t="s">
        <v>2</v>
      </c>
      <c r="I53" s="7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" t="s">
        <v>468</v>
      </c>
      <c r="H54" s="11" t="s">
        <v>3</v>
      </c>
      <c r="I54" s="10" t="s">
        <v>3</v>
      </c>
      <c r="J54" s="116"/>
    </row>
    <row r="55" spans="1:10">
      <c r="A55" s="122" t="s">
        <v>469</v>
      </c>
      <c r="B55" s="119" t="s">
        <v>422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470</v>
      </c>
      <c r="H55" s="5" t="s">
        <v>3</v>
      </c>
      <c r="I55" s="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471</v>
      </c>
      <c r="H56" s="8" t="s">
        <v>3</v>
      </c>
      <c r="I56" s="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" t="s">
        <v>422</v>
      </c>
      <c r="H57" s="11" t="s">
        <v>2</v>
      </c>
      <c r="I57" s="10" t="s">
        <v>2</v>
      </c>
      <c r="J57" s="116"/>
    </row>
    <row r="58" spans="1:10">
      <c r="A58" s="122" t="s">
        <v>472</v>
      </c>
      <c r="B58" s="119" t="s">
        <v>473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473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474</v>
      </c>
      <c r="H59" s="8" t="s">
        <v>3</v>
      </c>
      <c r="I59" s="7" t="s">
        <v>3</v>
      </c>
      <c r="J59" s="116"/>
    </row>
    <row r="60" spans="1:10" ht="33.75" customHeight="1" thickBot="1">
      <c r="A60" s="124"/>
      <c r="B60" s="121"/>
      <c r="C60" s="121"/>
      <c r="D60" s="121"/>
      <c r="E60" s="121"/>
      <c r="F60" s="121"/>
      <c r="G60" s="11" t="s">
        <v>475</v>
      </c>
      <c r="H60" s="11" t="s">
        <v>2</v>
      </c>
      <c r="I60" s="10" t="s">
        <v>2</v>
      </c>
      <c r="J60" s="116"/>
    </row>
    <row r="61" spans="1:10">
      <c r="A61" s="122" t="s">
        <v>476</v>
      </c>
      <c r="B61" s="119" t="s">
        <v>477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478</v>
      </c>
      <c r="H61" s="5" t="s">
        <v>3</v>
      </c>
      <c r="I61" s="4" t="s">
        <v>4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477</v>
      </c>
      <c r="H62" s="8" t="s">
        <v>2</v>
      </c>
      <c r="I62" s="7" t="s">
        <v>2</v>
      </c>
      <c r="J62" s="116"/>
    </row>
    <row r="63" spans="1:10" ht="36.75" customHeight="1" thickBot="1">
      <c r="A63" s="124"/>
      <c r="B63" s="121"/>
      <c r="C63" s="121"/>
      <c r="D63" s="121"/>
      <c r="E63" s="121"/>
      <c r="F63" s="121"/>
      <c r="G63" s="11" t="s">
        <v>479</v>
      </c>
      <c r="H63" s="11" t="s">
        <v>3</v>
      </c>
      <c r="I63" s="10" t="s">
        <v>4</v>
      </c>
      <c r="J63" s="116"/>
    </row>
    <row r="64" spans="1:10">
      <c r="A64" s="122" t="s">
        <v>480</v>
      </c>
      <c r="B64" s="119" t="s">
        <v>434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481</v>
      </c>
      <c r="H64" s="5" t="s">
        <v>3</v>
      </c>
      <c r="I64" s="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434</v>
      </c>
      <c r="H65" s="8" t="s">
        <v>2</v>
      </c>
      <c r="I65" s="7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" t="s">
        <v>435</v>
      </c>
      <c r="H66" s="11" t="s">
        <v>2</v>
      </c>
      <c r="I66" s="10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700-000000000000}">
      <formula1>binary_options</formula1>
    </dataValidation>
    <dataValidation type="list" allowBlank="1" sqref="H7:I66" xr:uid="{00000000-0002-0000-0700-000001000000}">
      <formula1>answer_evaluations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apas9"/>
  <dimension ref="A1:J67"/>
  <sheetViews>
    <sheetView topLeftCell="A25" workbookViewId="0">
      <selection activeCell="H58" sqref="H5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20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1025</v>
      </c>
      <c r="F2" s="8">
        <v>786</v>
      </c>
      <c r="G2" s="8">
        <v>1010</v>
      </c>
      <c r="H2" s="7">
        <v>1114</v>
      </c>
    </row>
    <row r="3" spans="1:10">
      <c r="A3" s="6" t="s">
        <v>154</v>
      </c>
      <c r="B3" s="7" t="s">
        <v>155</v>
      </c>
      <c r="D3" s="6" t="s">
        <v>156</v>
      </c>
      <c r="E3" s="8">
        <v>2260</v>
      </c>
      <c r="F3" s="8">
        <v>3253</v>
      </c>
      <c r="G3" s="8">
        <v>3243</v>
      </c>
      <c r="H3" s="7">
        <v>3251</v>
      </c>
    </row>
    <row r="4" spans="1:10">
      <c r="A4" s="9" t="s">
        <v>133</v>
      </c>
      <c r="B4" s="10" t="s">
        <v>157</v>
      </c>
      <c r="D4" s="9" t="s">
        <v>158</v>
      </c>
      <c r="E4" s="11">
        <v>3285</v>
      </c>
      <c r="F4" s="11">
        <v>4039</v>
      </c>
      <c r="G4" s="11">
        <v>4253</v>
      </c>
      <c r="H4" s="10">
        <v>4365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482</v>
      </c>
      <c r="B7" s="119" t="s">
        <v>173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173</v>
      </c>
      <c r="H7" s="5" t="s">
        <v>2</v>
      </c>
      <c r="I7" s="4" t="s">
        <v>2</v>
      </c>
      <c r="J7" s="116"/>
    </row>
    <row r="8" spans="1:10">
      <c r="A8" s="123"/>
      <c r="B8" s="120"/>
      <c r="C8" s="120"/>
      <c r="D8" s="120"/>
      <c r="E8" s="120"/>
      <c r="F8" s="120"/>
      <c r="G8" s="8" t="s">
        <v>291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174</v>
      </c>
      <c r="H9" s="11" t="s">
        <v>3</v>
      </c>
      <c r="I9" s="10" t="s">
        <v>3</v>
      </c>
      <c r="J9" s="116"/>
    </row>
    <row r="10" spans="1:10">
      <c r="A10" s="122" t="s">
        <v>483</v>
      </c>
      <c r="B10" s="119" t="s">
        <v>185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185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296</v>
      </c>
      <c r="H11" s="8" t="s">
        <v>3</v>
      </c>
      <c r="I11" s="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297</v>
      </c>
      <c r="H12" s="11" t="s">
        <v>3</v>
      </c>
      <c r="I12" s="10" t="s">
        <v>3</v>
      </c>
      <c r="J12" s="116"/>
    </row>
    <row r="13" spans="1:10">
      <c r="A13" s="122" t="s">
        <v>484</v>
      </c>
      <c r="B13" s="119" t="s">
        <v>485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485</v>
      </c>
      <c r="H13" s="5" t="s">
        <v>2</v>
      </c>
      <c r="I13" s="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486</v>
      </c>
      <c r="H14" s="8" t="s">
        <v>3</v>
      </c>
      <c r="I14" s="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487</v>
      </c>
      <c r="H15" s="11" t="s">
        <v>3</v>
      </c>
      <c r="I15" s="10" t="s">
        <v>3</v>
      </c>
      <c r="J15" s="116"/>
    </row>
    <row r="16" spans="1:10">
      <c r="A16" s="122" t="s">
        <v>488</v>
      </c>
      <c r="B16" s="119" t="s">
        <v>489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489</v>
      </c>
      <c r="H16" s="5" t="s">
        <v>2</v>
      </c>
      <c r="I16" s="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199</v>
      </c>
      <c r="H17" s="8" t="s">
        <v>2</v>
      </c>
      <c r="I17" s="7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197</v>
      </c>
      <c r="H18" s="11" t="s">
        <v>2</v>
      </c>
      <c r="I18" s="10" t="s">
        <v>2</v>
      </c>
      <c r="J18" s="116"/>
    </row>
    <row r="19" spans="1:10">
      <c r="A19" s="122" t="s">
        <v>210</v>
      </c>
      <c r="B19" s="119" t="s">
        <v>211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490</v>
      </c>
      <c r="H19" s="5" t="s">
        <v>3</v>
      </c>
      <c r="I19" s="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211</v>
      </c>
      <c r="H20" s="8" t="s">
        <v>2</v>
      </c>
      <c r="I20" s="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491</v>
      </c>
      <c r="H21" s="11" t="s">
        <v>3</v>
      </c>
      <c r="I21" s="10" t="s">
        <v>3</v>
      </c>
      <c r="J21" s="116"/>
    </row>
    <row r="22" spans="1:10">
      <c r="A22" s="122" t="s">
        <v>492</v>
      </c>
      <c r="B22" s="119" t="s">
        <v>493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212</v>
      </c>
      <c r="H22" s="5" t="s">
        <v>2</v>
      </c>
      <c r="I22" s="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222</v>
      </c>
      <c r="H23" s="8" t="s">
        <v>2</v>
      </c>
      <c r="I23" s="7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11" t="s">
        <v>493</v>
      </c>
      <c r="H24" s="11" t="s">
        <v>2</v>
      </c>
      <c r="I24" s="10" t="s">
        <v>2</v>
      </c>
      <c r="J24" s="116"/>
    </row>
    <row r="25" spans="1:10">
      <c r="A25" s="122" t="s">
        <v>494</v>
      </c>
      <c r="B25" s="119" t="s">
        <v>495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225</v>
      </c>
      <c r="H25" s="5" t="s">
        <v>2</v>
      </c>
      <c r="I25" s="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415</v>
      </c>
      <c r="H26" s="8" t="s">
        <v>2</v>
      </c>
      <c r="I26" s="7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" t="s">
        <v>174</v>
      </c>
      <c r="H27" s="11" t="s">
        <v>3</v>
      </c>
      <c r="I27" s="10" t="s">
        <v>3</v>
      </c>
      <c r="J27" s="116"/>
    </row>
    <row r="28" spans="1:10">
      <c r="A28" s="122" t="s">
        <v>496</v>
      </c>
      <c r="B28" s="119" t="s">
        <v>203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237</v>
      </c>
      <c r="H28" s="5" t="s">
        <v>3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203</v>
      </c>
      <c r="H29" s="8" t="s">
        <v>2</v>
      </c>
      <c r="I29" s="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11" t="s">
        <v>497</v>
      </c>
      <c r="H30" s="11" t="s">
        <v>3</v>
      </c>
      <c r="I30" s="10" t="s">
        <v>3</v>
      </c>
      <c r="J30" s="116"/>
    </row>
    <row r="31" spans="1:10">
      <c r="A31" s="122" t="s">
        <v>498</v>
      </c>
      <c r="B31" s="119" t="s">
        <v>499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422</v>
      </c>
      <c r="H31" s="5" t="s">
        <v>2</v>
      </c>
      <c r="I31" s="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500</v>
      </c>
      <c r="H32" s="8" t="s">
        <v>2</v>
      </c>
      <c r="I32" s="7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" t="s">
        <v>501</v>
      </c>
      <c r="H33" s="11" t="s">
        <v>3</v>
      </c>
      <c r="I33" s="10" t="s">
        <v>3</v>
      </c>
      <c r="J33" s="116"/>
    </row>
    <row r="34" spans="1:10">
      <c r="A34" s="122" t="s">
        <v>502</v>
      </c>
      <c r="B34" s="119" t="s">
        <v>503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177</v>
      </c>
      <c r="H34" s="5" t="s">
        <v>2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374</v>
      </c>
      <c r="H35" s="8" t="s">
        <v>2</v>
      </c>
      <c r="I35" s="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" t="s">
        <v>504</v>
      </c>
      <c r="H36" s="11" t="s">
        <v>2</v>
      </c>
      <c r="I36" s="10" t="s">
        <v>2</v>
      </c>
      <c r="J36" s="116"/>
    </row>
    <row r="37" spans="1:10">
      <c r="A37" s="122" t="s">
        <v>505</v>
      </c>
      <c r="B37" s="119" t="s">
        <v>506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507</v>
      </c>
      <c r="H37" s="5" t="s">
        <v>3</v>
      </c>
      <c r="I37" s="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508</v>
      </c>
      <c r="H38" s="8" t="s">
        <v>3</v>
      </c>
      <c r="I38" s="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" t="s">
        <v>509</v>
      </c>
      <c r="H39" s="11" t="s">
        <v>2</v>
      </c>
      <c r="I39" s="10" t="s">
        <v>2</v>
      </c>
      <c r="J39" s="116"/>
    </row>
    <row r="40" spans="1:10">
      <c r="A40" s="122" t="s">
        <v>510</v>
      </c>
      <c r="B40" s="119" t="s">
        <v>273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273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511</v>
      </c>
      <c r="H41" s="8" t="s">
        <v>3</v>
      </c>
      <c r="I41" s="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" t="s">
        <v>512</v>
      </c>
      <c r="H42" s="11" t="s">
        <v>3</v>
      </c>
      <c r="I42" s="10" t="s">
        <v>3</v>
      </c>
      <c r="J42" s="116"/>
    </row>
    <row r="43" spans="1:10">
      <c r="A43" s="122" t="s">
        <v>513</v>
      </c>
      <c r="B43" s="119" t="s">
        <v>514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515</v>
      </c>
      <c r="H43" s="5" t="s">
        <v>3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514</v>
      </c>
      <c r="H44" s="8" t="s">
        <v>2</v>
      </c>
      <c r="I44" s="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11" t="s">
        <v>516</v>
      </c>
      <c r="H45" s="11" t="s">
        <v>3</v>
      </c>
      <c r="I45" s="10" t="s">
        <v>2</v>
      </c>
      <c r="J45" s="116"/>
    </row>
    <row r="46" spans="1:10">
      <c r="A46" s="122" t="s">
        <v>517</v>
      </c>
      <c r="B46" s="119" t="s">
        <v>518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519</v>
      </c>
      <c r="H46" s="5" t="s">
        <v>2</v>
      </c>
      <c r="I46" s="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520</v>
      </c>
      <c r="H47" s="8" t="s">
        <v>2</v>
      </c>
      <c r="I47" s="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521</v>
      </c>
      <c r="H48" s="11" t="s">
        <v>3</v>
      </c>
      <c r="I48" s="10" t="s">
        <v>3</v>
      </c>
      <c r="J48" s="116"/>
    </row>
    <row r="49" spans="1:10">
      <c r="A49" s="122" t="s">
        <v>522</v>
      </c>
      <c r="B49" s="119" t="s">
        <v>523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523</v>
      </c>
      <c r="H49" s="5" t="s">
        <v>2</v>
      </c>
      <c r="I49" s="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524</v>
      </c>
      <c r="H50" s="8" t="s">
        <v>3</v>
      </c>
      <c r="I50" s="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" t="s">
        <v>525</v>
      </c>
      <c r="H51" s="11" t="s">
        <v>3</v>
      </c>
      <c r="I51" s="10" t="s">
        <v>3</v>
      </c>
      <c r="J51" s="116"/>
    </row>
    <row r="52" spans="1:10">
      <c r="A52" s="122" t="s">
        <v>526</v>
      </c>
      <c r="B52" s="119" t="s">
        <v>527</v>
      </c>
      <c r="C52" s="119" t="s">
        <v>1</v>
      </c>
      <c r="D52" s="119" t="s">
        <v>0</v>
      </c>
      <c r="E52" s="119" t="s">
        <v>0</v>
      </c>
      <c r="F52" s="119" t="str">
        <f>IF(COUNTIF(C52:E52, "yes") = 3, "yes", "no")</f>
        <v>no</v>
      </c>
      <c r="G52" s="5" t="s">
        <v>528</v>
      </c>
      <c r="H52" s="5" t="s">
        <v>3</v>
      </c>
      <c r="I52" s="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527</v>
      </c>
      <c r="H53" s="8" t="s">
        <v>2</v>
      </c>
      <c r="I53" s="7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11" t="s">
        <v>529</v>
      </c>
      <c r="H54" s="11" t="s">
        <v>2</v>
      </c>
      <c r="I54" s="10" t="s">
        <v>2</v>
      </c>
      <c r="J54" s="116"/>
    </row>
    <row r="55" spans="1:10">
      <c r="A55" s="122" t="s">
        <v>530</v>
      </c>
      <c r="B55" s="119" t="s">
        <v>531</v>
      </c>
      <c r="C55" s="119" t="s">
        <v>1</v>
      </c>
      <c r="D55" s="119" t="s">
        <v>0</v>
      </c>
      <c r="E55" s="119" t="s">
        <v>1</v>
      </c>
      <c r="F55" s="119" t="str">
        <f>IF(COUNTIF(C55:E55, "yes") = 3, "yes", "no")</f>
        <v>no</v>
      </c>
      <c r="G55" s="5" t="s">
        <v>532</v>
      </c>
      <c r="H55" s="5" t="s">
        <v>4</v>
      </c>
      <c r="I55" s="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533</v>
      </c>
      <c r="H56" s="8" t="s">
        <v>4</v>
      </c>
      <c r="I56" s="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" t="s">
        <v>534</v>
      </c>
      <c r="H57" s="11" t="s">
        <v>4</v>
      </c>
      <c r="I57" s="10" t="s">
        <v>2</v>
      </c>
      <c r="J57" s="116"/>
    </row>
    <row r="58" spans="1:10">
      <c r="A58" s="122" t="s">
        <v>535</v>
      </c>
      <c r="B58" s="119" t="s">
        <v>536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536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537</v>
      </c>
      <c r="H59" s="8" t="s">
        <v>3</v>
      </c>
      <c r="I59" s="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11" t="s">
        <v>538</v>
      </c>
      <c r="H60" s="11" t="s">
        <v>3</v>
      </c>
      <c r="I60" s="10" t="s">
        <v>3</v>
      </c>
      <c r="J60" s="116"/>
    </row>
    <row r="61" spans="1:10">
      <c r="A61" s="122" t="s">
        <v>539</v>
      </c>
      <c r="B61" s="119" t="s">
        <v>374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374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368</v>
      </c>
      <c r="H62" s="8" t="s">
        <v>3</v>
      </c>
      <c r="I62" s="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11" t="s">
        <v>178</v>
      </c>
      <c r="H63" s="11" t="s">
        <v>3</v>
      </c>
      <c r="I63" s="10" t="s">
        <v>3</v>
      </c>
      <c r="J63" s="116"/>
    </row>
    <row r="64" spans="1:10">
      <c r="A64" s="122" t="s">
        <v>540</v>
      </c>
      <c r="B64" s="119" t="s">
        <v>541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542</v>
      </c>
      <c r="H64" s="5" t="s">
        <v>3</v>
      </c>
      <c r="I64" s="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541</v>
      </c>
      <c r="H65" s="8" t="s">
        <v>2</v>
      </c>
      <c r="I65" s="7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11" t="s">
        <v>543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800-000000000000}">
      <formula1>binary_options</formula1>
    </dataValidation>
    <dataValidation type="list" allowBlank="1" sqref="H7:I66" xr:uid="{00000000-0002-0000-0800-000001000000}">
      <formula1>answer_evaluations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apas10"/>
  <dimension ref="A1:J67"/>
  <sheetViews>
    <sheetView topLeftCell="A15" workbookViewId="0">
      <selection activeCell="A46" sqref="A46:A4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20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865</v>
      </c>
      <c r="F2" s="8">
        <v>1012</v>
      </c>
      <c r="G2" s="8">
        <v>909</v>
      </c>
      <c r="H2" s="7">
        <v>1024</v>
      </c>
    </row>
    <row r="3" spans="1:10">
      <c r="A3" s="6" t="s">
        <v>154</v>
      </c>
      <c r="B3" s="7" t="s">
        <v>155</v>
      </c>
      <c r="D3" s="6" t="s">
        <v>156</v>
      </c>
      <c r="E3" s="8">
        <v>2260</v>
      </c>
      <c r="F3" s="8">
        <v>3110</v>
      </c>
      <c r="G3" s="8">
        <v>3106</v>
      </c>
      <c r="H3" s="7">
        <v>3103</v>
      </c>
    </row>
    <row r="4" spans="1:10">
      <c r="A4" s="9" t="s">
        <v>133</v>
      </c>
      <c r="B4" s="10" t="s">
        <v>242</v>
      </c>
      <c r="D4" s="9" t="s">
        <v>158</v>
      </c>
      <c r="E4" s="11">
        <v>3125</v>
      </c>
      <c r="F4" s="11">
        <v>4122</v>
      </c>
      <c r="G4" s="11">
        <v>4015</v>
      </c>
      <c r="H4" s="10">
        <v>4127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286</v>
      </c>
      <c r="B7" s="119" t="s">
        <v>287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8" t="s">
        <v>287</v>
      </c>
      <c r="H7" s="5" t="s">
        <v>2</v>
      </c>
      <c r="I7" s="4" t="s">
        <v>2</v>
      </c>
      <c r="J7" s="116"/>
    </row>
    <row r="8" spans="1:10">
      <c r="A8" s="123"/>
      <c r="B8" s="120"/>
      <c r="C8" s="120"/>
      <c r="D8" s="120"/>
      <c r="E8" s="120"/>
      <c r="F8" s="120"/>
      <c r="G8" s="8" t="s">
        <v>174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173</v>
      </c>
      <c r="H9" s="11" t="s">
        <v>3</v>
      </c>
      <c r="I9" s="10" t="s">
        <v>3</v>
      </c>
      <c r="J9" s="116"/>
    </row>
    <row r="10" spans="1:10">
      <c r="A10" s="122" t="s">
        <v>544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545</v>
      </c>
      <c r="H10" s="5" t="s">
        <v>3</v>
      </c>
      <c r="I10" s="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173</v>
      </c>
      <c r="H11" s="8" t="s">
        <v>2</v>
      </c>
      <c r="I11" s="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174</v>
      </c>
      <c r="H12" s="11" t="s">
        <v>3</v>
      </c>
      <c r="I12" s="10" t="s">
        <v>3</v>
      </c>
      <c r="J12" s="116"/>
    </row>
    <row r="13" spans="1:10">
      <c r="A13" s="122" t="s">
        <v>546</v>
      </c>
      <c r="B13" s="119" t="s">
        <v>174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547</v>
      </c>
      <c r="H13" s="5" t="s">
        <v>3</v>
      </c>
      <c r="I13" s="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174</v>
      </c>
      <c r="H14" s="8" t="s">
        <v>2</v>
      </c>
      <c r="I14" s="7" t="s">
        <v>2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11" t="s">
        <v>545</v>
      </c>
      <c r="H15" s="11" t="s">
        <v>3</v>
      </c>
      <c r="I15" s="10" t="s">
        <v>3</v>
      </c>
      <c r="J15" s="116"/>
    </row>
    <row r="16" spans="1:10">
      <c r="A16" s="122" t="s">
        <v>483</v>
      </c>
      <c r="B16" s="119" t="s">
        <v>185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186</v>
      </c>
      <c r="H16" s="5" t="s">
        <v>3</v>
      </c>
      <c r="I16" s="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185</v>
      </c>
      <c r="H17" s="8" t="s">
        <v>2</v>
      </c>
      <c r="I17" s="7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187</v>
      </c>
      <c r="H18" s="11" t="s">
        <v>3</v>
      </c>
      <c r="I18" s="10" t="s">
        <v>3</v>
      </c>
      <c r="J18" s="116"/>
    </row>
    <row r="19" spans="1:10">
      <c r="A19" s="122" t="s">
        <v>548</v>
      </c>
      <c r="B19" s="119" t="s">
        <v>549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549</v>
      </c>
      <c r="H19" s="5" t="s">
        <v>2</v>
      </c>
      <c r="I19" s="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550</v>
      </c>
      <c r="H20" s="8" t="s">
        <v>2</v>
      </c>
      <c r="I20" s="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551</v>
      </c>
      <c r="H21" s="11" t="s">
        <v>3</v>
      </c>
      <c r="I21" s="10" t="s">
        <v>3</v>
      </c>
      <c r="J21" s="116"/>
    </row>
    <row r="22" spans="1:10">
      <c r="A22" s="122" t="s">
        <v>552</v>
      </c>
      <c r="B22" s="119" t="s">
        <v>489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197</v>
      </c>
      <c r="H22" s="5" t="s">
        <v>2</v>
      </c>
      <c r="I22" s="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553</v>
      </c>
      <c r="H23" s="8" t="s">
        <v>3</v>
      </c>
      <c r="I23" s="7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" t="s">
        <v>199</v>
      </c>
      <c r="H24" s="11" t="s">
        <v>2</v>
      </c>
      <c r="I24" s="10" t="s">
        <v>2</v>
      </c>
      <c r="J24" s="116"/>
    </row>
    <row r="25" spans="1:10">
      <c r="A25" s="122" t="s">
        <v>554</v>
      </c>
      <c r="B25" s="119" t="s">
        <v>555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201</v>
      </c>
      <c r="H25" s="5" t="s">
        <v>2</v>
      </c>
      <c r="I25" s="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198</v>
      </c>
      <c r="H26" s="8" t="s">
        <v>2</v>
      </c>
      <c r="I26" s="7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" t="s">
        <v>556</v>
      </c>
      <c r="H27" s="11" t="s">
        <v>3</v>
      </c>
      <c r="I27" s="10" t="s">
        <v>3</v>
      </c>
      <c r="J27" s="116"/>
    </row>
    <row r="28" spans="1:10">
      <c r="A28" s="122" t="s">
        <v>210</v>
      </c>
      <c r="B28" s="119" t="s">
        <v>211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255</v>
      </c>
      <c r="H28" s="5" t="s">
        <v>3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557</v>
      </c>
      <c r="H29" s="8" t="s">
        <v>3</v>
      </c>
      <c r="I29" s="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" t="s">
        <v>211</v>
      </c>
      <c r="H30" s="11" t="s">
        <v>2</v>
      </c>
      <c r="I30" s="10" t="s">
        <v>2</v>
      </c>
      <c r="J30" s="116"/>
    </row>
    <row r="31" spans="1:10">
      <c r="A31" s="122" t="s">
        <v>558</v>
      </c>
      <c r="B31" s="119" t="s">
        <v>215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215</v>
      </c>
      <c r="H31" s="5" t="s">
        <v>2</v>
      </c>
      <c r="I31" s="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256</v>
      </c>
      <c r="H32" s="8" t="s">
        <v>3</v>
      </c>
      <c r="I32" s="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" t="s">
        <v>557</v>
      </c>
      <c r="H33" s="11" t="s">
        <v>3</v>
      </c>
      <c r="I33" s="10" t="s">
        <v>3</v>
      </c>
      <c r="J33" s="116"/>
    </row>
    <row r="34" spans="1:10">
      <c r="A34" s="122" t="s">
        <v>559</v>
      </c>
      <c r="B34" s="119" t="s">
        <v>560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561</v>
      </c>
      <c r="H34" s="5" t="s">
        <v>3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223</v>
      </c>
      <c r="H35" s="8" t="s">
        <v>2</v>
      </c>
      <c r="I35" s="7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11" t="s">
        <v>218</v>
      </c>
      <c r="H36" s="11" t="s">
        <v>2</v>
      </c>
      <c r="I36" s="10" t="s">
        <v>2</v>
      </c>
      <c r="J36" s="116"/>
    </row>
    <row r="37" spans="1:10">
      <c r="A37" s="122" t="s">
        <v>562</v>
      </c>
      <c r="B37" s="119" t="s">
        <v>563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557</v>
      </c>
      <c r="H37" s="5" t="s">
        <v>3</v>
      </c>
      <c r="I37" s="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563</v>
      </c>
      <c r="H38" s="8" t="s">
        <v>2</v>
      </c>
      <c r="I38" s="7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11" t="s">
        <v>255</v>
      </c>
      <c r="H39" s="11" t="s">
        <v>3</v>
      </c>
      <c r="I39" s="10" t="s">
        <v>3</v>
      </c>
      <c r="J39" s="116"/>
    </row>
    <row r="40" spans="1:10">
      <c r="A40" s="122" t="s">
        <v>564</v>
      </c>
      <c r="B40" s="119" t="s">
        <v>235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237</v>
      </c>
      <c r="H40" s="5" t="s">
        <v>3</v>
      </c>
      <c r="I40" s="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565</v>
      </c>
      <c r="H41" s="8" t="s">
        <v>3</v>
      </c>
      <c r="I41" s="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" t="s">
        <v>235</v>
      </c>
      <c r="H42" s="11" t="s">
        <v>2</v>
      </c>
      <c r="I42" s="10" t="s">
        <v>2</v>
      </c>
      <c r="J42" s="116"/>
    </row>
    <row r="43" spans="1:10">
      <c r="A43" s="122" t="s">
        <v>566</v>
      </c>
      <c r="B43" s="119" t="s">
        <v>203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203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567</v>
      </c>
      <c r="H44" s="8" t="s">
        <v>3</v>
      </c>
      <c r="I44" s="7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" t="s">
        <v>568</v>
      </c>
      <c r="H45" s="11" t="s">
        <v>3</v>
      </c>
      <c r="I45" s="10" t="s">
        <v>3</v>
      </c>
      <c r="J45" s="116"/>
    </row>
    <row r="46" spans="1:10">
      <c r="A46" s="122" t="s">
        <v>569</v>
      </c>
      <c r="B46" s="119" t="s">
        <v>499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570</v>
      </c>
      <c r="H46" s="5" t="s">
        <v>3</v>
      </c>
      <c r="I46" s="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422</v>
      </c>
      <c r="H47" s="8" t="s">
        <v>2</v>
      </c>
      <c r="I47" s="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500</v>
      </c>
      <c r="H48" s="11" t="s">
        <v>2</v>
      </c>
      <c r="I48" s="10" t="s">
        <v>2</v>
      </c>
      <c r="J48" s="116"/>
    </row>
    <row r="49" spans="1:10">
      <c r="A49" s="122" t="s">
        <v>502</v>
      </c>
      <c r="B49" s="119" t="s">
        <v>503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571</v>
      </c>
      <c r="H49" s="5" t="s">
        <v>3</v>
      </c>
      <c r="I49" s="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503</v>
      </c>
      <c r="H50" s="8" t="s">
        <v>2</v>
      </c>
      <c r="I50" s="7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" t="s">
        <v>572</v>
      </c>
      <c r="H51" s="11" t="s">
        <v>2</v>
      </c>
      <c r="I51" s="10" t="s">
        <v>3</v>
      </c>
      <c r="J51" s="116"/>
    </row>
    <row r="52" spans="1:10">
      <c r="A52" s="122" t="s">
        <v>573</v>
      </c>
      <c r="B52" s="119" t="s">
        <v>233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574</v>
      </c>
      <c r="H52" s="5" t="s">
        <v>3</v>
      </c>
      <c r="I52" s="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233</v>
      </c>
      <c r="H53" s="8" t="s">
        <v>2</v>
      </c>
      <c r="I53" s="7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11" t="s">
        <v>575</v>
      </c>
      <c r="H54" s="11" t="s">
        <v>2</v>
      </c>
      <c r="I54" s="10" t="s">
        <v>2</v>
      </c>
      <c r="J54" s="116"/>
    </row>
    <row r="55" spans="1:10">
      <c r="A55" s="122" t="s">
        <v>576</v>
      </c>
      <c r="B55" s="119" t="s">
        <v>273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368</v>
      </c>
      <c r="H55" s="5" t="s">
        <v>3</v>
      </c>
      <c r="I55" s="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273</v>
      </c>
      <c r="H56" s="8" t="s">
        <v>2</v>
      </c>
      <c r="I56" s="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11" t="s">
        <v>577</v>
      </c>
      <c r="H57" s="11" t="s">
        <v>3</v>
      </c>
      <c r="I57" s="10" t="s">
        <v>3</v>
      </c>
      <c r="J57" s="116"/>
    </row>
    <row r="58" spans="1:10">
      <c r="A58" s="122" t="s">
        <v>578</v>
      </c>
      <c r="B58" s="119" t="s">
        <v>233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233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521</v>
      </c>
      <c r="H59" s="8" t="s">
        <v>3</v>
      </c>
      <c r="I59" s="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11" t="s">
        <v>579</v>
      </c>
      <c r="H60" s="11" t="s">
        <v>3</v>
      </c>
      <c r="I60" s="10" t="s">
        <v>3</v>
      </c>
      <c r="J60" s="116"/>
    </row>
    <row r="61" spans="1:10">
      <c r="A61" s="122" t="s">
        <v>580</v>
      </c>
      <c r="B61" s="119" t="s">
        <v>581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582</v>
      </c>
      <c r="H61" s="5" t="s">
        <v>3</v>
      </c>
      <c r="I61" s="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583</v>
      </c>
      <c r="H62" s="8" t="s">
        <v>3</v>
      </c>
      <c r="I62" s="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11" t="s">
        <v>581</v>
      </c>
      <c r="H63" s="11" t="s">
        <v>2</v>
      </c>
      <c r="I63" s="10" t="s">
        <v>2</v>
      </c>
      <c r="J63" s="116"/>
    </row>
    <row r="64" spans="1:10">
      <c r="A64" s="122" t="s">
        <v>584</v>
      </c>
      <c r="B64" s="119" t="s">
        <v>585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585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586</v>
      </c>
      <c r="H65" s="8" t="s">
        <v>3</v>
      </c>
      <c r="I65" s="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11" t="s">
        <v>587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900-000000000000}">
      <formula1>binary_options</formula1>
    </dataValidation>
    <dataValidation type="list" allowBlank="1" sqref="H7:I66" xr:uid="{00000000-0002-0000-0900-000001000000}">
      <formula1>answer_evaluations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Lapas11"/>
  <dimension ref="A1:J67"/>
  <sheetViews>
    <sheetView topLeftCell="A16" workbookViewId="0">
      <selection activeCell="C7" sqref="C7:E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20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912</v>
      </c>
      <c r="F2" s="8">
        <v>726</v>
      </c>
      <c r="G2" s="8">
        <v>1087</v>
      </c>
      <c r="H2" s="7">
        <v>1093</v>
      </c>
    </row>
    <row r="3" spans="1:10">
      <c r="A3" s="6" t="s">
        <v>154</v>
      </c>
      <c r="B3" s="7" t="s">
        <v>155</v>
      </c>
      <c r="D3" s="6" t="s">
        <v>156</v>
      </c>
      <c r="E3" s="8">
        <v>2260</v>
      </c>
      <c r="F3" s="8">
        <v>3149</v>
      </c>
      <c r="G3" s="8">
        <v>3154</v>
      </c>
      <c r="H3" s="7">
        <v>3154</v>
      </c>
    </row>
    <row r="4" spans="1:10">
      <c r="A4" s="9" t="s">
        <v>133</v>
      </c>
      <c r="B4" s="10" t="s">
        <v>285</v>
      </c>
      <c r="D4" s="9" t="s">
        <v>158</v>
      </c>
      <c r="E4" s="11">
        <v>3172</v>
      </c>
      <c r="F4" s="11">
        <v>3875</v>
      </c>
      <c r="G4" s="11">
        <v>4241</v>
      </c>
      <c r="H4" s="10">
        <v>4247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286</v>
      </c>
      <c r="B7" s="119" t="s">
        <v>287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588</v>
      </c>
      <c r="H7" s="5" t="s">
        <v>3</v>
      </c>
      <c r="I7" s="4" t="s">
        <v>3</v>
      </c>
      <c r="J7" s="116"/>
    </row>
    <row r="8" spans="1:10">
      <c r="A8" s="123"/>
      <c r="B8" s="120"/>
      <c r="C8" s="120"/>
      <c r="D8" s="120"/>
      <c r="E8" s="120"/>
      <c r="F8" s="120"/>
      <c r="G8" s="8" t="s">
        <v>245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287</v>
      </c>
      <c r="H9" s="11" t="s">
        <v>2</v>
      </c>
      <c r="I9" s="10" t="s">
        <v>2</v>
      </c>
      <c r="J9" s="116"/>
    </row>
    <row r="10" spans="1:10">
      <c r="A10" s="122" t="s">
        <v>544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173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455</v>
      </c>
      <c r="H11" s="8" t="s">
        <v>3</v>
      </c>
      <c r="I11" s="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589</v>
      </c>
      <c r="H12" s="11" t="s">
        <v>3</v>
      </c>
      <c r="I12" s="10" t="s">
        <v>3</v>
      </c>
      <c r="J12" s="116"/>
    </row>
    <row r="13" spans="1:10">
      <c r="A13" s="122" t="s">
        <v>546</v>
      </c>
      <c r="B13" s="119" t="s">
        <v>174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590</v>
      </c>
      <c r="H13" s="5" t="s">
        <v>3</v>
      </c>
      <c r="I13" s="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174</v>
      </c>
      <c r="H14" s="8" t="s">
        <v>2</v>
      </c>
      <c r="I14" s="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237</v>
      </c>
      <c r="H15" s="11" t="s">
        <v>3</v>
      </c>
      <c r="I15" s="10" t="s">
        <v>3</v>
      </c>
      <c r="J15" s="116"/>
    </row>
    <row r="16" spans="1:10">
      <c r="A16" s="122" t="s">
        <v>483</v>
      </c>
      <c r="B16" s="119" t="s">
        <v>185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185</v>
      </c>
      <c r="H16" s="5" t="s">
        <v>2</v>
      </c>
      <c r="I16" s="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364</v>
      </c>
      <c r="H17" s="8" t="s">
        <v>3</v>
      </c>
      <c r="I17" s="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177</v>
      </c>
      <c r="H18" s="11" t="s">
        <v>3</v>
      </c>
      <c r="I18" s="10" t="s">
        <v>3</v>
      </c>
      <c r="J18" s="116"/>
    </row>
    <row r="19" spans="1:10">
      <c r="A19" s="122" t="s">
        <v>591</v>
      </c>
      <c r="B19" s="119" t="s">
        <v>592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592</v>
      </c>
      <c r="H19" s="5" t="s">
        <v>2</v>
      </c>
      <c r="I19" s="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593</v>
      </c>
      <c r="H20" s="8" t="s">
        <v>3</v>
      </c>
      <c r="I20" s="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594</v>
      </c>
      <c r="H21" s="11" t="s">
        <v>3</v>
      </c>
      <c r="I21" s="10" t="s">
        <v>3</v>
      </c>
      <c r="J21" s="116"/>
    </row>
    <row r="22" spans="1:10">
      <c r="A22" s="122" t="s">
        <v>595</v>
      </c>
      <c r="B22" s="119" t="s">
        <v>596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596</v>
      </c>
      <c r="H22" s="5" t="s">
        <v>2</v>
      </c>
      <c r="I22" s="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597</v>
      </c>
      <c r="H23" s="8" t="s">
        <v>3</v>
      </c>
      <c r="I23" s="7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" t="s">
        <v>186</v>
      </c>
      <c r="H24" s="8" t="s">
        <v>3</v>
      </c>
      <c r="I24" s="10" t="s">
        <v>3</v>
      </c>
      <c r="J24" s="116"/>
    </row>
    <row r="25" spans="1:10">
      <c r="A25" s="122" t="s">
        <v>598</v>
      </c>
      <c r="B25" s="119" t="s">
        <v>189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186</v>
      </c>
      <c r="H25" s="5" t="s">
        <v>3</v>
      </c>
      <c r="I25" s="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189</v>
      </c>
      <c r="H26" s="8" t="s">
        <v>2</v>
      </c>
      <c r="I26" s="7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" t="s">
        <v>599</v>
      </c>
      <c r="H27" s="11" t="s">
        <v>3</v>
      </c>
      <c r="I27" s="10" t="s">
        <v>3</v>
      </c>
      <c r="J27" s="116"/>
    </row>
    <row r="28" spans="1:10">
      <c r="A28" s="122" t="s">
        <v>600</v>
      </c>
      <c r="B28" s="119" t="s">
        <v>601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601</v>
      </c>
      <c r="H28" s="5" t="s">
        <v>2</v>
      </c>
      <c r="I28" s="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602</v>
      </c>
      <c r="H29" s="8" t="s">
        <v>3</v>
      </c>
      <c r="I29" s="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" t="s">
        <v>603</v>
      </c>
      <c r="H30" s="11" t="s">
        <v>2</v>
      </c>
      <c r="I30" s="10" t="s">
        <v>2</v>
      </c>
      <c r="J30" s="116"/>
    </row>
    <row r="31" spans="1:10">
      <c r="A31" s="122" t="s">
        <v>604</v>
      </c>
      <c r="B31" s="119" t="s">
        <v>489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197</v>
      </c>
      <c r="H31" s="5" t="s">
        <v>2</v>
      </c>
      <c r="I31" s="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199</v>
      </c>
      <c r="H32" s="8" t="s">
        <v>2</v>
      </c>
      <c r="I32" s="7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11" t="s">
        <v>605</v>
      </c>
      <c r="H33" s="11" t="s">
        <v>3</v>
      </c>
      <c r="I33" s="10" t="s">
        <v>3</v>
      </c>
      <c r="J33" s="116"/>
    </row>
    <row r="34" spans="1:10">
      <c r="A34" s="122" t="s">
        <v>606</v>
      </c>
      <c r="B34" s="119" t="s">
        <v>555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607</v>
      </c>
      <c r="H34" s="5" t="s">
        <v>3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608</v>
      </c>
      <c r="H35" s="8" t="s">
        <v>3</v>
      </c>
      <c r="I35" s="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" t="s">
        <v>198</v>
      </c>
      <c r="H36" s="11" t="s">
        <v>2</v>
      </c>
      <c r="I36" s="10" t="s">
        <v>2</v>
      </c>
      <c r="J36" s="116"/>
    </row>
    <row r="37" spans="1:10">
      <c r="A37" s="122" t="s">
        <v>210</v>
      </c>
      <c r="B37" s="119" t="s">
        <v>211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211</v>
      </c>
      <c r="H37" s="5" t="s">
        <v>2</v>
      </c>
      <c r="I37" s="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255</v>
      </c>
      <c r="H38" s="8" t="s">
        <v>3</v>
      </c>
      <c r="I38" s="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" t="s">
        <v>216</v>
      </c>
      <c r="H39" s="11" t="s">
        <v>3</v>
      </c>
      <c r="I39" s="10" t="s">
        <v>3</v>
      </c>
      <c r="J39" s="116"/>
    </row>
    <row r="40" spans="1:10">
      <c r="A40" s="122" t="s">
        <v>609</v>
      </c>
      <c r="B40" s="119" t="s">
        <v>215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215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256</v>
      </c>
      <c r="H41" s="8" t="s">
        <v>3</v>
      </c>
      <c r="I41" s="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" t="s">
        <v>213</v>
      </c>
      <c r="H42" s="11" t="s">
        <v>3</v>
      </c>
      <c r="I42" s="10" t="s">
        <v>3</v>
      </c>
      <c r="J42" s="116"/>
    </row>
    <row r="43" spans="1:10">
      <c r="A43" s="122" t="s">
        <v>559</v>
      </c>
      <c r="B43" s="119" t="s">
        <v>560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218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610</v>
      </c>
      <c r="H44" s="8" t="s">
        <v>3</v>
      </c>
      <c r="I44" s="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" t="s">
        <v>223</v>
      </c>
      <c r="H45" s="11" t="s">
        <v>2</v>
      </c>
      <c r="I45" s="10" t="s">
        <v>2</v>
      </c>
      <c r="J45" s="116"/>
    </row>
    <row r="46" spans="1:10">
      <c r="A46" s="122" t="s">
        <v>611</v>
      </c>
      <c r="B46" s="119" t="s">
        <v>563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563</v>
      </c>
      <c r="H46" s="5" t="s">
        <v>2</v>
      </c>
      <c r="I46" s="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557</v>
      </c>
      <c r="H47" s="8" t="s">
        <v>3</v>
      </c>
      <c r="I47" s="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612</v>
      </c>
      <c r="H48" s="11" t="s">
        <v>2</v>
      </c>
      <c r="I48" s="10" t="s">
        <v>2</v>
      </c>
      <c r="J48" s="116"/>
    </row>
    <row r="49" spans="1:10">
      <c r="A49" s="122" t="s">
        <v>613</v>
      </c>
      <c r="B49" s="119" t="s">
        <v>225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415</v>
      </c>
      <c r="H49" s="5" t="s">
        <v>3</v>
      </c>
      <c r="I49" s="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225</v>
      </c>
      <c r="H50" s="8" t="s">
        <v>2</v>
      </c>
      <c r="I50" s="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11" t="s">
        <v>208</v>
      </c>
      <c r="H51" s="11" t="s">
        <v>3</v>
      </c>
      <c r="I51" s="10" t="s">
        <v>3</v>
      </c>
      <c r="J51" s="116"/>
    </row>
    <row r="52" spans="1:10">
      <c r="A52" s="122" t="s">
        <v>614</v>
      </c>
      <c r="B52" s="119" t="s">
        <v>203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203</v>
      </c>
      <c r="H52" s="5" t="s">
        <v>2</v>
      </c>
      <c r="I52" s="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205</v>
      </c>
      <c r="H53" s="8" t="s">
        <v>3</v>
      </c>
      <c r="I53" s="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" t="s">
        <v>615</v>
      </c>
      <c r="H54" s="11" t="s">
        <v>3</v>
      </c>
      <c r="I54" s="10" t="s">
        <v>3</v>
      </c>
      <c r="J54" s="116"/>
    </row>
    <row r="55" spans="1:10">
      <c r="A55" s="122" t="s">
        <v>616</v>
      </c>
      <c r="B55" s="119" t="s">
        <v>235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235</v>
      </c>
      <c r="H55" s="5" t="s">
        <v>2</v>
      </c>
      <c r="I55" s="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237</v>
      </c>
      <c r="H56" s="8" t="s">
        <v>3</v>
      </c>
      <c r="I56" s="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" t="s">
        <v>617</v>
      </c>
      <c r="H57" s="11" t="s">
        <v>3</v>
      </c>
      <c r="I57" s="10" t="s">
        <v>3</v>
      </c>
      <c r="J57" s="116"/>
    </row>
    <row r="58" spans="1:10">
      <c r="A58" s="122" t="s">
        <v>618</v>
      </c>
      <c r="B58" s="119" t="s">
        <v>499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422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500</v>
      </c>
      <c r="H59" s="8" t="s">
        <v>2</v>
      </c>
      <c r="I59" s="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11" t="s">
        <v>619</v>
      </c>
      <c r="H60" s="11" t="s">
        <v>2</v>
      </c>
      <c r="I60" s="10" t="s">
        <v>2</v>
      </c>
      <c r="J60" s="116"/>
    </row>
    <row r="61" spans="1:10">
      <c r="A61" s="122" t="s">
        <v>620</v>
      </c>
      <c r="B61" s="119" t="s">
        <v>621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621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622</v>
      </c>
      <c r="H62" s="8" t="s">
        <v>3</v>
      </c>
      <c r="I62" s="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11" t="s">
        <v>623</v>
      </c>
      <c r="H63" s="11" t="s">
        <v>3</v>
      </c>
      <c r="I63" s="10" t="s">
        <v>3</v>
      </c>
      <c r="J63" s="116"/>
    </row>
    <row r="64" spans="1:10">
      <c r="A64" s="122" t="s">
        <v>624</v>
      </c>
      <c r="B64" s="119" t="s">
        <v>625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625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626</v>
      </c>
      <c r="H65" s="8" t="s">
        <v>3</v>
      </c>
      <c r="I65" s="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11" t="s">
        <v>627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A00-000000000000}">
      <formula1>binary_options</formula1>
    </dataValidation>
    <dataValidation type="list" allowBlank="1" sqref="H7:I66" xr:uid="{00000000-0002-0000-0A00-000001000000}">
      <formula1>answer_evaluations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Lapas12"/>
  <dimension ref="A1:J67"/>
  <sheetViews>
    <sheetView topLeftCell="A16" workbookViewId="0">
      <selection activeCell="F46" sqref="F46:F4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21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5609</v>
      </c>
      <c r="F2" s="8">
        <v>3356</v>
      </c>
      <c r="G2" s="8">
        <v>3968</v>
      </c>
      <c r="H2" s="7">
        <v>5125</v>
      </c>
    </row>
    <row r="3" spans="1:10">
      <c r="A3" s="6" t="s">
        <v>154</v>
      </c>
      <c r="B3" s="7" t="s">
        <v>155</v>
      </c>
      <c r="D3" s="6" t="s">
        <v>156</v>
      </c>
      <c r="E3" s="8">
        <v>27001</v>
      </c>
      <c r="F3" s="8">
        <v>12696</v>
      </c>
      <c r="G3" s="8">
        <v>12748</v>
      </c>
      <c r="H3" s="7">
        <v>12688</v>
      </c>
    </row>
    <row r="4" spans="1:10">
      <c r="A4" s="9" t="s">
        <v>133</v>
      </c>
      <c r="B4" s="10" t="s">
        <v>157</v>
      </c>
      <c r="D4" s="9" t="s">
        <v>158</v>
      </c>
      <c r="E4" s="11">
        <v>32610</v>
      </c>
      <c r="F4" s="11">
        <v>16052</v>
      </c>
      <c r="G4" s="11">
        <v>16716</v>
      </c>
      <c r="H4" s="10">
        <v>17813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628</v>
      </c>
      <c r="B7" s="119" t="s">
        <v>629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629</v>
      </c>
      <c r="H7" s="5" t="s">
        <v>2</v>
      </c>
      <c r="I7" s="4" t="s">
        <v>2</v>
      </c>
      <c r="J7" s="116"/>
    </row>
    <row r="8" spans="1:10">
      <c r="A8" s="123"/>
      <c r="B8" s="120"/>
      <c r="C8" s="120"/>
      <c r="D8" s="120"/>
      <c r="E8" s="120"/>
      <c r="F8" s="120"/>
      <c r="G8" s="8" t="s">
        <v>630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631</v>
      </c>
      <c r="H9" s="11" t="s">
        <v>3</v>
      </c>
      <c r="I9" s="10" t="s">
        <v>3</v>
      </c>
      <c r="J9" s="116"/>
    </row>
    <row r="10" spans="1:10">
      <c r="A10" s="122" t="s">
        <v>632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173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174</v>
      </c>
      <c r="H11" s="8" t="s">
        <v>3</v>
      </c>
      <c r="I11" s="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633</v>
      </c>
      <c r="H12" s="11" t="s">
        <v>2</v>
      </c>
      <c r="I12" s="10" t="s">
        <v>2</v>
      </c>
      <c r="J12" s="116"/>
    </row>
    <row r="13" spans="1:10">
      <c r="A13" s="122" t="s">
        <v>634</v>
      </c>
      <c r="B13" s="119" t="s">
        <v>185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185</v>
      </c>
      <c r="H13" s="5" t="s">
        <v>2</v>
      </c>
      <c r="I13" s="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635</v>
      </c>
      <c r="H14" s="8" t="s">
        <v>3</v>
      </c>
      <c r="I14" s="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636</v>
      </c>
      <c r="H15" s="11" t="s">
        <v>3</v>
      </c>
      <c r="I15" s="10" t="s">
        <v>3</v>
      </c>
      <c r="J15" s="116"/>
    </row>
    <row r="16" spans="1:10">
      <c r="A16" s="122" t="s">
        <v>637</v>
      </c>
      <c r="B16" s="119" t="s">
        <v>185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186</v>
      </c>
      <c r="H16" s="5" t="s">
        <v>3</v>
      </c>
      <c r="I16" s="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185</v>
      </c>
      <c r="H17" s="8" t="s">
        <v>2</v>
      </c>
      <c r="I17" s="7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187</v>
      </c>
      <c r="H18" s="11" t="s">
        <v>3</v>
      </c>
      <c r="I18" s="10" t="s">
        <v>3</v>
      </c>
      <c r="J18" s="116"/>
    </row>
    <row r="19" spans="1:10">
      <c r="A19" s="122" t="s">
        <v>638</v>
      </c>
      <c r="B19" s="119" t="s">
        <v>173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177</v>
      </c>
      <c r="H19" s="5" t="s">
        <v>3</v>
      </c>
      <c r="I19" s="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173</v>
      </c>
      <c r="H20" s="8" t="s">
        <v>2</v>
      </c>
      <c r="I20" s="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181</v>
      </c>
      <c r="H21" s="11" t="s">
        <v>3</v>
      </c>
      <c r="I21" s="10" t="s">
        <v>3</v>
      </c>
      <c r="J21" s="116"/>
    </row>
    <row r="22" spans="1:10">
      <c r="A22" s="122" t="s">
        <v>639</v>
      </c>
      <c r="B22" s="119" t="s">
        <v>426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426</v>
      </c>
      <c r="H22" s="5" t="s">
        <v>2</v>
      </c>
      <c r="I22" s="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640</v>
      </c>
      <c r="H23" s="8" t="s">
        <v>3</v>
      </c>
      <c r="I23" s="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" t="s">
        <v>641</v>
      </c>
      <c r="H24" s="11" t="s">
        <v>3</v>
      </c>
      <c r="I24" s="10" t="s">
        <v>3</v>
      </c>
      <c r="J24" s="116"/>
    </row>
    <row r="25" spans="1:10">
      <c r="A25" s="122" t="s">
        <v>642</v>
      </c>
      <c r="B25" s="119" t="s">
        <v>489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7" t="s">
        <v>197</v>
      </c>
      <c r="H25" s="27" t="s">
        <v>2</v>
      </c>
      <c r="I25" s="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20" t="s">
        <v>198</v>
      </c>
      <c r="H26" s="20" t="s">
        <v>3</v>
      </c>
      <c r="I26" s="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" t="s">
        <v>258</v>
      </c>
      <c r="H27" s="11" t="s">
        <v>3</v>
      </c>
      <c r="I27" s="10" t="s">
        <v>3</v>
      </c>
      <c r="J27" s="116"/>
    </row>
    <row r="28" spans="1:10">
      <c r="A28" s="122" t="s">
        <v>643</v>
      </c>
      <c r="B28" s="119" t="s">
        <v>555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198</v>
      </c>
      <c r="H28" s="5" t="s">
        <v>2</v>
      </c>
      <c r="I28" s="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644</v>
      </c>
      <c r="H29" s="8" t="s">
        <v>3</v>
      </c>
      <c r="I29" s="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" t="s">
        <v>645</v>
      </c>
      <c r="H30" s="11" t="s">
        <v>3</v>
      </c>
      <c r="I30" s="10" t="s">
        <v>3</v>
      </c>
      <c r="J30" s="116"/>
    </row>
    <row r="31" spans="1:10">
      <c r="A31" s="122" t="s">
        <v>646</v>
      </c>
      <c r="B31" s="119" t="s">
        <v>211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647</v>
      </c>
      <c r="H31" s="5" t="s">
        <v>3</v>
      </c>
      <c r="I31" s="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211</v>
      </c>
      <c r="H32" s="8" t="s">
        <v>2</v>
      </c>
      <c r="I32" s="7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11" t="s">
        <v>648</v>
      </c>
      <c r="H33" s="11" t="s">
        <v>3</v>
      </c>
      <c r="I33" s="10" t="s">
        <v>3</v>
      </c>
      <c r="J33" s="116"/>
    </row>
    <row r="34" spans="1:10">
      <c r="A34" s="122" t="s">
        <v>649</v>
      </c>
      <c r="B34" s="119" t="s">
        <v>215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650</v>
      </c>
      <c r="H34" s="5" t="s">
        <v>2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651</v>
      </c>
      <c r="H35" s="8" t="s">
        <v>3</v>
      </c>
      <c r="I35" s="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" t="s">
        <v>307</v>
      </c>
      <c r="H36" s="11" t="s">
        <v>3</v>
      </c>
      <c r="I36" s="10" t="s">
        <v>3</v>
      </c>
      <c r="J36" s="116"/>
    </row>
    <row r="37" spans="1:10">
      <c r="A37" s="122" t="s">
        <v>652</v>
      </c>
      <c r="B37" s="119" t="s">
        <v>223</v>
      </c>
      <c r="C37" s="119" t="s">
        <v>1</v>
      </c>
      <c r="D37" s="119" t="s">
        <v>0</v>
      </c>
      <c r="E37" s="119" t="s">
        <v>0</v>
      </c>
      <c r="F37" s="119" t="str">
        <f>IF(COUNTIF(C37:E37, "yes") = 3, "yes", "no")</f>
        <v>no</v>
      </c>
      <c r="G37" s="5" t="s">
        <v>223</v>
      </c>
      <c r="H37" s="5" t="s">
        <v>2</v>
      </c>
      <c r="I37" s="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212</v>
      </c>
      <c r="H38" s="8" t="s">
        <v>3</v>
      </c>
      <c r="I38" s="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" t="s">
        <v>653</v>
      </c>
      <c r="H39" s="11" t="s">
        <v>3</v>
      </c>
      <c r="I39" s="10" t="s">
        <v>3</v>
      </c>
      <c r="J39" s="116"/>
    </row>
    <row r="40" spans="1:10">
      <c r="A40" s="122" t="s">
        <v>654</v>
      </c>
      <c r="B40" s="119" t="s">
        <v>563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557</v>
      </c>
      <c r="H40" s="5" t="s">
        <v>3</v>
      </c>
      <c r="I40" s="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563</v>
      </c>
      <c r="H41" s="8" t="s">
        <v>2</v>
      </c>
      <c r="I41" s="7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11" t="s">
        <v>255</v>
      </c>
      <c r="H42" s="11" t="s">
        <v>3</v>
      </c>
      <c r="I42" s="10" t="s">
        <v>3</v>
      </c>
      <c r="J42" s="116"/>
    </row>
    <row r="43" spans="1:10">
      <c r="A43" s="122" t="s">
        <v>655</v>
      </c>
      <c r="B43" s="119" t="s">
        <v>235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235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656</v>
      </c>
      <c r="H44" s="8" t="s">
        <v>3</v>
      </c>
      <c r="I44" s="7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" t="s">
        <v>657</v>
      </c>
      <c r="H45" s="11" t="s">
        <v>3</v>
      </c>
      <c r="I45" s="10" t="s">
        <v>3</v>
      </c>
      <c r="J45" s="116"/>
    </row>
    <row r="46" spans="1:10">
      <c r="A46" s="122" t="s">
        <v>658</v>
      </c>
      <c r="B46" s="119" t="s">
        <v>364</v>
      </c>
      <c r="C46" s="119" t="s">
        <v>0</v>
      </c>
      <c r="D46" s="119" t="s">
        <v>1</v>
      </c>
      <c r="E46" s="119" t="s">
        <v>0</v>
      </c>
      <c r="F46" s="119" t="str">
        <f>IF(COUNTIF(C46:E46, "yes") = 3, "yes", "no")</f>
        <v>no</v>
      </c>
      <c r="G46" s="5" t="s">
        <v>364</v>
      </c>
      <c r="H46" s="5" t="s">
        <v>2</v>
      </c>
      <c r="I46" s="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177</v>
      </c>
      <c r="H47" s="8" t="s">
        <v>3</v>
      </c>
      <c r="I47" s="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659</v>
      </c>
      <c r="H48" s="11" t="s">
        <v>3</v>
      </c>
      <c r="I48" s="10" t="s">
        <v>3</v>
      </c>
      <c r="J48" s="116"/>
    </row>
    <row r="49" spans="1:10">
      <c r="A49" s="122" t="s">
        <v>660</v>
      </c>
      <c r="B49" s="119" t="s">
        <v>422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661</v>
      </c>
      <c r="H49" s="5" t="s">
        <v>3</v>
      </c>
      <c r="I49" s="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422</v>
      </c>
      <c r="H50" s="8" t="s">
        <v>2</v>
      </c>
      <c r="I50" s="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11" t="s">
        <v>662</v>
      </c>
      <c r="H51" s="11" t="s">
        <v>3</v>
      </c>
      <c r="I51" s="10" t="s">
        <v>3</v>
      </c>
      <c r="J51" s="116"/>
    </row>
    <row r="52" spans="1:10">
      <c r="A52" s="122" t="s">
        <v>663</v>
      </c>
      <c r="B52" s="119" t="s">
        <v>273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664</v>
      </c>
      <c r="H52" s="5" t="s">
        <v>3</v>
      </c>
      <c r="I52" s="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665</v>
      </c>
      <c r="H53" s="8" t="s">
        <v>2</v>
      </c>
      <c r="I53" s="7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11" t="s">
        <v>666</v>
      </c>
      <c r="H54" s="11" t="s">
        <v>3</v>
      </c>
      <c r="I54" s="10" t="s">
        <v>3</v>
      </c>
      <c r="J54" s="116"/>
    </row>
    <row r="55" spans="1:10">
      <c r="A55" s="122" t="s">
        <v>667</v>
      </c>
      <c r="B55" s="119" t="s">
        <v>503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374</v>
      </c>
      <c r="H55" s="5" t="s">
        <v>2</v>
      </c>
      <c r="I55" s="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503</v>
      </c>
      <c r="H56" s="8" t="s">
        <v>2</v>
      </c>
      <c r="I56" s="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11" t="s">
        <v>178</v>
      </c>
      <c r="H57" s="11" t="s">
        <v>3</v>
      </c>
      <c r="I57" s="10" t="s">
        <v>3</v>
      </c>
      <c r="J57" s="116"/>
    </row>
    <row r="58" spans="1:10">
      <c r="A58" s="122" t="s">
        <v>668</v>
      </c>
      <c r="B58" s="119" t="s">
        <v>283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283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669</v>
      </c>
      <c r="H59" s="8" t="s">
        <v>2</v>
      </c>
      <c r="I59" s="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11" t="s">
        <v>670</v>
      </c>
      <c r="H60" s="11" t="s">
        <v>3</v>
      </c>
      <c r="I60" s="10" t="s">
        <v>3</v>
      </c>
      <c r="J60" s="116"/>
    </row>
    <row r="61" spans="1:10">
      <c r="A61" s="122" t="s">
        <v>671</v>
      </c>
      <c r="B61" s="119" t="s">
        <v>376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376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378</v>
      </c>
      <c r="H62" s="8" t="s">
        <v>3</v>
      </c>
      <c r="I62" s="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11" t="s">
        <v>672</v>
      </c>
      <c r="H63" s="11" t="s">
        <v>3</v>
      </c>
      <c r="I63" s="10" t="s">
        <v>3</v>
      </c>
      <c r="J63" s="116"/>
    </row>
    <row r="64" spans="1:10">
      <c r="A64" s="122" t="s">
        <v>673</v>
      </c>
      <c r="B64" s="119" t="s">
        <v>376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376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378</v>
      </c>
      <c r="H65" s="8" t="s">
        <v>3</v>
      </c>
      <c r="I65" s="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11" t="s">
        <v>674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B00-000000000000}">
      <formula1>binary_options</formula1>
    </dataValidation>
    <dataValidation type="list" allowBlank="1" sqref="H7:I66" xr:uid="{00000000-0002-0000-0B00-000001000000}">
      <formula1>answer_evaluations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Lapas13"/>
  <dimension ref="A1:J67"/>
  <sheetViews>
    <sheetView topLeftCell="A24" workbookViewId="0">
      <selection activeCell="D71" sqref="D7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21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5640</v>
      </c>
      <c r="F2" s="8">
        <v>3395</v>
      </c>
      <c r="G2" s="8">
        <v>4105</v>
      </c>
      <c r="H2" s="7">
        <v>3998</v>
      </c>
    </row>
    <row r="3" spans="1:10">
      <c r="A3" s="6" t="s">
        <v>154</v>
      </c>
      <c r="B3" s="7" t="s">
        <v>155</v>
      </c>
      <c r="D3" s="6" t="s">
        <v>156</v>
      </c>
      <c r="E3" s="8">
        <v>27132</v>
      </c>
      <c r="F3" s="8">
        <v>12580</v>
      </c>
      <c r="G3" s="8">
        <v>12576</v>
      </c>
      <c r="H3" s="7">
        <v>12584</v>
      </c>
    </row>
    <row r="4" spans="1:10">
      <c r="A4" s="9" t="s">
        <v>133</v>
      </c>
      <c r="B4" s="10" t="s">
        <v>242</v>
      </c>
      <c r="D4" s="9" t="s">
        <v>158</v>
      </c>
      <c r="E4" s="11">
        <v>32772</v>
      </c>
      <c r="F4" s="11">
        <v>15975</v>
      </c>
      <c r="G4" s="11">
        <v>16681</v>
      </c>
      <c r="H4" s="10">
        <v>16582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675</v>
      </c>
      <c r="B7" s="119" t="s">
        <v>287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288</v>
      </c>
      <c r="H7" s="5" t="s">
        <v>3</v>
      </c>
      <c r="I7" s="4" t="s">
        <v>3</v>
      </c>
      <c r="J7" s="116"/>
    </row>
    <row r="8" spans="1:10">
      <c r="A8" s="123"/>
      <c r="B8" s="120"/>
      <c r="C8" s="120"/>
      <c r="D8" s="120"/>
      <c r="E8" s="120"/>
      <c r="F8" s="120"/>
      <c r="G8" s="8" t="s">
        <v>287</v>
      </c>
      <c r="H8" s="8" t="s">
        <v>2</v>
      </c>
      <c r="I8" s="7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" t="s">
        <v>289</v>
      </c>
      <c r="H9" s="11" t="s">
        <v>3</v>
      </c>
      <c r="I9" s="10" t="s">
        <v>3</v>
      </c>
      <c r="J9" s="116"/>
    </row>
    <row r="10" spans="1:10">
      <c r="A10" s="122" t="s">
        <v>676</v>
      </c>
      <c r="B10" s="119" t="s">
        <v>173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173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291</v>
      </c>
      <c r="H11" s="8" t="s">
        <v>3</v>
      </c>
      <c r="I11" s="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174</v>
      </c>
      <c r="H12" s="11" t="s">
        <v>3</v>
      </c>
      <c r="I12" s="10" t="s">
        <v>3</v>
      </c>
      <c r="J12" s="116"/>
    </row>
    <row r="13" spans="1:10">
      <c r="A13" s="122" t="s">
        <v>677</v>
      </c>
      <c r="B13" s="119" t="s">
        <v>174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174</v>
      </c>
      <c r="H13" s="5" t="s">
        <v>2</v>
      </c>
      <c r="I13" s="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293</v>
      </c>
      <c r="H14" s="8" t="s">
        <v>3</v>
      </c>
      <c r="I14" s="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294</v>
      </c>
      <c r="H15" s="11" t="s">
        <v>3</v>
      </c>
      <c r="I15" s="10" t="s">
        <v>3</v>
      </c>
      <c r="J15" s="116"/>
    </row>
    <row r="16" spans="1:10">
      <c r="A16" s="122" t="s">
        <v>678</v>
      </c>
      <c r="B16" s="119" t="s">
        <v>185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185</v>
      </c>
      <c r="H16" s="5" t="s">
        <v>2</v>
      </c>
      <c r="I16" s="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296</v>
      </c>
      <c r="H17" s="8" t="s">
        <v>3</v>
      </c>
      <c r="I17" s="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297</v>
      </c>
      <c r="H18" s="11" t="s">
        <v>3</v>
      </c>
      <c r="I18" s="10" t="s">
        <v>3</v>
      </c>
      <c r="J18" s="116"/>
    </row>
    <row r="19" spans="1:10">
      <c r="A19" s="122" t="s">
        <v>679</v>
      </c>
      <c r="B19" s="119" t="s">
        <v>549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549</v>
      </c>
      <c r="H19" s="5" t="s">
        <v>2</v>
      </c>
      <c r="I19" s="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680</v>
      </c>
      <c r="H20" s="8" t="s">
        <v>3</v>
      </c>
      <c r="I20" s="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681</v>
      </c>
      <c r="H21" s="11" t="s">
        <v>3</v>
      </c>
      <c r="I21" s="10" t="s">
        <v>3</v>
      </c>
      <c r="J21" s="116"/>
    </row>
    <row r="22" spans="1:10">
      <c r="A22" s="122" t="s">
        <v>682</v>
      </c>
      <c r="B22" s="119" t="s">
        <v>177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178</v>
      </c>
      <c r="H22" s="5" t="s">
        <v>3</v>
      </c>
      <c r="I22" s="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177</v>
      </c>
      <c r="H23" s="8" t="s">
        <v>2</v>
      </c>
      <c r="I23" s="7" t="s">
        <v>2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" t="s">
        <v>185</v>
      </c>
      <c r="H24" s="11" t="s">
        <v>3</v>
      </c>
      <c r="I24" s="10" t="s">
        <v>3</v>
      </c>
      <c r="J24" s="116"/>
    </row>
    <row r="25" spans="1:10">
      <c r="A25" s="122" t="s">
        <v>683</v>
      </c>
      <c r="B25" s="119" t="s">
        <v>684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684</v>
      </c>
      <c r="H25" s="5" t="s">
        <v>2</v>
      </c>
      <c r="I25" s="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685</v>
      </c>
      <c r="H26" s="8" t="s">
        <v>3</v>
      </c>
      <c r="I26" s="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" t="s">
        <v>686</v>
      </c>
      <c r="H27" s="11" t="s">
        <v>3</v>
      </c>
      <c r="I27" s="10" t="s">
        <v>2</v>
      </c>
      <c r="J27" s="116"/>
    </row>
    <row r="28" spans="1:10">
      <c r="A28" s="122" t="s">
        <v>687</v>
      </c>
      <c r="B28" s="119" t="s">
        <v>555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688</v>
      </c>
      <c r="H28" s="5" t="s">
        <v>3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198</v>
      </c>
      <c r="H29" s="8" t="s">
        <v>2</v>
      </c>
      <c r="I29" s="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11" t="s">
        <v>201</v>
      </c>
      <c r="H30" s="11" t="s">
        <v>2</v>
      </c>
      <c r="I30" s="10" t="s">
        <v>2</v>
      </c>
      <c r="J30" s="116"/>
    </row>
    <row r="31" spans="1:10">
      <c r="A31" s="122" t="s">
        <v>689</v>
      </c>
      <c r="B31" s="119" t="s">
        <v>211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229</v>
      </c>
      <c r="H31" s="5" t="s">
        <v>3</v>
      </c>
      <c r="I31" s="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690</v>
      </c>
      <c r="H32" s="8" t="s">
        <v>3</v>
      </c>
      <c r="I32" s="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" t="s">
        <v>211</v>
      </c>
      <c r="H33" s="11" t="s">
        <v>2</v>
      </c>
      <c r="I33" s="10" t="s">
        <v>2</v>
      </c>
      <c r="J33" s="116"/>
    </row>
    <row r="34" spans="1:10">
      <c r="A34" s="122" t="s">
        <v>691</v>
      </c>
      <c r="B34" s="119" t="s">
        <v>215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692</v>
      </c>
      <c r="H34" s="5" t="s">
        <v>3</v>
      </c>
      <c r="I34" s="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693</v>
      </c>
      <c r="H35" s="8" t="s">
        <v>3</v>
      </c>
      <c r="I35" s="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" t="s">
        <v>215</v>
      </c>
      <c r="H36" s="11" t="s">
        <v>2</v>
      </c>
      <c r="I36" s="10" t="s">
        <v>2</v>
      </c>
      <c r="J36" s="116"/>
    </row>
    <row r="37" spans="1:10">
      <c r="A37" s="122" t="s">
        <v>694</v>
      </c>
      <c r="B37" s="119" t="s">
        <v>560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218</v>
      </c>
      <c r="H37" s="5" t="s">
        <v>2</v>
      </c>
      <c r="I37" s="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695</v>
      </c>
      <c r="H38" s="8" t="s">
        <v>3</v>
      </c>
      <c r="I38" s="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" t="s">
        <v>223</v>
      </c>
      <c r="H39" s="11" t="s">
        <v>2</v>
      </c>
      <c r="I39" s="10" t="s">
        <v>2</v>
      </c>
      <c r="J39" s="116"/>
    </row>
    <row r="40" spans="1:10">
      <c r="A40" s="122" t="s">
        <v>696</v>
      </c>
      <c r="B40" s="119" t="s">
        <v>563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563</v>
      </c>
      <c r="H40" s="5" t="s">
        <v>2</v>
      </c>
      <c r="I40" s="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417</v>
      </c>
      <c r="H41" s="8" t="s">
        <v>3</v>
      </c>
      <c r="I41" s="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" t="s">
        <v>697</v>
      </c>
      <c r="H42" s="11" t="s">
        <v>3</v>
      </c>
      <c r="I42" s="10" t="s">
        <v>3</v>
      </c>
      <c r="J42" s="116"/>
    </row>
    <row r="43" spans="1:10">
      <c r="A43" s="122" t="s">
        <v>698</v>
      </c>
      <c r="B43" s="119" t="s">
        <v>699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699</v>
      </c>
      <c r="H43" s="5" t="s">
        <v>2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700</v>
      </c>
      <c r="H44" s="8" t="s">
        <v>3</v>
      </c>
      <c r="I44" s="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11" t="s">
        <v>701</v>
      </c>
      <c r="H45" s="11" t="s">
        <v>3</v>
      </c>
      <c r="I45" s="10" t="s">
        <v>3</v>
      </c>
      <c r="J45" s="116"/>
    </row>
    <row r="46" spans="1:10">
      <c r="A46" s="122" t="s">
        <v>702</v>
      </c>
      <c r="B46" s="119" t="s">
        <v>703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237</v>
      </c>
      <c r="H46" s="5" t="s">
        <v>3</v>
      </c>
      <c r="I46" s="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704</v>
      </c>
      <c r="H47" s="8" t="s">
        <v>3</v>
      </c>
      <c r="I47" s="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" t="s">
        <v>703</v>
      </c>
      <c r="H48" s="11" t="s">
        <v>2</v>
      </c>
      <c r="I48" s="10" t="s">
        <v>2</v>
      </c>
      <c r="J48" s="116"/>
    </row>
    <row r="49" spans="1:10">
      <c r="A49" s="122" t="s">
        <v>705</v>
      </c>
      <c r="B49" s="119" t="s">
        <v>706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706</v>
      </c>
      <c r="H49" s="5" t="s">
        <v>2</v>
      </c>
      <c r="I49" s="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707</v>
      </c>
      <c r="H50" s="8" t="s">
        <v>3</v>
      </c>
      <c r="I50" s="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11" t="s">
        <v>708</v>
      </c>
      <c r="H51" s="11" t="s">
        <v>2</v>
      </c>
      <c r="I51" s="10" t="s">
        <v>2</v>
      </c>
      <c r="J51" s="116"/>
    </row>
    <row r="52" spans="1:10">
      <c r="A52" s="122" t="s">
        <v>709</v>
      </c>
      <c r="B52" s="119" t="s">
        <v>499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422</v>
      </c>
      <c r="H52" s="5" t="s">
        <v>2</v>
      </c>
      <c r="I52" s="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710</v>
      </c>
      <c r="H53" s="8" t="s">
        <v>3</v>
      </c>
      <c r="I53" s="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" t="s">
        <v>711</v>
      </c>
      <c r="H54" s="11" t="s">
        <v>3</v>
      </c>
      <c r="I54" s="10" t="s">
        <v>3</v>
      </c>
      <c r="J54" s="116"/>
    </row>
    <row r="55" spans="1:10">
      <c r="A55" s="122" t="s">
        <v>712</v>
      </c>
      <c r="B55" s="119" t="s">
        <v>324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324</v>
      </c>
      <c r="H55" s="5" t="s">
        <v>2</v>
      </c>
      <c r="I55" s="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468</v>
      </c>
      <c r="H56" s="8" t="s">
        <v>3</v>
      </c>
      <c r="I56" s="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" t="s">
        <v>713</v>
      </c>
      <c r="H57" s="11" t="s">
        <v>3</v>
      </c>
      <c r="I57" s="10" t="s">
        <v>3</v>
      </c>
      <c r="J57" s="116"/>
    </row>
    <row r="58" spans="1:10">
      <c r="A58" s="122" t="s">
        <v>714</v>
      </c>
      <c r="B58" s="119" t="s">
        <v>378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672</v>
      </c>
      <c r="H58" s="5" t="s">
        <v>3</v>
      </c>
      <c r="I58" s="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378</v>
      </c>
      <c r="H59" s="8" t="s">
        <v>2</v>
      </c>
      <c r="I59" s="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11" t="s">
        <v>376</v>
      </c>
      <c r="H60" s="11" t="s">
        <v>3</v>
      </c>
      <c r="I60" s="10" t="s">
        <v>3</v>
      </c>
      <c r="J60" s="116"/>
    </row>
    <row r="61" spans="1:10">
      <c r="A61" s="122" t="s">
        <v>715</v>
      </c>
      <c r="B61" s="119" t="s">
        <v>273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273</v>
      </c>
      <c r="H61" s="5" t="s">
        <v>2</v>
      </c>
      <c r="I61" s="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716</v>
      </c>
      <c r="H62" s="8" t="s">
        <v>3</v>
      </c>
      <c r="I62" s="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11" t="s">
        <v>717</v>
      </c>
      <c r="H63" s="11" t="s">
        <v>3</v>
      </c>
      <c r="I63" s="10" t="s">
        <v>3</v>
      </c>
      <c r="J63" s="116"/>
    </row>
    <row r="64" spans="1:10">
      <c r="A64" s="122" t="s">
        <v>718</v>
      </c>
      <c r="B64" s="119" t="s">
        <v>233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280</v>
      </c>
      <c r="H64" s="5" t="s">
        <v>3</v>
      </c>
      <c r="I64" s="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233</v>
      </c>
      <c r="H65" s="8" t="s">
        <v>2</v>
      </c>
      <c r="I65" s="7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11" t="s">
        <v>719</v>
      </c>
      <c r="H66" s="11" t="s">
        <v>2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C00-000000000000}">
      <formula1>binary_options</formula1>
    </dataValidation>
    <dataValidation type="list" allowBlank="1" sqref="H7:I66" xr:uid="{00000000-0002-0000-0C00-000001000000}">
      <formula1>answer_evaluations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Lapas14"/>
  <dimension ref="A1:J67"/>
  <sheetViews>
    <sheetView topLeftCell="A19" workbookViewId="0">
      <selection activeCell="G68" sqref="G6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" t="s">
        <v>146</v>
      </c>
      <c r="B1" s="4" t="s">
        <v>21</v>
      </c>
      <c r="D1" s="3" t="s">
        <v>147</v>
      </c>
      <c r="E1" s="5" t="s">
        <v>148</v>
      </c>
      <c r="F1" s="5" t="s">
        <v>149</v>
      </c>
      <c r="G1" s="5" t="s">
        <v>150</v>
      </c>
      <c r="H1" s="4" t="s">
        <v>151</v>
      </c>
    </row>
    <row r="2" spans="1:10">
      <c r="A2" s="6" t="s">
        <v>131</v>
      </c>
      <c r="B2" s="7" t="s">
        <v>152</v>
      </c>
      <c r="D2" s="6" t="s">
        <v>153</v>
      </c>
      <c r="E2" s="8">
        <v>5556</v>
      </c>
      <c r="F2" s="8">
        <v>4048</v>
      </c>
      <c r="G2" s="8">
        <v>3692</v>
      </c>
      <c r="H2" s="7">
        <v>4273</v>
      </c>
    </row>
    <row r="3" spans="1:10">
      <c r="A3" s="6" t="s">
        <v>154</v>
      </c>
      <c r="B3" s="7" t="s">
        <v>155</v>
      </c>
      <c r="D3" s="6" t="s">
        <v>156</v>
      </c>
      <c r="E3" s="8">
        <v>26986</v>
      </c>
      <c r="F3" s="8">
        <v>12716</v>
      </c>
      <c r="G3" s="8">
        <v>12740</v>
      </c>
      <c r="H3" s="7">
        <v>12748</v>
      </c>
    </row>
    <row r="4" spans="1:10">
      <c r="A4" s="9" t="s">
        <v>133</v>
      </c>
      <c r="B4" s="10" t="s">
        <v>285</v>
      </c>
      <c r="D4" s="9" t="s">
        <v>158</v>
      </c>
      <c r="E4" s="11">
        <v>32542</v>
      </c>
      <c r="F4" s="11">
        <v>16764</v>
      </c>
      <c r="G4" s="11">
        <v>16432</v>
      </c>
      <c r="H4" s="10">
        <v>17021</v>
      </c>
    </row>
    <row r="6" spans="1:10">
      <c r="A6" s="12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3" t="s">
        <v>166</v>
      </c>
      <c r="I6" s="14" t="s">
        <v>167</v>
      </c>
      <c r="J6" s="116"/>
    </row>
    <row r="7" spans="1:10">
      <c r="A7" s="122" t="s">
        <v>720</v>
      </c>
      <c r="B7" s="119" t="s">
        <v>364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" t="s">
        <v>174</v>
      </c>
      <c r="H7" s="5" t="s">
        <v>3</v>
      </c>
      <c r="I7" s="4" t="s">
        <v>3</v>
      </c>
      <c r="J7" s="116"/>
    </row>
    <row r="8" spans="1:10">
      <c r="A8" s="123"/>
      <c r="B8" s="120"/>
      <c r="C8" s="120"/>
      <c r="D8" s="120"/>
      <c r="E8" s="120"/>
      <c r="F8" s="120"/>
      <c r="G8" s="8" t="s">
        <v>183</v>
      </c>
      <c r="H8" s="8" t="s">
        <v>3</v>
      </c>
      <c r="I8" s="7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" t="s">
        <v>364</v>
      </c>
      <c r="H9" s="11" t="s">
        <v>2</v>
      </c>
      <c r="I9" s="10" t="s">
        <v>2</v>
      </c>
      <c r="J9" s="116"/>
    </row>
    <row r="10" spans="1:10">
      <c r="A10" s="122" t="s">
        <v>721</v>
      </c>
      <c r="B10" s="119" t="s">
        <v>185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" t="s">
        <v>185</v>
      </c>
      <c r="H10" s="5" t="s">
        <v>2</v>
      </c>
      <c r="I10" s="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8" t="s">
        <v>183</v>
      </c>
      <c r="H11" s="8" t="s">
        <v>3</v>
      </c>
      <c r="I11" s="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" t="s">
        <v>177</v>
      </c>
      <c r="H12" s="11" t="s">
        <v>3</v>
      </c>
      <c r="I12" s="10" t="s">
        <v>3</v>
      </c>
      <c r="J12" s="116"/>
    </row>
    <row r="13" spans="1:10">
      <c r="A13" s="122" t="s">
        <v>722</v>
      </c>
      <c r="B13" s="119" t="s">
        <v>189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" t="s">
        <v>250</v>
      </c>
      <c r="H13" s="5" t="s">
        <v>3</v>
      </c>
      <c r="I13" s="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8" t="s">
        <v>299</v>
      </c>
      <c r="H14" s="8" t="s">
        <v>3</v>
      </c>
      <c r="I14" s="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" t="s">
        <v>189</v>
      </c>
      <c r="H15" s="11" t="s">
        <v>2</v>
      </c>
      <c r="I15" s="10" t="s">
        <v>2</v>
      </c>
      <c r="J15" s="116"/>
    </row>
    <row r="16" spans="1:10">
      <c r="A16" s="122" t="s">
        <v>723</v>
      </c>
      <c r="B16" s="119" t="s">
        <v>503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5" t="s">
        <v>724</v>
      </c>
      <c r="H16" s="5" t="s">
        <v>3</v>
      </c>
      <c r="I16" s="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8" t="s">
        <v>725</v>
      </c>
      <c r="H17" s="8" t="s">
        <v>2</v>
      </c>
      <c r="I17" s="7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" t="s">
        <v>503</v>
      </c>
      <c r="H18" s="11" t="s">
        <v>2</v>
      </c>
      <c r="I18" s="10" t="s">
        <v>2</v>
      </c>
      <c r="J18" s="116"/>
    </row>
    <row r="19" spans="1:10">
      <c r="A19" s="122" t="s">
        <v>726</v>
      </c>
      <c r="B19" s="119" t="s">
        <v>560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" t="s">
        <v>560</v>
      </c>
      <c r="H19" s="5" t="s">
        <v>2</v>
      </c>
      <c r="I19" s="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8" t="s">
        <v>222</v>
      </c>
      <c r="H20" s="8" t="s">
        <v>3</v>
      </c>
      <c r="I20" s="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" t="s">
        <v>219</v>
      </c>
      <c r="H21" s="11" t="s">
        <v>3</v>
      </c>
      <c r="I21" s="10" t="s">
        <v>3</v>
      </c>
      <c r="J21" s="116"/>
    </row>
    <row r="22" spans="1:10">
      <c r="A22" s="122" t="s">
        <v>727</v>
      </c>
      <c r="B22" s="119" t="s">
        <v>493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" t="s">
        <v>222</v>
      </c>
      <c r="H22" s="5" t="s">
        <v>2</v>
      </c>
      <c r="I22" s="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8" t="s">
        <v>223</v>
      </c>
      <c r="H23" s="8" t="s">
        <v>3</v>
      </c>
      <c r="I23" s="7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" t="s">
        <v>212</v>
      </c>
      <c r="H24" s="11" t="s">
        <v>2</v>
      </c>
      <c r="I24" s="10" t="s">
        <v>2</v>
      </c>
      <c r="J24" s="116"/>
    </row>
    <row r="25" spans="1:10">
      <c r="A25" s="122" t="s">
        <v>728</v>
      </c>
      <c r="B25" s="119" t="s">
        <v>351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5" t="s">
        <v>729</v>
      </c>
      <c r="H25" s="5" t="s">
        <v>3</v>
      </c>
      <c r="I25" s="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8" t="s">
        <v>351</v>
      </c>
      <c r="H26" s="8" t="s">
        <v>2</v>
      </c>
      <c r="I26" s="7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" t="s">
        <v>730</v>
      </c>
      <c r="H27" s="11" t="s">
        <v>3</v>
      </c>
      <c r="I27" s="10" t="s">
        <v>3</v>
      </c>
      <c r="J27" s="116"/>
    </row>
    <row r="28" spans="1:10">
      <c r="A28" s="122" t="s">
        <v>731</v>
      </c>
      <c r="B28" s="119" t="s">
        <v>235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" t="s">
        <v>265</v>
      </c>
      <c r="H28" s="5" t="s">
        <v>3</v>
      </c>
      <c r="I28" s="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8" t="s">
        <v>235</v>
      </c>
      <c r="H29" s="8" t="s">
        <v>2</v>
      </c>
      <c r="I29" s="7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" t="s">
        <v>732</v>
      </c>
      <c r="H30" s="11" t="s">
        <v>3</v>
      </c>
      <c r="I30" s="10" t="s">
        <v>3</v>
      </c>
      <c r="J30" s="116"/>
    </row>
    <row r="31" spans="1:10">
      <c r="A31" s="122" t="s">
        <v>733</v>
      </c>
      <c r="B31" s="119" t="s">
        <v>499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5" t="s">
        <v>734</v>
      </c>
      <c r="H31" s="5" t="s">
        <v>3</v>
      </c>
      <c r="I31" s="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8" t="s">
        <v>619</v>
      </c>
      <c r="H32" s="8" t="s">
        <v>2</v>
      </c>
      <c r="I32" s="7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" t="s">
        <v>422</v>
      </c>
      <c r="H33" s="11" t="s">
        <v>2</v>
      </c>
      <c r="I33" s="10" t="s">
        <v>2</v>
      </c>
      <c r="J33" s="116"/>
    </row>
    <row r="34" spans="1:10">
      <c r="A34" s="122" t="s">
        <v>735</v>
      </c>
      <c r="B34" s="119" t="s">
        <v>233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5" t="s">
        <v>233</v>
      </c>
      <c r="H34" s="5" t="s">
        <v>2</v>
      </c>
      <c r="I34" s="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8" t="s">
        <v>521</v>
      </c>
      <c r="H35" s="8" t="s">
        <v>3</v>
      </c>
      <c r="I35" s="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" t="s">
        <v>719</v>
      </c>
      <c r="H36" s="11" t="s">
        <v>2</v>
      </c>
      <c r="I36" s="10" t="s">
        <v>3</v>
      </c>
      <c r="J36" s="116"/>
    </row>
    <row r="37" spans="1:10">
      <c r="A37" s="122" t="s">
        <v>736</v>
      </c>
      <c r="B37" s="119" t="s">
        <v>737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" t="s">
        <v>737</v>
      </c>
      <c r="H37" s="5" t="s">
        <v>2</v>
      </c>
      <c r="I37" s="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8" t="s">
        <v>738</v>
      </c>
      <c r="H38" s="8" t="s">
        <v>3</v>
      </c>
      <c r="I38" s="7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" t="s">
        <v>739</v>
      </c>
      <c r="H39" s="11" t="s">
        <v>3</v>
      </c>
      <c r="I39" s="10" t="s">
        <v>3</v>
      </c>
      <c r="J39" s="116"/>
    </row>
    <row r="40" spans="1:10">
      <c r="A40" s="122" t="s">
        <v>740</v>
      </c>
      <c r="B40" s="119" t="s">
        <v>273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" t="s">
        <v>741</v>
      </c>
      <c r="H40" s="5" t="s">
        <v>3</v>
      </c>
      <c r="I40" s="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8" t="s">
        <v>273</v>
      </c>
      <c r="H41" s="8" t="s">
        <v>2</v>
      </c>
      <c r="I41" s="7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" t="s">
        <v>742</v>
      </c>
      <c r="H42" s="11" t="s">
        <v>3</v>
      </c>
      <c r="I42" s="10" t="s">
        <v>3</v>
      </c>
      <c r="J42" s="116"/>
    </row>
    <row r="43" spans="1:10">
      <c r="A43" s="122" t="s">
        <v>743</v>
      </c>
      <c r="B43" s="119" t="s">
        <v>744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" t="s">
        <v>745</v>
      </c>
      <c r="H43" s="5" t="s">
        <v>3</v>
      </c>
      <c r="I43" s="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8" t="s">
        <v>744</v>
      </c>
      <c r="H44" s="8" t="s">
        <v>2</v>
      </c>
      <c r="I44" s="7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" t="s">
        <v>746</v>
      </c>
      <c r="H45" s="11" t="s">
        <v>3</v>
      </c>
      <c r="I45" s="10" t="s">
        <v>3</v>
      </c>
      <c r="J45" s="116"/>
    </row>
    <row r="46" spans="1:10">
      <c r="A46" s="122" t="s">
        <v>747</v>
      </c>
      <c r="B46" s="119" t="s">
        <v>748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" t="s">
        <v>749</v>
      </c>
      <c r="H46" s="5" t="s">
        <v>3</v>
      </c>
      <c r="I46" s="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8" t="s">
        <v>748</v>
      </c>
      <c r="H47" s="8" t="s">
        <v>2</v>
      </c>
      <c r="I47" s="7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11" t="s">
        <v>750</v>
      </c>
      <c r="H48" s="11" t="s">
        <v>3</v>
      </c>
      <c r="I48" s="10" t="s">
        <v>3</v>
      </c>
      <c r="J48" s="116"/>
    </row>
    <row r="49" spans="1:10">
      <c r="A49" s="122" t="s">
        <v>751</v>
      </c>
      <c r="B49" s="119" t="s">
        <v>495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" t="s">
        <v>415</v>
      </c>
      <c r="H49" s="5" t="s">
        <v>2</v>
      </c>
      <c r="I49" s="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8" t="s">
        <v>225</v>
      </c>
      <c r="H50" s="8" t="s">
        <v>2</v>
      </c>
      <c r="I50" s="7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" t="s">
        <v>174</v>
      </c>
      <c r="H51" s="11" t="s">
        <v>3</v>
      </c>
      <c r="I51" s="10" t="s">
        <v>3</v>
      </c>
      <c r="J51" s="116"/>
    </row>
    <row r="52" spans="1:10">
      <c r="A52" s="122" t="s">
        <v>752</v>
      </c>
      <c r="B52" s="119" t="s">
        <v>489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" t="s">
        <v>198</v>
      </c>
      <c r="H52" s="5" t="s">
        <v>3</v>
      </c>
      <c r="I52" s="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8" t="s">
        <v>199</v>
      </c>
      <c r="H53" s="8" t="s">
        <v>2</v>
      </c>
      <c r="I53" s="7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" t="s">
        <v>197</v>
      </c>
      <c r="H54" s="11" t="s">
        <v>2</v>
      </c>
      <c r="I54" s="10" t="s">
        <v>2</v>
      </c>
      <c r="J54" s="116"/>
    </row>
    <row r="55" spans="1:10">
      <c r="A55" s="122" t="s">
        <v>753</v>
      </c>
      <c r="B55" s="119" t="s">
        <v>173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" t="s">
        <v>173</v>
      </c>
      <c r="H55" s="5" t="s">
        <v>2</v>
      </c>
      <c r="I55" s="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8" t="s">
        <v>177</v>
      </c>
      <c r="H56" s="8" t="s">
        <v>3</v>
      </c>
      <c r="I56" s="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" t="s">
        <v>754</v>
      </c>
      <c r="H57" s="11" t="s">
        <v>3</v>
      </c>
      <c r="I57" s="10" t="s">
        <v>3</v>
      </c>
      <c r="J57" s="116"/>
    </row>
    <row r="58" spans="1:10">
      <c r="A58" s="122" t="s">
        <v>609</v>
      </c>
      <c r="B58" s="119" t="s">
        <v>215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" t="s">
        <v>215</v>
      </c>
      <c r="H58" s="5" t="s">
        <v>2</v>
      </c>
      <c r="I58" s="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8" t="s">
        <v>755</v>
      </c>
      <c r="H59" s="8" t="s">
        <v>3</v>
      </c>
      <c r="I59" s="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11" t="s">
        <v>756</v>
      </c>
      <c r="H60" s="11" t="s">
        <v>3</v>
      </c>
      <c r="I60" s="10" t="s">
        <v>3</v>
      </c>
      <c r="J60" s="116"/>
    </row>
    <row r="61" spans="1:10">
      <c r="A61" s="122" t="s">
        <v>757</v>
      </c>
      <c r="B61" s="119" t="s">
        <v>541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" t="s">
        <v>422</v>
      </c>
      <c r="H61" s="5" t="s">
        <v>3</v>
      </c>
      <c r="I61" s="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8" t="s">
        <v>541</v>
      </c>
      <c r="H62" s="8" t="s">
        <v>2</v>
      </c>
      <c r="I62" s="7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" t="s">
        <v>758</v>
      </c>
      <c r="H63" s="11" t="s">
        <v>3</v>
      </c>
      <c r="I63" s="10" t="s">
        <v>3</v>
      </c>
      <c r="J63" s="116"/>
    </row>
    <row r="64" spans="1:10">
      <c r="A64" s="122" t="s">
        <v>759</v>
      </c>
      <c r="B64" s="119" t="s">
        <v>203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" t="s">
        <v>203</v>
      </c>
      <c r="H64" s="5" t="s">
        <v>2</v>
      </c>
      <c r="I64" s="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8" t="s">
        <v>237</v>
      </c>
      <c r="H65" s="8" t="s">
        <v>3</v>
      </c>
      <c r="I65" s="7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" t="s">
        <v>205</v>
      </c>
      <c r="H66" s="11" t="s">
        <v>3</v>
      </c>
      <c r="I66" s="1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D00-000000000000}">
      <formula1>binary_options</formula1>
    </dataValidation>
    <dataValidation type="list" allowBlank="1" sqref="H7:I66" xr:uid="{00000000-0002-0000-0D00-000001000000}">
      <formula1>answer_evaluations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Lapas15"/>
  <dimension ref="A1:J67"/>
  <sheetViews>
    <sheetView topLeftCell="A25" workbookViewId="0">
      <selection activeCell="G33" sqref="G33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18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9226</v>
      </c>
      <c r="F2" s="20">
        <v>9238</v>
      </c>
      <c r="G2" s="20">
        <v>6907</v>
      </c>
      <c r="H2" s="19">
        <v>5513</v>
      </c>
    </row>
    <row r="3" spans="1:10">
      <c r="A3" s="18" t="s">
        <v>154</v>
      </c>
      <c r="B3" s="19" t="s">
        <v>761</v>
      </c>
      <c r="D3" s="18" t="s">
        <v>156</v>
      </c>
      <c r="E3" s="20">
        <v>5020</v>
      </c>
      <c r="F3" s="20">
        <v>6298</v>
      </c>
      <c r="G3" s="20">
        <v>6297</v>
      </c>
      <c r="H3" s="19">
        <v>6294</v>
      </c>
    </row>
    <row r="4" spans="1:10">
      <c r="A4" s="21" t="s">
        <v>133</v>
      </c>
      <c r="B4" s="22" t="s">
        <v>157</v>
      </c>
      <c r="D4" s="21" t="s">
        <v>158</v>
      </c>
      <c r="E4" s="23">
        <v>14246</v>
      </c>
      <c r="F4" s="23">
        <v>15536</v>
      </c>
      <c r="G4" s="23">
        <v>13204</v>
      </c>
      <c r="H4" s="22">
        <v>11807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762</v>
      </c>
      <c r="B7" s="119" t="s">
        <v>763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764</v>
      </c>
      <c r="H7" s="17" t="s">
        <v>2</v>
      </c>
      <c r="I7" s="16" t="s">
        <v>2</v>
      </c>
      <c r="J7" s="116"/>
    </row>
    <row r="8" spans="1:10">
      <c r="A8" s="123"/>
      <c r="B8" s="120"/>
      <c r="C8" s="120"/>
      <c r="D8" s="120"/>
      <c r="E8" s="120"/>
      <c r="F8" s="120"/>
      <c r="G8" s="29" t="s">
        <v>765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766</v>
      </c>
      <c r="H9" s="23" t="s">
        <v>3</v>
      </c>
      <c r="I9" s="22" t="s">
        <v>3</v>
      </c>
      <c r="J9" s="116"/>
    </row>
    <row r="10" spans="1:10">
      <c r="A10" s="122" t="s">
        <v>767</v>
      </c>
      <c r="B10" s="119" t="s">
        <v>768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769</v>
      </c>
      <c r="H10" s="17" t="s">
        <v>3</v>
      </c>
      <c r="I10" s="1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770</v>
      </c>
      <c r="H11" s="20" t="s">
        <v>3</v>
      </c>
      <c r="I11" s="1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768</v>
      </c>
      <c r="H12" s="23" t="s">
        <v>2</v>
      </c>
      <c r="I12" s="22" t="s">
        <v>2</v>
      </c>
      <c r="J12" s="116"/>
    </row>
    <row r="13" spans="1:10">
      <c r="A13" s="122" t="s">
        <v>771</v>
      </c>
      <c r="B13" s="119" t="s">
        <v>772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773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774</v>
      </c>
      <c r="H14" s="20" t="s">
        <v>3</v>
      </c>
      <c r="I14" s="1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772</v>
      </c>
      <c r="H15" s="23" t="s">
        <v>2</v>
      </c>
      <c r="I15" s="22" t="s">
        <v>2</v>
      </c>
      <c r="J15" s="116"/>
    </row>
    <row r="16" spans="1:10">
      <c r="A16" s="122" t="s">
        <v>775</v>
      </c>
      <c r="B16" s="119" t="s">
        <v>776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777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776</v>
      </c>
      <c r="H17" s="20" t="s">
        <v>2</v>
      </c>
      <c r="I17" s="1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778</v>
      </c>
      <c r="H18" s="23" t="s">
        <v>3</v>
      </c>
      <c r="I18" s="22" t="s">
        <v>3</v>
      </c>
      <c r="J18" s="116"/>
    </row>
    <row r="19" spans="1:10">
      <c r="A19" s="122" t="s">
        <v>779</v>
      </c>
      <c r="B19" s="119" t="s">
        <v>780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781</v>
      </c>
      <c r="H19" s="17" t="s">
        <v>3</v>
      </c>
      <c r="I19" s="1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782</v>
      </c>
      <c r="H20" s="20" t="s">
        <v>3</v>
      </c>
      <c r="I20" s="1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783</v>
      </c>
      <c r="H21" s="23" t="s">
        <v>2</v>
      </c>
      <c r="I21" s="22" t="s">
        <v>2</v>
      </c>
      <c r="J21" s="116"/>
    </row>
    <row r="22" spans="1:10">
      <c r="A22" s="122" t="s">
        <v>784</v>
      </c>
      <c r="B22" s="119" t="s">
        <v>785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786</v>
      </c>
      <c r="H22" s="17" t="s">
        <v>3</v>
      </c>
      <c r="I22" s="1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787</v>
      </c>
      <c r="H23" s="20" t="s">
        <v>3</v>
      </c>
      <c r="I23" s="1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788</v>
      </c>
      <c r="H24" s="23" t="s">
        <v>2</v>
      </c>
      <c r="I24" s="22" t="s">
        <v>2</v>
      </c>
      <c r="J24" s="116"/>
    </row>
    <row r="25" spans="1:10">
      <c r="A25" s="122" t="s">
        <v>789</v>
      </c>
      <c r="B25" s="119" t="s">
        <v>790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790</v>
      </c>
      <c r="H25" s="17" t="s">
        <v>2</v>
      </c>
      <c r="I25" s="1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791</v>
      </c>
      <c r="H26" s="20" t="s">
        <v>3</v>
      </c>
      <c r="I26" s="1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30" t="s">
        <v>792</v>
      </c>
      <c r="H27" s="23" t="s">
        <v>3</v>
      </c>
      <c r="I27" s="22" t="s">
        <v>3</v>
      </c>
      <c r="J27" s="116"/>
    </row>
    <row r="28" spans="1:10">
      <c r="A28" s="122" t="s">
        <v>793</v>
      </c>
      <c r="B28" s="119" t="s">
        <v>794</v>
      </c>
      <c r="C28" s="119" t="s">
        <v>0</v>
      </c>
      <c r="D28" s="119" t="s">
        <v>1</v>
      </c>
      <c r="E28" s="119" t="s">
        <v>0</v>
      </c>
      <c r="F28" s="119" t="str">
        <f>IF(COUNTIF(C28:E28, "yes") = 3, "yes", "no")</f>
        <v>no</v>
      </c>
      <c r="G28" s="28" t="s">
        <v>794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795</v>
      </c>
      <c r="H29" s="20" t="s">
        <v>3</v>
      </c>
      <c r="I29" s="1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796</v>
      </c>
      <c r="H30" s="23" t="s">
        <v>3</v>
      </c>
      <c r="I30" s="22" t="s">
        <v>3</v>
      </c>
      <c r="J30" s="116"/>
    </row>
    <row r="31" spans="1:10">
      <c r="A31" s="122" t="s">
        <v>797</v>
      </c>
      <c r="B31" s="119" t="s">
        <v>798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798</v>
      </c>
      <c r="H31" s="17" t="s">
        <v>2</v>
      </c>
      <c r="I31" s="1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799</v>
      </c>
      <c r="H32" s="20" t="s">
        <v>2</v>
      </c>
      <c r="I32" s="1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800</v>
      </c>
      <c r="H33" s="23" t="s">
        <v>3</v>
      </c>
      <c r="I33" s="22" t="s">
        <v>3</v>
      </c>
      <c r="J33" s="116"/>
    </row>
    <row r="34" spans="1:10">
      <c r="A34" s="122" t="s">
        <v>801</v>
      </c>
      <c r="B34" s="119" t="s">
        <v>802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803</v>
      </c>
      <c r="H34" s="17" t="s">
        <v>3</v>
      </c>
      <c r="I34" s="1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804</v>
      </c>
      <c r="H35" s="20" t="s">
        <v>3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802</v>
      </c>
      <c r="H36" s="23" t="s">
        <v>2</v>
      </c>
      <c r="I36" s="22" t="s">
        <v>2</v>
      </c>
      <c r="J36" s="116"/>
    </row>
    <row r="37" spans="1:10">
      <c r="A37" s="122" t="s">
        <v>805</v>
      </c>
      <c r="B37" s="119" t="s">
        <v>806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807</v>
      </c>
      <c r="H37" s="17" t="s">
        <v>3</v>
      </c>
      <c r="I37" s="1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29">
        <v>42</v>
      </c>
      <c r="H38" s="20" t="s">
        <v>2</v>
      </c>
      <c r="I38" s="19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808</v>
      </c>
      <c r="H39" s="23" t="s">
        <v>3</v>
      </c>
      <c r="I39" s="22" t="s">
        <v>3</v>
      </c>
      <c r="J39" s="116"/>
    </row>
    <row r="40" spans="1:10">
      <c r="A40" s="122" t="s">
        <v>809</v>
      </c>
      <c r="B40" s="119" t="s">
        <v>810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811</v>
      </c>
      <c r="H40" s="17" t="s">
        <v>2</v>
      </c>
      <c r="I40" s="1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812</v>
      </c>
      <c r="H41" s="20" t="s">
        <v>2</v>
      </c>
      <c r="I41" s="1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813</v>
      </c>
      <c r="H42" s="23" t="s">
        <v>3</v>
      </c>
      <c r="I42" s="22" t="s">
        <v>3</v>
      </c>
      <c r="J42" s="116"/>
    </row>
    <row r="43" spans="1:10">
      <c r="A43" s="122" t="s">
        <v>814</v>
      </c>
      <c r="B43" s="119" t="s">
        <v>815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816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817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818</v>
      </c>
      <c r="H45" s="23" t="s">
        <v>2</v>
      </c>
      <c r="I45" s="22" t="s">
        <v>2</v>
      </c>
      <c r="J45" s="116"/>
    </row>
    <row r="46" spans="1:10">
      <c r="A46" s="122" t="s">
        <v>819</v>
      </c>
      <c r="B46" s="119" t="s">
        <v>820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821</v>
      </c>
      <c r="H46" s="17" t="s">
        <v>2</v>
      </c>
      <c r="I46" s="1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822</v>
      </c>
      <c r="H47" s="20" t="s">
        <v>3</v>
      </c>
      <c r="I47" s="1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823</v>
      </c>
      <c r="H48" s="23" t="s">
        <v>3</v>
      </c>
      <c r="I48" s="22" t="s">
        <v>3</v>
      </c>
      <c r="J48" s="116"/>
    </row>
    <row r="49" spans="1:10">
      <c r="A49" s="122" t="s">
        <v>824</v>
      </c>
      <c r="B49" s="119" t="s">
        <v>825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825</v>
      </c>
      <c r="H49" s="17" t="s">
        <v>2</v>
      </c>
      <c r="I49" s="1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826</v>
      </c>
      <c r="H50" s="20" t="s">
        <v>3</v>
      </c>
      <c r="I50" s="1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827</v>
      </c>
      <c r="H51" s="23" t="s">
        <v>3</v>
      </c>
      <c r="I51" s="22" t="s">
        <v>3</v>
      </c>
      <c r="J51" s="116"/>
    </row>
    <row r="52" spans="1:10">
      <c r="A52" s="122" t="s">
        <v>828</v>
      </c>
      <c r="B52" s="119" t="s">
        <v>829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830</v>
      </c>
      <c r="H52" s="17" t="s">
        <v>3</v>
      </c>
      <c r="I52" s="1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831</v>
      </c>
      <c r="H53" s="20" t="s">
        <v>3</v>
      </c>
      <c r="I53" s="1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832</v>
      </c>
      <c r="H54" s="23" t="s">
        <v>2</v>
      </c>
      <c r="I54" s="22" t="s">
        <v>2</v>
      </c>
      <c r="J54" s="116"/>
    </row>
    <row r="55" spans="1:10">
      <c r="A55" s="122" t="s">
        <v>833</v>
      </c>
      <c r="B55" s="119" t="s">
        <v>834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835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836</v>
      </c>
      <c r="H56" s="20" t="s">
        <v>3</v>
      </c>
      <c r="I56" s="1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30">
        <v>18000</v>
      </c>
      <c r="H57" s="23" t="s">
        <v>2</v>
      </c>
      <c r="I57" s="22" t="s">
        <v>2</v>
      </c>
      <c r="J57" s="116"/>
    </row>
    <row r="58" spans="1:10">
      <c r="A58" s="122" t="s">
        <v>837</v>
      </c>
      <c r="B58" s="119" t="s">
        <v>838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838</v>
      </c>
      <c r="H58" s="17" t="s">
        <v>2</v>
      </c>
      <c r="I58" s="1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839</v>
      </c>
      <c r="H59" s="20" t="s">
        <v>3</v>
      </c>
      <c r="I59" s="1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840</v>
      </c>
      <c r="H60" s="23" t="s">
        <v>2</v>
      </c>
      <c r="I60" s="22" t="s">
        <v>2</v>
      </c>
      <c r="J60" s="116"/>
    </row>
    <row r="61" spans="1:10">
      <c r="A61" s="122" t="s">
        <v>841</v>
      </c>
      <c r="B61" s="119" t="s">
        <v>842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842</v>
      </c>
      <c r="H61" s="17" t="s">
        <v>2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843</v>
      </c>
      <c r="H62" s="20" t="s">
        <v>3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844</v>
      </c>
      <c r="H63" s="23" t="s">
        <v>3</v>
      </c>
      <c r="I63" s="22" t="s">
        <v>3</v>
      </c>
      <c r="J63" s="116"/>
    </row>
    <row r="64" spans="1:10">
      <c r="A64" s="122" t="s">
        <v>845</v>
      </c>
      <c r="B64" s="119" t="s">
        <v>846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847</v>
      </c>
      <c r="H64" s="17" t="s">
        <v>3</v>
      </c>
      <c r="I64" s="1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846</v>
      </c>
      <c r="H65" s="20" t="s">
        <v>2</v>
      </c>
      <c r="I65" s="1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848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E00-000000000000}">
      <formula1>binary_options</formula1>
    </dataValidation>
    <dataValidation type="list" allowBlank="1" sqref="H7:I66" xr:uid="{00000000-0002-0000-0E00-000001000000}">
      <formula1>answer_evaluations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Lapas16"/>
  <dimension ref="A1:J67"/>
  <sheetViews>
    <sheetView workbookViewId="0">
      <selection activeCell="H8" sqref="H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18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8019</v>
      </c>
      <c r="F2" s="20">
        <v>8941</v>
      </c>
      <c r="G2" s="20">
        <v>7623</v>
      </c>
      <c r="H2" s="19">
        <v>11149</v>
      </c>
    </row>
    <row r="3" spans="1:10">
      <c r="A3" s="18" t="s">
        <v>154</v>
      </c>
      <c r="B3" s="19" t="s">
        <v>761</v>
      </c>
      <c r="D3" s="18" t="s">
        <v>156</v>
      </c>
      <c r="E3" s="20">
        <v>5020</v>
      </c>
      <c r="F3" s="20">
        <v>6293</v>
      </c>
      <c r="G3" s="20">
        <v>6295</v>
      </c>
      <c r="H3" s="19">
        <v>6251</v>
      </c>
    </row>
    <row r="4" spans="1:10">
      <c r="A4" s="21" t="s">
        <v>133</v>
      </c>
      <c r="B4" s="22" t="s">
        <v>242</v>
      </c>
      <c r="D4" s="21" t="s">
        <v>158</v>
      </c>
      <c r="E4" s="23">
        <v>13039</v>
      </c>
      <c r="F4" s="23">
        <v>15234</v>
      </c>
      <c r="G4" s="23">
        <v>13918</v>
      </c>
      <c r="H4" s="22">
        <v>17400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849</v>
      </c>
      <c r="B7" s="119" t="s">
        <v>763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807</v>
      </c>
      <c r="H7" s="17" t="s">
        <v>3</v>
      </c>
      <c r="I7" s="16" t="s">
        <v>3</v>
      </c>
      <c r="J7" s="116"/>
    </row>
    <row r="8" spans="1:10">
      <c r="A8" s="123"/>
      <c r="B8" s="120"/>
      <c r="C8" s="120"/>
      <c r="D8" s="120"/>
      <c r="E8" s="120"/>
      <c r="F8" s="120"/>
      <c r="G8" s="29" t="s">
        <v>763</v>
      </c>
      <c r="H8" s="20" t="s">
        <v>2</v>
      </c>
      <c r="I8" s="19" t="s">
        <v>2</v>
      </c>
      <c r="J8" s="116"/>
    </row>
    <row r="9" spans="1:10">
      <c r="A9" s="124"/>
      <c r="B9" s="121"/>
      <c r="C9" s="121"/>
      <c r="D9" s="121"/>
      <c r="E9" s="121"/>
      <c r="F9" s="121"/>
      <c r="G9" s="30" t="s">
        <v>850</v>
      </c>
      <c r="H9" s="23" t="s">
        <v>3</v>
      </c>
      <c r="I9" s="22" t="s">
        <v>3</v>
      </c>
      <c r="J9" s="116"/>
    </row>
    <row r="10" spans="1:10">
      <c r="A10" s="122" t="s">
        <v>851</v>
      </c>
      <c r="B10" s="119" t="s">
        <v>780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781</v>
      </c>
      <c r="H10" s="17" t="s">
        <v>3</v>
      </c>
      <c r="I10" s="1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780</v>
      </c>
      <c r="H11" s="20" t="s">
        <v>2</v>
      </c>
      <c r="I11" s="1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852</v>
      </c>
      <c r="H12" s="23" t="s">
        <v>2</v>
      </c>
      <c r="I12" s="22" t="s">
        <v>2</v>
      </c>
      <c r="J12" s="116"/>
    </row>
    <row r="13" spans="1:10">
      <c r="A13" s="122" t="s">
        <v>853</v>
      </c>
      <c r="B13" s="119" t="s">
        <v>854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781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855</v>
      </c>
      <c r="H14" s="20" t="s">
        <v>2</v>
      </c>
      <c r="I14" s="1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856</v>
      </c>
      <c r="H15" s="23" t="s">
        <v>3</v>
      </c>
      <c r="I15" s="22" t="s">
        <v>3</v>
      </c>
      <c r="J15" s="116"/>
    </row>
    <row r="16" spans="1:10">
      <c r="A16" s="122" t="s">
        <v>857</v>
      </c>
      <c r="B16" s="119" t="s">
        <v>858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>
        <v>50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>
        <v>40.299999999999997</v>
      </c>
      <c r="H17" s="20" t="s">
        <v>2</v>
      </c>
      <c r="I17" s="1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30">
        <v>30</v>
      </c>
      <c r="H18" s="23" t="s">
        <v>3</v>
      </c>
      <c r="I18" s="22" t="s">
        <v>3</v>
      </c>
      <c r="J18" s="116"/>
    </row>
    <row r="19" spans="1:10">
      <c r="A19" s="122" t="s">
        <v>859</v>
      </c>
      <c r="B19" s="119" t="s">
        <v>802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860</v>
      </c>
      <c r="H19" s="17" t="s">
        <v>2</v>
      </c>
      <c r="I19" s="1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850</v>
      </c>
      <c r="H20" s="20" t="s">
        <v>3</v>
      </c>
      <c r="I20" s="1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861</v>
      </c>
      <c r="H21" s="23" t="s">
        <v>3</v>
      </c>
      <c r="I21" s="22" t="s">
        <v>3</v>
      </c>
      <c r="J21" s="116"/>
    </row>
    <row r="22" spans="1:10">
      <c r="A22" s="122" t="s">
        <v>862</v>
      </c>
      <c r="B22" s="119" t="s">
        <v>863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864</v>
      </c>
      <c r="H22" s="17" t="s">
        <v>3</v>
      </c>
      <c r="I22" s="1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863</v>
      </c>
      <c r="H23" s="20" t="s">
        <v>2</v>
      </c>
      <c r="I23" s="1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865</v>
      </c>
      <c r="H24" s="23" t="s">
        <v>3</v>
      </c>
      <c r="I24" s="22" t="s">
        <v>3</v>
      </c>
      <c r="J24" s="116"/>
    </row>
    <row r="25" spans="1:10">
      <c r="A25" s="122" t="s">
        <v>866</v>
      </c>
      <c r="B25" s="119" t="s">
        <v>867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867</v>
      </c>
      <c r="H25" s="17" t="s">
        <v>2</v>
      </c>
      <c r="I25" s="1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868</v>
      </c>
      <c r="H26" s="20" t="s">
        <v>3</v>
      </c>
      <c r="I26" s="19" t="s">
        <v>3</v>
      </c>
      <c r="J26" s="116"/>
    </row>
    <row r="27" spans="1:10" ht="48.75" customHeight="1">
      <c r="A27" s="124"/>
      <c r="B27" s="121"/>
      <c r="C27" s="121"/>
      <c r="D27" s="121"/>
      <c r="E27" s="121"/>
      <c r="F27" s="121"/>
      <c r="G27" s="30" t="s">
        <v>869</v>
      </c>
      <c r="H27" s="23" t="s">
        <v>3</v>
      </c>
      <c r="I27" s="22" t="s">
        <v>3</v>
      </c>
      <c r="J27" s="116"/>
    </row>
    <row r="28" spans="1:10">
      <c r="A28" s="122" t="s">
        <v>870</v>
      </c>
      <c r="B28" s="119" t="s">
        <v>871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871</v>
      </c>
      <c r="H28" s="17" t="s">
        <v>2</v>
      </c>
      <c r="I28" s="1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31" t="s">
        <v>872</v>
      </c>
      <c r="H29" s="20" t="s">
        <v>3</v>
      </c>
      <c r="I29" s="1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873</v>
      </c>
      <c r="H30" s="23" t="s">
        <v>3</v>
      </c>
      <c r="I30" s="22" t="s">
        <v>3</v>
      </c>
      <c r="J30" s="116"/>
    </row>
    <row r="31" spans="1:10">
      <c r="A31" s="122" t="s">
        <v>874</v>
      </c>
      <c r="B31" s="119" t="s">
        <v>875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876</v>
      </c>
      <c r="H31" s="17" t="s">
        <v>3</v>
      </c>
      <c r="I31" s="1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877</v>
      </c>
      <c r="H32" s="20" t="s">
        <v>2</v>
      </c>
      <c r="I32" s="1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878</v>
      </c>
      <c r="H33" s="23" t="s">
        <v>3</v>
      </c>
      <c r="I33" s="22" t="s">
        <v>3</v>
      </c>
      <c r="J33" s="116"/>
    </row>
    <row r="34" spans="1:10">
      <c r="A34" s="122" t="s">
        <v>879</v>
      </c>
      <c r="B34" s="119" t="s">
        <v>880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881</v>
      </c>
      <c r="H34" s="17" t="s">
        <v>3</v>
      </c>
      <c r="I34" s="1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880</v>
      </c>
      <c r="H35" s="20" t="s">
        <v>2</v>
      </c>
      <c r="I35" s="19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882</v>
      </c>
      <c r="H36" s="23" t="s">
        <v>3</v>
      </c>
      <c r="I36" s="22" t="s">
        <v>3</v>
      </c>
      <c r="J36" s="116"/>
    </row>
    <row r="37" spans="1:10">
      <c r="A37" s="122" t="s">
        <v>883</v>
      </c>
      <c r="B37" s="119" t="s">
        <v>884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885</v>
      </c>
      <c r="H37" s="17" t="s">
        <v>3</v>
      </c>
      <c r="I37" s="1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886</v>
      </c>
      <c r="H38" s="20" t="s">
        <v>3</v>
      </c>
      <c r="I38" s="1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884</v>
      </c>
      <c r="H39" s="23" t="s">
        <v>2</v>
      </c>
      <c r="I39" s="22" t="s">
        <v>3</v>
      </c>
      <c r="J39" s="116"/>
    </row>
    <row r="40" spans="1:10">
      <c r="A40" s="122" t="s">
        <v>887</v>
      </c>
      <c r="B40" s="119" t="s">
        <v>768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769</v>
      </c>
      <c r="H40" s="17" t="s">
        <v>3</v>
      </c>
      <c r="I40" s="1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770</v>
      </c>
      <c r="H41" s="20" t="s">
        <v>3</v>
      </c>
      <c r="I41" s="1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768</v>
      </c>
      <c r="H42" s="23" t="s">
        <v>2</v>
      </c>
      <c r="I42" s="22" t="s">
        <v>2</v>
      </c>
      <c r="J42" s="116"/>
    </row>
    <row r="43" spans="1:10">
      <c r="A43" s="122" t="s">
        <v>888</v>
      </c>
      <c r="B43" s="119" t="s">
        <v>889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890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889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891</v>
      </c>
      <c r="H45" s="23" t="s">
        <v>3</v>
      </c>
      <c r="I45" s="22" t="s">
        <v>3</v>
      </c>
      <c r="J45" s="116"/>
    </row>
    <row r="46" spans="1:10">
      <c r="A46" s="122" t="s">
        <v>892</v>
      </c>
      <c r="B46" s="119" t="s">
        <v>893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893</v>
      </c>
      <c r="H46" s="17" t="s">
        <v>2</v>
      </c>
      <c r="I46" s="1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894</v>
      </c>
      <c r="H47" s="20" t="s">
        <v>3</v>
      </c>
      <c r="I47" s="1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895</v>
      </c>
      <c r="H48" s="23" t="s">
        <v>3</v>
      </c>
      <c r="I48" s="22" t="s">
        <v>3</v>
      </c>
      <c r="J48" s="116"/>
    </row>
    <row r="49" spans="1:10">
      <c r="A49" s="122" t="s">
        <v>896</v>
      </c>
      <c r="B49" s="119" t="s">
        <v>897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897</v>
      </c>
      <c r="H49" s="17" t="s">
        <v>2</v>
      </c>
      <c r="I49" s="1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898</v>
      </c>
      <c r="H50" s="20" t="s">
        <v>3</v>
      </c>
      <c r="I50" s="1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899</v>
      </c>
      <c r="H51" s="23" t="s">
        <v>3</v>
      </c>
      <c r="I51" s="22" t="s">
        <v>3</v>
      </c>
      <c r="J51" s="116"/>
    </row>
    <row r="52" spans="1:10">
      <c r="A52" s="122" t="s">
        <v>900</v>
      </c>
      <c r="B52" s="119" t="s">
        <v>901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902</v>
      </c>
      <c r="H52" s="17" t="s">
        <v>3</v>
      </c>
      <c r="I52" s="1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903</v>
      </c>
      <c r="H53" s="20" t="s">
        <v>2</v>
      </c>
      <c r="I53" s="1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904</v>
      </c>
      <c r="H54" s="23" t="s">
        <v>3</v>
      </c>
      <c r="I54" s="22" t="s">
        <v>3</v>
      </c>
      <c r="J54" s="116"/>
    </row>
    <row r="55" spans="1:10">
      <c r="A55" s="122" t="s">
        <v>905</v>
      </c>
      <c r="B55" s="119" t="s">
        <v>902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906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907</v>
      </c>
      <c r="H56" s="20" t="s">
        <v>2</v>
      </c>
      <c r="I56" s="1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908</v>
      </c>
      <c r="H57" s="23" t="s">
        <v>3</v>
      </c>
      <c r="I57" s="22" t="s">
        <v>3</v>
      </c>
      <c r="J57" s="116"/>
    </row>
    <row r="58" spans="1:10">
      <c r="A58" s="122" t="s">
        <v>909</v>
      </c>
      <c r="B58" s="119" t="s">
        <v>910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910</v>
      </c>
      <c r="H58" s="17" t="s">
        <v>2</v>
      </c>
      <c r="I58" s="1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911</v>
      </c>
      <c r="H59" s="20" t="s">
        <v>3</v>
      </c>
      <c r="I59" s="19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906</v>
      </c>
      <c r="H60" s="23" t="s">
        <v>3</v>
      </c>
      <c r="I60" s="22" t="s">
        <v>3</v>
      </c>
      <c r="J60" s="116"/>
    </row>
    <row r="61" spans="1:10">
      <c r="A61" s="122" t="s">
        <v>912</v>
      </c>
      <c r="B61" s="119" t="s">
        <v>913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914</v>
      </c>
      <c r="H61" s="17" t="s">
        <v>3</v>
      </c>
      <c r="I61" s="1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915</v>
      </c>
      <c r="H62" s="20" t="s">
        <v>3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916</v>
      </c>
      <c r="H63" s="23" t="s">
        <v>2</v>
      </c>
      <c r="I63" s="22" t="s">
        <v>3</v>
      </c>
      <c r="J63" s="116"/>
    </row>
    <row r="64" spans="1:10">
      <c r="A64" s="122" t="s">
        <v>917</v>
      </c>
      <c r="B64" s="119" t="s">
        <v>918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919</v>
      </c>
      <c r="H64" s="17" t="s">
        <v>3</v>
      </c>
      <c r="I64" s="1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920</v>
      </c>
      <c r="H65" s="20" t="s">
        <v>3</v>
      </c>
      <c r="I65" s="1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918</v>
      </c>
      <c r="H66" s="23" t="s">
        <v>2</v>
      </c>
      <c r="I66" s="2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0F00-000000000000}">
      <formula1>binary_options</formula1>
    </dataValidation>
    <dataValidation type="list" allowBlank="1" sqref="H7:I66" xr:uid="{00000000-0002-0000-0F00-000001000000}">
      <formula1>answer_evaluations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Lapas17"/>
  <dimension ref="A1:J67"/>
  <sheetViews>
    <sheetView workbookViewId="0">
      <selection activeCell="A31" sqref="A31:A33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18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6885</v>
      </c>
      <c r="F2" s="20">
        <v>7312</v>
      </c>
      <c r="G2" s="20">
        <v>6733</v>
      </c>
      <c r="H2" s="19">
        <v>7062</v>
      </c>
    </row>
    <row r="3" spans="1:10">
      <c r="A3" s="18" t="s">
        <v>154</v>
      </c>
      <c r="B3" s="19" t="s">
        <v>761</v>
      </c>
      <c r="D3" s="18" t="s">
        <v>156</v>
      </c>
      <c r="E3" s="20">
        <v>5020</v>
      </c>
      <c r="F3" s="20">
        <v>6528</v>
      </c>
      <c r="G3" s="20">
        <v>6537</v>
      </c>
      <c r="H3" s="19">
        <v>6529</v>
      </c>
    </row>
    <row r="4" spans="1:10">
      <c r="A4" s="21" t="s">
        <v>133</v>
      </c>
      <c r="B4" s="22" t="s">
        <v>285</v>
      </c>
      <c r="D4" s="21" t="s">
        <v>158</v>
      </c>
      <c r="E4" s="23">
        <v>11905</v>
      </c>
      <c r="F4" s="23">
        <v>13840</v>
      </c>
      <c r="G4" s="23">
        <v>13270</v>
      </c>
      <c r="H4" s="22">
        <v>13591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921</v>
      </c>
      <c r="B7" s="119" t="s">
        <v>763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764</v>
      </c>
      <c r="H7" s="17" t="s">
        <v>2</v>
      </c>
      <c r="I7" s="16" t="s">
        <v>2</v>
      </c>
      <c r="J7" s="116"/>
    </row>
    <row r="8" spans="1:10">
      <c r="A8" s="123"/>
      <c r="B8" s="120"/>
      <c r="C8" s="120"/>
      <c r="D8" s="120"/>
      <c r="E8" s="120"/>
      <c r="F8" s="120"/>
      <c r="G8" s="29" t="s">
        <v>765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766</v>
      </c>
      <c r="H9" s="23" t="s">
        <v>3</v>
      </c>
      <c r="I9" s="22" t="s">
        <v>3</v>
      </c>
      <c r="J9" s="116"/>
    </row>
    <row r="10" spans="1:10">
      <c r="A10" s="122" t="s">
        <v>922</v>
      </c>
      <c r="B10" s="119" t="s">
        <v>923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923</v>
      </c>
      <c r="H10" s="17" t="s">
        <v>2</v>
      </c>
      <c r="I10" s="1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924</v>
      </c>
      <c r="H11" s="20" t="s">
        <v>3</v>
      </c>
      <c r="I11" s="1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925</v>
      </c>
      <c r="H12" s="23" t="s">
        <v>3</v>
      </c>
      <c r="I12" s="22" t="s">
        <v>3</v>
      </c>
      <c r="J12" s="116"/>
    </row>
    <row r="13" spans="1:10">
      <c r="A13" s="122" t="s">
        <v>879</v>
      </c>
      <c r="B13" s="119" t="s">
        <v>880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881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880</v>
      </c>
      <c r="H14" s="20" t="s">
        <v>2</v>
      </c>
      <c r="I14" s="1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882</v>
      </c>
      <c r="H15" s="23" t="s">
        <v>3</v>
      </c>
      <c r="I15" s="22" t="s">
        <v>3</v>
      </c>
      <c r="J15" s="116"/>
    </row>
    <row r="16" spans="1:10">
      <c r="A16" s="122" t="s">
        <v>926</v>
      </c>
      <c r="B16" s="119" t="s">
        <v>927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157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928</v>
      </c>
      <c r="H17" s="20" t="s">
        <v>2</v>
      </c>
      <c r="I17" s="1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929</v>
      </c>
      <c r="H18" s="23" t="s">
        <v>3</v>
      </c>
      <c r="I18" s="22" t="s">
        <v>3</v>
      </c>
      <c r="J18" s="116"/>
    </row>
    <row r="19" spans="1:10">
      <c r="A19" s="122" t="s">
        <v>930</v>
      </c>
      <c r="B19" s="119" t="s">
        <v>931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932</v>
      </c>
      <c r="H19" s="17" t="s">
        <v>3</v>
      </c>
      <c r="I19" s="1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29">
        <v>5</v>
      </c>
      <c r="H20" s="20" t="s">
        <v>2</v>
      </c>
      <c r="I20" s="1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933</v>
      </c>
      <c r="H21" s="23" t="s">
        <v>3</v>
      </c>
      <c r="I21" s="22" t="s">
        <v>3</v>
      </c>
      <c r="J21" s="116"/>
    </row>
    <row r="22" spans="1:10">
      <c r="A22" s="122" t="s">
        <v>934</v>
      </c>
      <c r="B22" s="119" t="s">
        <v>854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935</v>
      </c>
      <c r="H22" s="17" t="s">
        <v>3</v>
      </c>
      <c r="I22" s="1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936</v>
      </c>
      <c r="H23" s="20" t="s">
        <v>2</v>
      </c>
      <c r="I23" s="1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157</v>
      </c>
      <c r="H24" s="23" t="s">
        <v>3</v>
      </c>
      <c r="I24" s="22" t="s">
        <v>3</v>
      </c>
      <c r="J24" s="116"/>
    </row>
    <row r="25" spans="1:10">
      <c r="A25" s="122" t="s">
        <v>937</v>
      </c>
      <c r="B25" s="119" t="s">
        <v>938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938</v>
      </c>
      <c r="H25" s="17" t="s">
        <v>2</v>
      </c>
      <c r="I25" s="1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939</v>
      </c>
      <c r="H26" s="20" t="s">
        <v>3</v>
      </c>
      <c r="I26" s="19" t="s">
        <v>3</v>
      </c>
      <c r="J26" s="116"/>
    </row>
    <row r="27" spans="1:10" ht="42" customHeight="1">
      <c r="A27" s="124"/>
      <c r="B27" s="121"/>
      <c r="C27" s="121"/>
      <c r="D27" s="121"/>
      <c r="E27" s="121"/>
      <c r="F27" s="121"/>
      <c r="G27" s="30" t="s">
        <v>940</v>
      </c>
      <c r="H27" s="23" t="s">
        <v>3</v>
      </c>
      <c r="I27" s="22" t="s">
        <v>3</v>
      </c>
      <c r="J27" s="116"/>
    </row>
    <row r="28" spans="1:10">
      <c r="A28" s="122" t="s">
        <v>941</v>
      </c>
      <c r="B28" s="119" t="s">
        <v>858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942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943</v>
      </c>
      <c r="H29" s="20" t="s">
        <v>3</v>
      </c>
      <c r="I29" s="1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944</v>
      </c>
      <c r="H30" s="23" t="s">
        <v>3</v>
      </c>
      <c r="I30" s="22" t="s">
        <v>3</v>
      </c>
      <c r="J30" s="116"/>
    </row>
    <row r="31" spans="1:10">
      <c r="A31" s="122" t="s">
        <v>945</v>
      </c>
      <c r="B31" s="119" t="s">
        <v>806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946</v>
      </c>
      <c r="H31" s="17" t="s">
        <v>3</v>
      </c>
      <c r="I31" s="1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806</v>
      </c>
      <c r="H32" s="20" t="s">
        <v>2</v>
      </c>
      <c r="I32" s="1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947</v>
      </c>
      <c r="H33" s="23" t="s">
        <v>3</v>
      </c>
      <c r="I33" s="22" t="s">
        <v>3</v>
      </c>
      <c r="J33" s="116"/>
    </row>
    <row r="34" spans="1:10">
      <c r="A34" s="122" t="s">
        <v>948</v>
      </c>
      <c r="B34" s="119" t="s">
        <v>810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810</v>
      </c>
      <c r="H34" s="17" t="s">
        <v>2</v>
      </c>
      <c r="I34" s="1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949</v>
      </c>
      <c r="H35" s="20" t="s">
        <v>3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950</v>
      </c>
      <c r="H36" s="23" t="s">
        <v>3</v>
      </c>
      <c r="I36" s="22" t="s">
        <v>3</v>
      </c>
      <c r="J36" s="116"/>
    </row>
    <row r="37" spans="1:10">
      <c r="A37" s="122" t="s">
        <v>951</v>
      </c>
      <c r="B37" s="119" t="s">
        <v>952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953</v>
      </c>
      <c r="H37" s="17" t="s">
        <v>3</v>
      </c>
      <c r="I37" s="1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954</v>
      </c>
      <c r="H38" s="20" t="s">
        <v>3</v>
      </c>
      <c r="I38" s="1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955</v>
      </c>
      <c r="H39" s="23" t="s">
        <v>2</v>
      </c>
      <c r="I39" s="22" t="s">
        <v>2</v>
      </c>
      <c r="J39" s="116"/>
    </row>
    <row r="40" spans="1:10">
      <c r="A40" s="122" t="s">
        <v>956</v>
      </c>
      <c r="B40" s="119" t="s">
        <v>957</v>
      </c>
      <c r="C40" s="119" t="s">
        <v>0</v>
      </c>
      <c r="D40" s="119" t="s">
        <v>1</v>
      </c>
      <c r="E40" s="119" t="s">
        <v>0</v>
      </c>
      <c r="F40" s="119" t="str">
        <f>IF(COUNTIF(C40:E40, "yes") = 3, "yes", "no")</f>
        <v>no</v>
      </c>
      <c r="G40" s="28" t="s">
        <v>958</v>
      </c>
      <c r="H40" s="17" t="s">
        <v>3</v>
      </c>
      <c r="I40" s="1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957</v>
      </c>
      <c r="H41" s="20" t="s">
        <v>2</v>
      </c>
      <c r="I41" s="19" t="s">
        <v>2</v>
      </c>
      <c r="J41" s="116"/>
    </row>
    <row r="42" spans="1:10" ht="64.5" customHeight="1">
      <c r="A42" s="124"/>
      <c r="B42" s="121"/>
      <c r="C42" s="121"/>
      <c r="D42" s="121"/>
      <c r="E42" s="121"/>
      <c r="F42" s="121"/>
      <c r="G42" s="30" t="s">
        <v>959</v>
      </c>
      <c r="H42" s="23" t="s">
        <v>3</v>
      </c>
      <c r="I42" s="22" t="s">
        <v>3</v>
      </c>
      <c r="J42" s="116"/>
    </row>
    <row r="43" spans="1:10">
      <c r="A43" s="122" t="s">
        <v>833</v>
      </c>
      <c r="B43" s="119" t="s">
        <v>834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960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961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962</v>
      </c>
      <c r="H45" s="23" t="s">
        <v>3</v>
      </c>
      <c r="I45" s="22" t="s">
        <v>3</v>
      </c>
      <c r="J45" s="116"/>
    </row>
    <row r="46" spans="1:10">
      <c r="A46" s="122" t="s">
        <v>963</v>
      </c>
      <c r="B46" s="119" t="s">
        <v>964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964</v>
      </c>
      <c r="H46" s="17" t="s">
        <v>2</v>
      </c>
      <c r="I46" s="1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965</v>
      </c>
      <c r="H47" s="20" t="s">
        <v>3</v>
      </c>
      <c r="I47" s="1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966</v>
      </c>
      <c r="H48" s="23" t="s">
        <v>3</v>
      </c>
      <c r="I48" s="22" t="s">
        <v>3</v>
      </c>
      <c r="J48" s="116"/>
    </row>
    <row r="49" spans="1:10">
      <c r="A49" s="122" t="s">
        <v>967</v>
      </c>
      <c r="B49" s="119" t="s">
        <v>835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968</v>
      </c>
      <c r="H49" s="17" t="s">
        <v>3</v>
      </c>
      <c r="I49" s="1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960</v>
      </c>
      <c r="H50" s="20" t="s">
        <v>3</v>
      </c>
      <c r="I50" s="1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962</v>
      </c>
      <c r="H51" s="23" t="s">
        <v>2</v>
      </c>
      <c r="I51" s="22" t="s">
        <v>2</v>
      </c>
      <c r="J51" s="116"/>
    </row>
    <row r="52" spans="1:10">
      <c r="A52" s="122" t="s">
        <v>969</v>
      </c>
      <c r="B52" s="119" t="s">
        <v>970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971</v>
      </c>
      <c r="H52" s="17" t="s">
        <v>3</v>
      </c>
      <c r="I52" s="1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970</v>
      </c>
      <c r="H53" s="20" t="s">
        <v>2</v>
      </c>
      <c r="I53" s="1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972</v>
      </c>
      <c r="H54" s="23" t="s">
        <v>3</v>
      </c>
      <c r="I54" s="22" t="s">
        <v>3</v>
      </c>
      <c r="J54" s="116"/>
    </row>
    <row r="55" spans="1:10">
      <c r="A55" s="122" t="s">
        <v>973</v>
      </c>
      <c r="B55" s="119" t="s">
        <v>974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933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975</v>
      </c>
      <c r="H56" s="20" t="s">
        <v>2</v>
      </c>
      <c r="I56" s="1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974</v>
      </c>
      <c r="H57" s="23" t="s">
        <v>2</v>
      </c>
      <c r="I57" s="22" t="s">
        <v>2</v>
      </c>
      <c r="J57" s="116"/>
    </row>
    <row r="58" spans="1:10">
      <c r="A58" s="122" t="s">
        <v>976</v>
      </c>
      <c r="B58" s="119" t="s">
        <v>977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949</v>
      </c>
      <c r="H58" s="17" t="s">
        <v>3</v>
      </c>
      <c r="I58" s="1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978</v>
      </c>
      <c r="H59" s="20" t="s">
        <v>3</v>
      </c>
      <c r="I59" s="1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802</v>
      </c>
      <c r="H60" s="23" t="s">
        <v>2</v>
      </c>
      <c r="I60" s="22" t="s">
        <v>2</v>
      </c>
      <c r="J60" s="116"/>
    </row>
    <row r="61" spans="1:10">
      <c r="A61" s="122" t="s">
        <v>979</v>
      </c>
      <c r="B61" s="119" t="s">
        <v>980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980</v>
      </c>
      <c r="H61" s="17" t="s">
        <v>2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981</v>
      </c>
      <c r="H62" s="20" t="s">
        <v>3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982</v>
      </c>
      <c r="H63" s="23" t="s">
        <v>3</v>
      </c>
      <c r="I63" s="22" t="s">
        <v>3</v>
      </c>
      <c r="J63" s="116"/>
    </row>
    <row r="64" spans="1:10">
      <c r="A64" s="122" t="s">
        <v>983</v>
      </c>
      <c r="B64" s="119" t="s">
        <v>984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984</v>
      </c>
      <c r="H64" s="17" t="s">
        <v>2</v>
      </c>
      <c r="I64" s="1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985</v>
      </c>
      <c r="H65" s="20" t="s">
        <v>2</v>
      </c>
      <c r="I65" s="1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986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000-000000000000}">
      <formula1>binary_options</formula1>
    </dataValidation>
    <dataValidation type="list" allowBlank="1" sqref="H7:I66" xr:uid="{00000000-0002-0000-1000-000001000000}">
      <formula1>answer_evaluations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Lapas18"/>
  <dimension ref="A1:J67"/>
  <sheetViews>
    <sheetView workbookViewId="0">
      <selection activeCell="B25" sqref="B25:B2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19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94502</v>
      </c>
      <c r="F2" s="20">
        <v>48228</v>
      </c>
      <c r="G2" s="20">
        <v>58505</v>
      </c>
      <c r="H2" s="19">
        <v>60336</v>
      </c>
    </row>
    <row r="3" spans="1:10">
      <c r="A3" s="18" t="s">
        <v>154</v>
      </c>
      <c r="B3" s="19" t="s">
        <v>761</v>
      </c>
      <c r="D3" s="18" t="s">
        <v>156</v>
      </c>
      <c r="E3" s="20">
        <v>48543</v>
      </c>
      <c r="F3" s="20">
        <v>26084</v>
      </c>
      <c r="G3" s="20">
        <v>26108</v>
      </c>
      <c r="H3" s="19">
        <v>26056</v>
      </c>
    </row>
    <row r="4" spans="1:10">
      <c r="A4" s="21" t="s">
        <v>133</v>
      </c>
      <c r="B4" s="22" t="s">
        <v>157</v>
      </c>
      <c r="D4" s="21" t="s">
        <v>158</v>
      </c>
      <c r="E4" s="23">
        <v>143045</v>
      </c>
      <c r="F4" s="23">
        <v>74312</v>
      </c>
      <c r="G4" s="23">
        <v>84613</v>
      </c>
      <c r="H4" s="22">
        <v>86392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987</v>
      </c>
      <c r="B7" s="119" t="s">
        <v>988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989</v>
      </c>
      <c r="H7" s="17" t="s">
        <v>3</v>
      </c>
      <c r="I7" s="16" t="s">
        <v>3</v>
      </c>
      <c r="J7" s="116"/>
    </row>
    <row r="8" spans="1:10">
      <c r="A8" s="123"/>
      <c r="B8" s="120"/>
      <c r="C8" s="120"/>
      <c r="D8" s="120"/>
      <c r="E8" s="120"/>
      <c r="F8" s="120"/>
      <c r="G8" s="29" t="s">
        <v>988</v>
      </c>
      <c r="H8" s="20" t="s">
        <v>2</v>
      </c>
      <c r="I8" s="19" t="s">
        <v>2</v>
      </c>
      <c r="J8" s="116"/>
    </row>
    <row r="9" spans="1:10">
      <c r="A9" s="124"/>
      <c r="B9" s="121"/>
      <c r="C9" s="121"/>
      <c r="D9" s="121"/>
      <c r="E9" s="121"/>
      <c r="F9" s="121"/>
      <c r="G9" s="30" t="s">
        <v>990</v>
      </c>
      <c r="H9" s="23" t="s">
        <v>3</v>
      </c>
      <c r="I9" s="22" t="s">
        <v>3</v>
      </c>
      <c r="J9" s="116"/>
    </row>
    <row r="10" spans="1:10">
      <c r="A10" s="122" t="s">
        <v>991</v>
      </c>
      <c r="B10" s="119" t="s">
        <v>992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993</v>
      </c>
      <c r="H10" s="17" t="s">
        <v>3</v>
      </c>
      <c r="I10" s="1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992</v>
      </c>
      <c r="H11" s="20" t="s">
        <v>2</v>
      </c>
      <c r="I11" s="1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994</v>
      </c>
      <c r="H12" s="23" t="s">
        <v>3</v>
      </c>
      <c r="I12" s="22" t="s">
        <v>3</v>
      </c>
      <c r="J12" s="116"/>
    </row>
    <row r="13" spans="1:10">
      <c r="A13" s="122" t="s">
        <v>995</v>
      </c>
      <c r="B13" s="119" t="s">
        <v>996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997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998</v>
      </c>
      <c r="H14" s="20" t="s">
        <v>3</v>
      </c>
      <c r="I14" s="1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996</v>
      </c>
      <c r="H15" s="23" t="s">
        <v>2</v>
      </c>
      <c r="I15" s="22" t="s">
        <v>3</v>
      </c>
      <c r="J15" s="116"/>
    </row>
    <row r="16" spans="1:10">
      <c r="A16" s="122" t="s">
        <v>999</v>
      </c>
      <c r="B16" s="119" t="s">
        <v>1000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1001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1002</v>
      </c>
      <c r="H17" s="20" t="s">
        <v>2</v>
      </c>
      <c r="I17" s="19" t="s">
        <v>3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30" t="s">
        <v>1003</v>
      </c>
      <c r="H18" s="23" t="s">
        <v>3</v>
      </c>
      <c r="I18" s="22" t="s">
        <v>3</v>
      </c>
      <c r="J18" s="116"/>
    </row>
    <row r="19" spans="1:10">
      <c r="A19" s="122" t="s">
        <v>1004</v>
      </c>
      <c r="B19" s="119" t="s">
        <v>1005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1006</v>
      </c>
      <c r="H19" s="20" t="s">
        <v>3</v>
      </c>
      <c r="I19" s="1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1007</v>
      </c>
      <c r="H20" s="20" t="s">
        <v>3</v>
      </c>
      <c r="I20" s="19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30" t="s">
        <v>1005</v>
      </c>
      <c r="H21" s="23" t="s">
        <v>2</v>
      </c>
      <c r="I21" s="22" t="s">
        <v>2</v>
      </c>
      <c r="J21" s="116"/>
    </row>
    <row r="22" spans="1:10">
      <c r="A22" s="122" t="s">
        <v>1008</v>
      </c>
      <c r="B22" s="119" t="s">
        <v>1009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844</v>
      </c>
      <c r="H22" s="20" t="s">
        <v>3</v>
      </c>
      <c r="I22" s="1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1010</v>
      </c>
      <c r="H23" s="20" t="s">
        <v>3</v>
      </c>
      <c r="I23" s="1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1009</v>
      </c>
      <c r="H24" s="23" t="s">
        <v>2</v>
      </c>
      <c r="I24" s="22" t="s">
        <v>2</v>
      </c>
      <c r="J24" s="116"/>
    </row>
    <row r="25" spans="1:10">
      <c r="A25" s="122" t="s">
        <v>1011</v>
      </c>
      <c r="B25" s="119" t="s">
        <v>974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974</v>
      </c>
      <c r="H25" s="17" t="s">
        <v>2</v>
      </c>
      <c r="I25" s="1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949</v>
      </c>
      <c r="H26" s="20" t="s">
        <v>3</v>
      </c>
      <c r="I26" s="19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30" t="s">
        <v>1012</v>
      </c>
      <c r="H27" s="23" t="s">
        <v>2</v>
      </c>
      <c r="I27" s="22" t="s">
        <v>2</v>
      </c>
      <c r="J27" s="116"/>
    </row>
    <row r="28" spans="1:10">
      <c r="A28" s="122" t="s">
        <v>1013</v>
      </c>
      <c r="B28" s="119" t="s">
        <v>977</v>
      </c>
      <c r="C28" s="119" t="s">
        <v>0</v>
      </c>
      <c r="D28" s="119" t="s">
        <v>0</v>
      </c>
      <c r="E28" s="119" t="s">
        <v>0</v>
      </c>
      <c r="F28" s="126" t="str">
        <f>IF(COUNTIF(C28:E28, "yes") = 3, "yes", "no")</f>
        <v>yes</v>
      </c>
      <c r="G28" s="28">
        <v>31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947</v>
      </c>
      <c r="H29" s="20" t="s">
        <v>3</v>
      </c>
      <c r="I29" s="19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7"/>
      <c r="G30" s="30" t="s">
        <v>978</v>
      </c>
      <c r="H30" s="23" t="s">
        <v>3</v>
      </c>
      <c r="I30" s="22" t="s">
        <v>3</v>
      </c>
      <c r="J30" s="116"/>
    </row>
    <row r="31" spans="1:10">
      <c r="A31" s="122" t="s">
        <v>1014</v>
      </c>
      <c r="B31" s="119" t="s">
        <v>834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834</v>
      </c>
      <c r="H31" s="17" t="s">
        <v>2</v>
      </c>
      <c r="I31" s="1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1015</v>
      </c>
      <c r="H32" s="20" t="s">
        <v>3</v>
      </c>
      <c r="I32" s="19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30" t="s">
        <v>1016</v>
      </c>
      <c r="H33" s="23" t="s">
        <v>3</v>
      </c>
      <c r="I33" s="22" t="s">
        <v>3</v>
      </c>
      <c r="J33" s="116"/>
    </row>
    <row r="34" spans="1:10">
      <c r="A34" s="122" t="s">
        <v>1017</v>
      </c>
      <c r="B34" s="119" t="s">
        <v>966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966</v>
      </c>
      <c r="H34" s="17" t="s">
        <v>2</v>
      </c>
      <c r="I34" s="1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1018</v>
      </c>
      <c r="H35" s="20" t="s">
        <v>3</v>
      </c>
      <c r="I35" s="19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30" t="s">
        <v>1019</v>
      </c>
      <c r="H36" s="23" t="s">
        <v>2</v>
      </c>
      <c r="I36" s="22" t="s">
        <v>2</v>
      </c>
      <c r="J36" s="116"/>
    </row>
    <row r="37" spans="1:10">
      <c r="A37" s="122" t="s">
        <v>1020</v>
      </c>
      <c r="B37" s="119" t="s">
        <v>1021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1022</v>
      </c>
      <c r="H37" s="17" t="s">
        <v>3</v>
      </c>
      <c r="I37" s="1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1023</v>
      </c>
      <c r="H38" s="20" t="s">
        <v>3</v>
      </c>
      <c r="I38" s="19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30" t="s">
        <v>1021</v>
      </c>
      <c r="H39" s="23" t="s">
        <v>2</v>
      </c>
      <c r="I39" s="22" t="s">
        <v>2</v>
      </c>
      <c r="J39" s="116"/>
    </row>
    <row r="40" spans="1:10">
      <c r="A40" s="122" t="s">
        <v>1024</v>
      </c>
      <c r="B40" s="119" t="s">
        <v>1025</v>
      </c>
      <c r="C40" s="119" t="s">
        <v>1</v>
      </c>
      <c r="D40" s="119" t="s">
        <v>0</v>
      </c>
      <c r="E40" s="119" t="s">
        <v>0</v>
      </c>
      <c r="F40" s="119" t="str">
        <f>IF(COUNTIF(C40:E40, "yes") = 3, "yes", "no")</f>
        <v>no</v>
      </c>
      <c r="G40" s="28" t="s">
        <v>1025</v>
      </c>
      <c r="H40" s="17" t="s">
        <v>2</v>
      </c>
      <c r="I40" s="1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1026</v>
      </c>
      <c r="H41" s="20" t="s">
        <v>2</v>
      </c>
      <c r="I41" s="19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30" t="s">
        <v>1027</v>
      </c>
      <c r="H42" s="23" t="s">
        <v>2</v>
      </c>
      <c r="I42" s="22" t="s">
        <v>3</v>
      </c>
      <c r="J42" s="116"/>
    </row>
    <row r="43" spans="1:10">
      <c r="A43" s="122" t="s">
        <v>1028</v>
      </c>
      <c r="B43" s="119" t="s">
        <v>1029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1030</v>
      </c>
      <c r="H43" s="17" t="s">
        <v>2</v>
      </c>
      <c r="I43" s="1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1031</v>
      </c>
      <c r="H44" s="20" t="s">
        <v>3</v>
      </c>
      <c r="I44" s="19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30" t="s">
        <v>1032</v>
      </c>
      <c r="H45" s="23" t="s">
        <v>3</v>
      </c>
      <c r="I45" s="22" t="s">
        <v>3</v>
      </c>
      <c r="J45" s="116"/>
    </row>
    <row r="46" spans="1:10">
      <c r="A46" s="122" t="s">
        <v>1033</v>
      </c>
      <c r="B46" s="119" t="s">
        <v>1034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1035</v>
      </c>
      <c r="H46" s="17" t="s">
        <v>3</v>
      </c>
      <c r="I46" s="1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1034</v>
      </c>
      <c r="H47" s="20" t="s">
        <v>2</v>
      </c>
      <c r="I47" s="19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30" t="s">
        <v>1036</v>
      </c>
      <c r="H48" s="23" t="s">
        <v>2</v>
      </c>
      <c r="I48" s="22" t="s">
        <v>2</v>
      </c>
      <c r="J48" s="116"/>
    </row>
    <row r="49" spans="1:10">
      <c r="A49" s="122" t="s">
        <v>1037</v>
      </c>
      <c r="B49" s="119" t="s">
        <v>1038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1038</v>
      </c>
      <c r="H49" s="17" t="s">
        <v>2</v>
      </c>
      <c r="I49" s="1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1039</v>
      </c>
      <c r="H50" s="20" t="s">
        <v>3</v>
      </c>
      <c r="I50" s="19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30" t="s">
        <v>1040</v>
      </c>
      <c r="H51" s="23" t="s">
        <v>3</v>
      </c>
      <c r="I51" s="22" t="s">
        <v>3</v>
      </c>
      <c r="J51" s="116"/>
    </row>
    <row r="52" spans="1:10">
      <c r="A52" s="122" t="s">
        <v>1041</v>
      </c>
      <c r="B52" s="119" t="s">
        <v>1042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1042</v>
      </c>
      <c r="H52" s="17" t="s">
        <v>2</v>
      </c>
      <c r="I52" s="1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1043</v>
      </c>
      <c r="H53" s="20" t="s">
        <v>3</v>
      </c>
      <c r="I53" s="19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30" t="s">
        <v>811</v>
      </c>
      <c r="H54" s="23" t="s">
        <v>2</v>
      </c>
      <c r="I54" s="22" t="s">
        <v>2</v>
      </c>
      <c r="J54" s="116"/>
    </row>
    <row r="55" spans="1:10">
      <c r="A55" s="122" t="s">
        <v>1044</v>
      </c>
      <c r="B55" s="119" t="s">
        <v>1045</v>
      </c>
      <c r="C55" s="119" t="s">
        <v>1</v>
      </c>
      <c r="D55" s="119" t="s">
        <v>0</v>
      </c>
      <c r="E55" s="119" t="s">
        <v>0</v>
      </c>
      <c r="F55" s="119" t="str">
        <f>IF(COUNTIF(C55:E55, "yes") = 3, "yes", "no")</f>
        <v>no</v>
      </c>
      <c r="G55" s="28" t="s">
        <v>1046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1045</v>
      </c>
      <c r="H56" s="20" t="s">
        <v>2</v>
      </c>
      <c r="I56" s="19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30" t="s">
        <v>1047</v>
      </c>
      <c r="H57" s="23" t="s">
        <v>3</v>
      </c>
      <c r="I57" s="22" t="s">
        <v>3</v>
      </c>
      <c r="J57" s="116"/>
    </row>
    <row r="58" spans="1:10">
      <c r="A58" s="122" t="s">
        <v>1048</v>
      </c>
      <c r="B58" s="119" t="s">
        <v>1049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1050</v>
      </c>
      <c r="H58" s="17" t="s">
        <v>3</v>
      </c>
      <c r="I58" s="1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1051</v>
      </c>
      <c r="H59" s="20" t="s">
        <v>3</v>
      </c>
      <c r="I59" s="19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30" t="s">
        <v>1052</v>
      </c>
      <c r="H60" s="23" t="s">
        <v>2</v>
      </c>
      <c r="I60" s="22" t="s">
        <v>3</v>
      </c>
      <c r="J60" s="116"/>
    </row>
    <row r="61" spans="1:10">
      <c r="A61" s="122" t="s">
        <v>1053</v>
      </c>
      <c r="B61" s="119" t="s">
        <v>1054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1055</v>
      </c>
      <c r="H61" s="17" t="s">
        <v>2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1051</v>
      </c>
      <c r="H62" s="20" t="s">
        <v>3</v>
      </c>
      <c r="I62" s="19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30" t="s">
        <v>1052</v>
      </c>
      <c r="H63" s="23" t="s">
        <v>3</v>
      </c>
      <c r="I63" s="22" t="s">
        <v>3</v>
      </c>
      <c r="J63" s="116"/>
    </row>
    <row r="64" spans="1:10">
      <c r="A64" s="122" t="s">
        <v>1056</v>
      </c>
      <c r="B64" s="119" t="s">
        <v>1057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1058</v>
      </c>
      <c r="H64" s="17" t="s">
        <v>3</v>
      </c>
      <c r="I64" s="1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1057</v>
      </c>
      <c r="H65" s="20" t="s">
        <v>2</v>
      </c>
      <c r="I65" s="19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30" t="s">
        <v>1059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100-000000000000}">
      <formula1>binary_options</formula1>
    </dataValidation>
    <dataValidation type="list" allowBlank="1" sqref="H7:I66" xr:uid="{00000000-0002-0000-1100-000001000000}">
      <formula1>answer_evaluations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Lapas19"/>
  <dimension ref="A1:J67"/>
  <sheetViews>
    <sheetView topLeftCell="A25" workbookViewId="0">
      <selection activeCell="A19" sqref="A19:A2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19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67111</v>
      </c>
      <c r="F2" s="20">
        <v>41907</v>
      </c>
      <c r="G2" s="20">
        <v>43119</v>
      </c>
      <c r="H2" s="19">
        <v>42444</v>
      </c>
    </row>
    <row r="3" spans="1:10">
      <c r="A3" s="18" t="s">
        <v>154</v>
      </c>
      <c r="B3" s="19" t="s">
        <v>761</v>
      </c>
      <c r="D3" s="18" t="s">
        <v>156</v>
      </c>
      <c r="E3" s="20">
        <v>48168</v>
      </c>
      <c r="F3" s="20">
        <v>26260</v>
      </c>
      <c r="G3" s="20">
        <v>26268</v>
      </c>
      <c r="H3" s="19">
        <v>26164</v>
      </c>
    </row>
    <row r="4" spans="1:10">
      <c r="A4" s="21" t="s">
        <v>133</v>
      </c>
      <c r="B4" s="22" t="s">
        <v>242</v>
      </c>
      <c r="D4" s="21" t="s">
        <v>158</v>
      </c>
      <c r="E4" s="23">
        <v>115279</v>
      </c>
      <c r="F4" s="23">
        <v>68167</v>
      </c>
      <c r="G4" s="23">
        <v>69387</v>
      </c>
      <c r="H4" s="22">
        <v>68608</v>
      </c>
    </row>
    <row r="6" spans="1:10" ht="15.75" customHeight="1" thickBot="1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1060</v>
      </c>
      <c r="B7" s="119" t="s">
        <v>1061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1062</v>
      </c>
      <c r="H7" s="17" t="s">
        <v>3</v>
      </c>
      <c r="I7" s="16" t="s">
        <v>3</v>
      </c>
      <c r="J7" s="118"/>
    </row>
    <row r="8" spans="1:10">
      <c r="A8" s="123"/>
      <c r="B8" s="120"/>
      <c r="C8" s="120"/>
      <c r="D8" s="120"/>
      <c r="E8" s="120"/>
      <c r="F8" s="120"/>
      <c r="G8" s="29" t="s">
        <v>1061</v>
      </c>
      <c r="H8" s="20" t="s">
        <v>2</v>
      </c>
      <c r="I8" s="19" t="s">
        <v>2</v>
      </c>
      <c r="J8" s="118"/>
    </row>
    <row r="9" spans="1:10">
      <c r="A9" s="124"/>
      <c r="B9" s="121"/>
      <c r="C9" s="121"/>
      <c r="D9" s="121"/>
      <c r="E9" s="121"/>
      <c r="F9" s="121"/>
      <c r="G9" s="30" t="s">
        <v>1063</v>
      </c>
      <c r="H9" s="23" t="s">
        <v>3</v>
      </c>
      <c r="I9" s="22" t="s">
        <v>3</v>
      </c>
      <c r="J9" s="118"/>
    </row>
    <row r="10" spans="1:10">
      <c r="A10" s="122" t="s">
        <v>1064</v>
      </c>
      <c r="B10" s="119" t="s">
        <v>1065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889</v>
      </c>
      <c r="H10" s="17" t="s">
        <v>2</v>
      </c>
      <c r="I10" s="16" t="s">
        <v>2</v>
      </c>
      <c r="J10" s="118"/>
    </row>
    <row r="11" spans="1:10">
      <c r="A11" s="123"/>
      <c r="B11" s="120"/>
      <c r="C11" s="120"/>
      <c r="D11" s="120"/>
      <c r="E11" s="120"/>
      <c r="F11" s="120"/>
      <c r="G11" s="29" t="s">
        <v>1066</v>
      </c>
      <c r="H11" s="20" t="s">
        <v>2</v>
      </c>
      <c r="I11" s="19" t="s">
        <v>2</v>
      </c>
      <c r="J11" s="118"/>
    </row>
    <row r="12" spans="1:10" ht="36" customHeight="1">
      <c r="A12" s="124"/>
      <c r="B12" s="121"/>
      <c r="C12" s="121"/>
      <c r="D12" s="121"/>
      <c r="E12" s="121"/>
      <c r="F12" s="121"/>
      <c r="G12" s="30" t="s">
        <v>1067</v>
      </c>
      <c r="H12" s="23" t="s">
        <v>3</v>
      </c>
      <c r="I12" s="22" t="s">
        <v>3</v>
      </c>
      <c r="J12" s="118"/>
    </row>
    <row r="13" spans="1:10">
      <c r="A13" s="122" t="s">
        <v>1068</v>
      </c>
      <c r="B13" s="119" t="s">
        <v>242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>
        <v>2</v>
      </c>
      <c r="H13" s="17" t="s">
        <v>2</v>
      </c>
      <c r="I13" s="16" t="s">
        <v>2</v>
      </c>
      <c r="J13" s="118"/>
    </row>
    <row r="14" spans="1:10">
      <c r="A14" s="123"/>
      <c r="B14" s="120"/>
      <c r="C14" s="120"/>
      <c r="D14" s="120"/>
      <c r="E14" s="120"/>
      <c r="F14" s="120"/>
      <c r="G14" s="29" t="s">
        <v>1069</v>
      </c>
      <c r="H14" s="20" t="s">
        <v>2</v>
      </c>
      <c r="I14" s="19" t="s">
        <v>2</v>
      </c>
      <c r="J14" s="118"/>
    </row>
    <row r="15" spans="1:10">
      <c r="A15" s="124"/>
      <c r="B15" s="121"/>
      <c r="C15" s="121"/>
      <c r="D15" s="121"/>
      <c r="E15" s="121"/>
      <c r="F15" s="121"/>
      <c r="G15" s="30">
        <v>5</v>
      </c>
      <c r="H15" s="23" t="s">
        <v>3</v>
      </c>
      <c r="I15" s="22" t="s">
        <v>3</v>
      </c>
      <c r="J15" s="118"/>
    </row>
    <row r="16" spans="1:10">
      <c r="A16" s="122" t="s">
        <v>1070</v>
      </c>
      <c r="B16" s="119" t="s">
        <v>1071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1072</v>
      </c>
      <c r="H16" s="17" t="s">
        <v>3</v>
      </c>
      <c r="I16" s="16" t="s">
        <v>3</v>
      </c>
      <c r="J16" s="118"/>
    </row>
    <row r="17" spans="1:10">
      <c r="A17" s="123"/>
      <c r="B17" s="120"/>
      <c r="C17" s="120"/>
      <c r="D17" s="120"/>
      <c r="E17" s="120"/>
      <c r="F17" s="120"/>
      <c r="G17" s="29" t="s">
        <v>1073</v>
      </c>
      <c r="H17" s="20" t="s">
        <v>3</v>
      </c>
      <c r="I17" s="19" t="s">
        <v>3</v>
      </c>
      <c r="J17" s="118"/>
    </row>
    <row r="18" spans="1:10">
      <c r="A18" s="124"/>
      <c r="B18" s="121"/>
      <c r="C18" s="121"/>
      <c r="D18" s="121"/>
      <c r="E18" s="121"/>
      <c r="F18" s="121"/>
      <c r="G18" s="30" t="s">
        <v>1071</v>
      </c>
      <c r="H18" s="23" t="s">
        <v>2</v>
      </c>
      <c r="I18" s="22" t="s">
        <v>2</v>
      </c>
      <c r="J18" s="118"/>
    </row>
    <row r="19" spans="1:10">
      <c r="A19" s="122" t="s">
        <v>1074</v>
      </c>
      <c r="B19" s="119" t="s">
        <v>1075</v>
      </c>
      <c r="C19" s="119" t="s">
        <v>1</v>
      </c>
      <c r="D19" s="119" t="s">
        <v>0</v>
      </c>
      <c r="E19" s="119" t="s">
        <v>1</v>
      </c>
      <c r="F19" s="119" t="str">
        <f>IF(COUNTIF(C19:E19, "yes") = 3, "yes", "no")</f>
        <v>no</v>
      </c>
      <c r="G19" s="28" t="s">
        <v>1075</v>
      </c>
      <c r="H19" s="17" t="s">
        <v>4</v>
      </c>
      <c r="I19" s="16" t="s">
        <v>4</v>
      </c>
      <c r="J19" s="118"/>
    </row>
    <row r="20" spans="1:10">
      <c r="A20" s="123"/>
      <c r="B20" s="120"/>
      <c r="C20" s="120"/>
      <c r="D20" s="120"/>
      <c r="E20" s="120"/>
      <c r="F20" s="120"/>
      <c r="G20" s="29" t="s">
        <v>157</v>
      </c>
      <c r="H20" s="20" t="s">
        <v>4</v>
      </c>
      <c r="I20" s="19" t="s">
        <v>4</v>
      </c>
      <c r="J20" s="118"/>
    </row>
    <row r="21" spans="1:10">
      <c r="A21" s="124"/>
      <c r="B21" s="121"/>
      <c r="C21" s="121"/>
      <c r="D21" s="121"/>
      <c r="E21" s="121"/>
      <c r="F21" s="121"/>
      <c r="G21" s="30" t="s">
        <v>931</v>
      </c>
      <c r="H21" s="23" t="s">
        <v>4</v>
      </c>
      <c r="I21" s="22" t="s">
        <v>4</v>
      </c>
      <c r="J21" s="118"/>
    </row>
    <row r="22" spans="1:10">
      <c r="A22" s="122" t="s">
        <v>1076</v>
      </c>
      <c r="B22" s="119" t="s">
        <v>1077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1077</v>
      </c>
      <c r="H22" s="17" t="s">
        <v>2</v>
      </c>
      <c r="I22" s="16" t="s">
        <v>2</v>
      </c>
      <c r="J22" s="118"/>
    </row>
    <row r="23" spans="1:10" ht="15.75" customHeight="1" thickBot="1">
      <c r="A23" s="123"/>
      <c r="B23" s="120"/>
      <c r="C23" s="120"/>
      <c r="D23" s="120"/>
      <c r="E23" s="120"/>
      <c r="F23" s="120"/>
      <c r="G23" s="29" t="s">
        <v>242</v>
      </c>
      <c r="H23" s="23" t="s">
        <v>3</v>
      </c>
      <c r="I23" s="19" t="s">
        <v>3</v>
      </c>
      <c r="J23" s="118"/>
    </row>
    <row r="24" spans="1:10" ht="15.75" customHeight="1" thickBot="1">
      <c r="A24" s="124"/>
      <c r="B24" s="121"/>
      <c r="C24" s="121"/>
      <c r="D24" s="121"/>
      <c r="E24" s="121"/>
      <c r="F24" s="121"/>
      <c r="G24" s="30" t="s">
        <v>927</v>
      </c>
      <c r="H24" s="23" t="s">
        <v>3</v>
      </c>
      <c r="I24" s="22" t="s">
        <v>3</v>
      </c>
      <c r="J24" s="118"/>
    </row>
    <row r="25" spans="1:10">
      <c r="A25" s="122" t="s">
        <v>1078</v>
      </c>
      <c r="B25" s="119" t="s">
        <v>1079</v>
      </c>
      <c r="C25" s="119" t="s">
        <v>0</v>
      </c>
      <c r="D25" s="119" t="s">
        <v>1</v>
      </c>
      <c r="E25" s="119" t="s">
        <v>0</v>
      </c>
      <c r="F25" s="119" t="str">
        <f>IF(COUNTIF(C25:E25, "yes") = 3, "yes", "no")</f>
        <v>no</v>
      </c>
      <c r="G25" s="28" t="s">
        <v>1079</v>
      </c>
      <c r="H25" s="17" t="s">
        <v>2</v>
      </c>
      <c r="I25" s="16" t="s">
        <v>2</v>
      </c>
      <c r="J25" s="118"/>
    </row>
    <row r="26" spans="1:10">
      <c r="A26" s="123"/>
      <c r="B26" s="120"/>
      <c r="C26" s="120"/>
      <c r="D26" s="120"/>
      <c r="E26" s="120"/>
      <c r="F26" s="120"/>
      <c r="G26" s="29" t="s">
        <v>1080</v>
      </c>
      <c r="H26" s="20" t="s">
        <v>3</v>
      </c>
      <c r="I26" s="19" t="s">
        <v>3</v>
      </c>
      <c r="J26" s="118"/>
    </row>
    <row r="27" spans="1:10">
      <c r="A27" s="124"/>
      <c r="B27" s="121"/>
      <c r="C27" s="121"/>
      <c r="D27" s="121"/>
      <c r="E27" s="121"/>
      <c r="F27" s="121"/>
      <c r="G27" s="30" t="s">
        <v>1081</v>
      </c>
      <c r="H27" s="23" t="s">
        <v>3</v>
      </c>
      <c r="I27" s="22" t="s">
        <v>3</v>
      </c>
      <c r="J27" s="118"/>
    </row>
    <row r="28" spans="1:10">
      <c r="A28" s="122" t="s">
        <v>1082</v>
      </c>
      <c r="B28" s="119" t="s">
        <v>1083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1084</v>
      </c>
      <c r="H28" s="17" t="s">
        <v>3</v>
      </c>
      <c r="I28" s="16" t="s">
        <v>3</v>
      </c>
      <c r="J28" s="118"/>
    </row>
    <row r="29" spans="1:10">
      <c r="A29" s="123"/>
      <c r="B29" s="120"/>
      <c r="C29" s="120"/>
      <c r="D29" s="120"/>
      <c r="E29" s="120"/>
      <c r="F29" s="120"/>
      <c r="G29" s="29" t="s">
        <v>1085</v>
      </c>
      <c r="H29" s="20" t="s">
        <v>3</v>
      </c>
      <c r="I29" s="19" t="s">
        <v>3</v>
      </c>
      <c r="J29" s="118"/>
    </row>
    <row r="30" spans="1:10">
      <c r="A30" s="124"/>
      <c r="B30" s="121"/>
      <c r="C30" s="121"/>
      <c r="D30" s="121"/>
      <c r="E30" s="121"/>
      <c r="F30" s="121"/>
      <c r="G30" s="30" t="s">
        <v>1086</v>
      </c>
      <c r="H30" s="23" t="s">
        <v>2</v>
      </c>
      <c r="I30" s="22" t="s">
        <v>2</v>
      </c>
      <c r="J30" s="118"/>
    </row>
    <row r="31" spans="1:10">
      <c r="A31" s="122" t="s">
        <v>1087</v>
      </c>
      <c r="B31" s="119" t="s">
        <v>1088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1089</v>
      </c>
      <c r="H31" s="17" t="s">
        <v>3</v>
      </c>
      <c r="I31" s="16" t="s">
        <v>3</v>
      </c>
      <c r="J31" s="118"/>
    </row>
    <row r="32" spans="1:10">
      <c r="A32" s="123"/>
      <c r="B32" s="120"/>
      <c r="C32" s="120"/>
      <c r="D32" s="120"/>
      <c r="E32" s="120"/>
      <c r="F32" s="120"/>
      <c r="G32" s="29" t="s">
        <v>1088</v>
      </c>
      <c r="H32" s="20" t="s">
        <v>2</v>
      </c>
      <c r="I32" s="19" t="s">
        <v>2</v>
      </c>
      <c r="J32" s="118"/>
    </row>
    <row r="33" spans="1:10">
      <c r="A33" s="124"/>
      <c r="B33" s="121"/>
      <c r="C33" s="121"/>
      <c r="D33" s="121"/>
      <c r="E33" s="121"/>
      <c r="F33" s="121"/>
      <c r="G33" s="30" t="s">
        <v>1090</v>
      </c>
      <c r="H33" s="23" t="s">
        <v>3</v>
      </c>
      <c r="I33" s="22" t="s">
        <v>3</v>
      </c>
      <c r="J33" s="118"/>
    </row>
    <row r="34" spans="1:10">
      <c r="A34" s="122" t="s">
        <v>1091</v>
      </c>
      <c r="B34" s="119" t="s">
        <v>933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1092</v>
      </c>
      <c r="H34" s="17" t="s">
        <v>3</v>
      </c>
      <c r="I34" s="16" t="s">
        <v>3</v>
      </c>
      <c r="J34" s="118"/>
    </row>
    <row r="35" spans="1:10">
      <c r="A35" s="123"/>
      <c r="B35" s="120"/>
      <c r="C35" s="120"/>
      <c r="D35" s="120"/>
      <c r="E35" s="120"/>
      <c r="F35" s="120"/>
      <c r="G35" s="29" t="s">
        <v>933</v>
      </c>
      <c r="H35" s="20" t="s">
        <v>2</v>
      </c>
      <c r="I35" s="19" t="s">
        <v>2</v>
      </c>
      <c r="J35" s="118"/>
    </row>
    <row r="36" spans="1:10">
      <c r="A36" s="124"/>
      <c r="B36" s="121"/>
      <c r="C36" s="121"/>
      <c r="D36" s="121"/>
      <c r="E36" s="121"/>
      <c r="F36" s="121"/>
      <c r="G36" s="30" t="s">
        <v>1093</v>
      </c>
      <c r="H36" s="23" t="s">
        <v>3</v>
      </c>
      <c r="I36" s="22" t="s">
        <v>3</v>
      </c>
      <c r="J36" s="118"/>
    </row>
    <row r="37" spans="1:10">
      <c r="A37" s="122" t="s">
        <v>1094</v>
      </c>
      <c r="B37" s="119" t="s">
        <v>1095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1095</v>
      </c>
      <c r="H37" s="17" t="s">
        <v>2</v>
      </c>
      <c r="I37" s="16" t="s">
        <v>2</v>
      </c>
      <c r="J37" s="118"/>
    </row>
    <row r="38" spans="1:10">
      <c r="A38" s="123"/>
      <c r="B38" s="120"/>
      <c r="C38" s="120"/>
      <c r="D38" s="120"/>
      <c r="E38" s="120"/>
      <c r="F38" s="120"/>
      <c r="G38" s="29" t="s">
        <v>1096</v>
      </c>
      <c r="H38" s="20" t="s">
        <v>3</v>
      </c>
      <c r="I38" s="19" t="s">
        <v>3</v>
      </c>
      <c r="J38" s="118"/>
    </row>
    <row r="39" spans="1:10" ht="15.75" customHeight="1" thickBot="1">
      <c r="A39" s="124"/>
      <c r="B39" s="121"/>
      <c r="C39" s="121"/>
      <c r="D39" s="121"/>
      <c r="E39" s="121"/>
      <c r="F39" s="121"/>
      <c r="G39" s="30" t="s">
        <v>1097</v>
      </c>
      <c r="H39" s="23" t="s">
        <v>3</v>
      </c>
      <c r="I39" s="22" t="s">
        <v>3</v>
      </c>
      <c r="J39" s="118"/>
    </row>
    <row r="40" spans="1:10">
      <c r="A40" s="122" t="s">
        <v>1098</v>
      </c>
      <c r="B40" s="119" t="s">
        <v>1099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1099</v>
      </c>
      <c r="H40" s="17" t="s">
        <v>2</v>
      </c>
      <c r="I40" s="16" t="s">
        <v>2</v>
      </c>
      <c r="J40" s="118"/>
    </row>
    <row r="41" spans="1:10">
      <c r="A41" s="123"/>
      <c r="B41" s="120"/>
      <c r="C41" s="120"/>
      <c r="D41" s="120"/>
      <c r="E41" s="120"/>
      <c r="F41" s="120"/>
      <c r="G41" s="29" t="s">
        <v>1100</v>
      </c>
      <c r="H41" s="20" t="s">
        <v>3</v>
      </c>
      <c r="I41" s="19" t="s">
        <v>3</v>
      </c>
      <c r="J41" s="118"/>
    </row>
    <row r="42" spans="1:10">
      <c r="A42" s="124"/>
      <c r="B42" s="121"/>
      <c r="C42" s="121"/>
      <c r="D42" s="121"/>
      <c r="E42" s="121"/>
      <c r="F42" s="121"/>
      <c r="G42" s="30" t="s">
        <v>1101</v>
      </c>
      <c r="H42" s="23" t="s">
        <v>3</v>
      </c>
      <c r="I42" s="22" t="s">
        <v>3</v>
      </c>
      <c r="J42" s="118"/>
    </row>
    <row r="43" spans="1:10">
      <c r="A43" s="122" t="s">
        <v>1102</v>
      </c>
      <c r="B43" s="119" t="s">
        <v>1103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1103</v>
      </c>
      <c r="H43" s="17" t="s">
        <v>2</v>
      </c>
      <c r="I43" s="16" t="s">
        <v>2</v>
      </c>
      <c r="J43" s="118"/>
    </row>
    <row r="44" spans="1:10">
      <c r="A44" s="123"/>
      <c r="B44" s="120"/>
      <c r="C44" s="120"/>
      <c r="D44" s="120"/>
      <c r="E44" s="120"/>
      <c r="F44" s="120"/>
      <c r="G44" s="29" t="s">
        <v>1104</v>
      </c>
      <c r="H44" s="20" t="s">
        <v>3</v>
      </c>
      <c r="I44" s="19" t="s">
        <v>3</v>
      </c>
      <c r="J44" s="118"/>
    </row>
    <row r="45" spans="1:10">
      <c r="A45" s="124"/>
      <c r="B45" s="121"/>
      <c r="C45" s="121"/>
      <c r="D45" s="121"/>
      <c r="E45" s="121"/>
      <c r="F45" s="121"/>
      <c r="G45" s="30" t="s">
        <v>1105</v>
      </c>
      <c r="H45" s="23" t="s">
        <v>3</v>
      </c>
      <c r="I45" s="22" t="s">
        <v>3</v>
      </c>
      <c r="J45" s="118"/>
    </row>
    <row r="46" spans="1:10">
      <c r="A46" s="122" t="s">
        <v>1106</v>
      </c>
      <c r="B46" s="119" t="s">
        <v>1107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1108</v>
      </c>
      <c r="H46" s="17" t="s">
        <v>3</v>
      </c>
      <c r="I46" s="16" t="s">
        <v>3</v>
      </c>
      <c r="J46" s="118"/>
    </row>
    <row r="47" spans="1:10">
      <c r="A47" s="123"/>
      <c r="B47" s="120"/>
      <c r="C47" s="120"/>
      <c r="D47" s="120"/>
      <c r="E47" s="120"/>
      <c r="F47" s="120"/>
      <c r="G47" s="29" t="s">
        <v>1107</v>
      </c>
      <c r="H47" s="20" t="s">
        <v>2</v>
      </c>
      <c r="I47" s="19" t="s">
        <v>2</v>
      </c>
      <c r="J47" s="118"/>
    </row>
    <row r="48" spans="1:10">
      <c r="A48" s="124"/>
      <c r="B48" s="121"/>
      <c r="C48" s="121"/>
      <c r="D48" s="121"/>
      <c r="E48" s="121"/>
      <c r="F48" s="121"/>
      <c r="G48" s="30" t="s">
        <v>1109</v>
      </c>
      <c r="H48" s="23" t="s">
        <v>3</v>
      </c>
      <c r="I48" s="22" t="s">
        <v>3</v>
      </c>
      <c r="J48" s="118"/>
    </row>
    <row r="49" spans="1:10">
      <c r="A49" s="122" t="s">
        <v>1110</v>
      </c>
      <c r="B49" s="119" t="s">
        <v>1111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1112</v>
      </c>
      <c r="H49" s="17" t="s">
        <v>2</v>
      </c>
      <c r="I49" s="16" t="s">
        <v>2</v>
      </c>
      <c r="J49" s="118"/>
    </row>
    <row r="50" spans="1:10">
      <c r="A50" s="123"/>
      <c r="B50" s="120"/>
      <c r="C50" s="120"/>
      <c r="D50" s="120"/>
      <c r="E50" s="120"/>
      <c r="F50" s="120"/>
      <c r="G50" s="29" t="s">
        <v>1111</v>
      </c>
      <c r="H50" s="20" t="s">
        <v>2</v>
      </c>
      <c r="I50" s="19" t="s">
        <v>2</v>
      </c>
      <c r="J50" s="118"/>
    </row>
    <row r="51" spans="1:10" ht="15.75" customHeight="1" thickBot="1">
      <c r="A51" s="124"/>
      <c r="B51" s="121"/>
      <c r="C51" s="121"/>
      <c r="D51" s="121"/>
      <c r="E51" s="121"/>
      <c r="F51" s="121"/>
      <c r="G51" s="30" t="s">
        <v>1113</v>
      </c>
      <c r="H51" s="23" t="s">
        <v>3</v>
      </c>
      <c r="I51" s="22" t="s">
        <v>3</v>
      </c>
      <c r="J51" s="118"/>
    </row>
    <row r="52" spans="1:10">
      <c r="A52" s="122" t="s">
        <v>1114</v>
      </c>
      <c r="B52" s="119" t="s">
        <v>975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974</v>
      </c>
      <c r="H52" s="17" t="s">
        <v>2</v>
      </c>
      <c r="I52" s="16" t="s">
        <v>2</v>
      </c>
      <c r="J52" s="118"/>
    </row>
    <row r="53" spans="1:10">
      <c r="A53" s="123"/>
      <c r="B53" s="120"/>
      <c r="C53" s="120"/>
      <c r="D53" s="120"/>
      <c r="E53" s="120"/>
      <c r="F53" s="120"/>
      <c r="G53" s="29" t="s">
        <v>1012</v>
      </c>
      <c r="H53" s="20" t="s">
        <v>2</v>
      </c>
      <c r="I53" s="19" t="s">
        <v>2</v>
      </c>
      <c r="J53" s="118"/>
    </row>
    <row r="54" spans="1:10">
      <c r="A54" s="124"/>
      <c r="B54" s="121"/>
      <c r="C54" s="121"/>
      <c r="D54" s="121"/>
      <c r="E54" s="121"/>
      <c r="F54" s="121"/>
      <c r="G54" s="30" t="s">
        <v>850</v>
      </c>
      <c r="H54" s="23" t="s">
        <v>3</v>
      </c>
      <c r="I54" s="22" t="s">
        <v>3</v>
      </c>
      <c r="J54" s="118"/>
    </row>
    <row r="55" spans="1:10">
      <c r="A55" s="122" t="s">
        <v>1115</v>
      </c>
      <c r="B55" s="119" t="s">
        <v>1116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1117</v>
      </c>
      <c r="H55" s="17" t="s">
        <v>3</v>
      </c>
      <c r="I55" s="16" t="s">
        <v>3</v>
      </c>
      <c r="J55" s="118"/>
    </row>
    <row r="56" spans="1:10">
      <c r="A56" s="123"/>
      <c r="B56" s="120"/>
      <c r="C56" s="120"/>
      <c r="D56" s="120"/>
      <c r="E56" s="120"/>
      <c r="F56" s="120"/>
      <c r="G56" s="29" t="s">
        <v>1118</v>
      </c>
      <c r="H56" s="20" t="s">
        <v>2</v>
      </c>
      <c r="I56" s="19" t="s">
        <v>2</v>
      </c>
      <c r="J56" s="118"/>
    </row>
    <row r="57" spans="1:10">
      <c r="A57" s="124"/>
      <c r="B57" s="121"/>
      <c r="C57" s="121"/>
      <c r="D57" s="121"/>
      <c r="E57" s="121"/>
      <c r="F57" s="121"/>
      <c r="G57" s="30" t="s">
        <v>1116</v>
      </c>
      <c r="H57" s="23" t="s">
        <v>2</v>
      </c>
      <c r="I57" s="22" t="s">
        <v>2</v>
      </c>
      <c r="J57" s="118"/>
    </row>
    <row r="58" spans="1:10">
      <c r="A58" s="122" t="s">
        <v>1119</v>
      </c>
      <c r="B58" s="119" t="s">
        <v>1120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1121</v>
      </c>
      <c r="H58" s="17" t="s">
        <v>2</v>
      </c>
      <c r="I58" s="16" t="s">
        <v>2</v>
      </c>
      <c r="J58" s="118"/>
    </row>
    <row r="59" spans="1:10">
      <c r="A59" s="123"/>
      <c r="B59" s="120"/>
      <c r="C59" s="120"/>
      <c r="D59" s="120"/>
      <c r="E59" s="120"/>
      <c r="F59" s="120"/>
      <c r="G59" s="29" t="s">
        <v>1122</v>
      </c>
      <c r="H59" s="20" t="s">
        <v>3</v>
      </c>
      <c r="I59" s="19" t="s">
        <v>3</v>
      </c>
      <c r="J59" s="118"/>
    </row>
    <row r="60" spans="1:10">
      <c r="A60" s="124"/>
      <c r="B60" s="121"/>
      <c r="C60" s="121"/>
      <c r="D60" s="121"/>
      <c r="E60" s="121"/>
      <c r="F60" s="121"/>
      <c r="G60" s="30" t="s">
        <v>1123</v>
      </c>
      <c r="H60" s="23" t="s">
        <v>3</v>
      </c>
      <c r="I60" s="22" t="s">
        <v>3</v>
      </c>
      <c r="J60" s="118"/>
    </row>
    <row r="61" spans="1:10">
      <c r="A61" s="122" t="s">
        <v>1124</v>
      </c>
      <c r="B61" s="119" t="s">
        <v>980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980</v>
      </c>
      <c r="H61" s="17" t="s">
        <v>2</v>
      </c>
      <c r="I61" s="16" t="s">
        <v>2</v>
      </c>
      <c r="J61" s="118"/>
    </row>
    <row r="62" spans="1:10">
      <c r="A62" s="123"/>
      <c r="B62" s="120"/>
      <c r="C62" s="120"/>
      <c r="D62" s="120"/>
      <c r="E62" s="120"/>
      <c r="F62" s="120"/>
      <c r="G62" s="29" t="s">
        <v>981</v>
      </c>
      <c r="H62" s="20" t="s">
        <v>3</v>
      </c>
      <c r="I62" s="19" t="s">
        <v>3</v>
      </c>
      <c r="J62" s="118"/>
    </row>
    <row r="63" spans="1:10">
      <c r="A63" s="124"/>
      <c r="B63" s="121"/>
      <c r="C63" s="121"/>
      <c r="D63" s="121"/>
      <c r="E63" s="121"/>
      <c r="F63" s="121"/>
      <c r="G63" s="30" t="s">
        <v>982</v>
      </c>
      <c r="H63" s="23" t="s">
        <v>3</v>
      </c>
      <c r="I63" s="22" t="s">
        <v>3</v>
      </c>
      <c r="J63" s="118"/>
    </row>
    <row r="64" spans="1:10">
      <c r="A64" s="122" t="s">
        <v>1125</v>
      </c>
      <c r="B64" s="119" t="s">
        <v>1126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1126</v>
      </c>
      <c r="H64" s="17" t="s">
        <v>2</v>
      </c>
      <c r="I64" s="16" t="s">
        <v>2</v>
      </c>
      <c r="J64" s="118"/>
    </row>
    <row r="65" spans="1:10">
      <c r="A65" s="123"/>
      <c r="B65" s="120"/>
      <c r="C65" s="120"/>
      <c r="D65" s="120"/>
      <c r="E65" s="120"/>
      <c r="F65" s="120"/>
      <c r="G65" s="29" t="s">
        <v>1127</v>
      </c>
      <c r="H65" s="20" t="s">
        <v>3</v>
      </c>
      <c r="I65" s="19" t="s">
        <v>3</v>
      </c>
      <c r="J65" s="118"/>
    </row>
    <row r="66" spans="1:10">
      <c r="A66" s="124"/>
      <c r="B66" s="121"/>
      <c r="C66" s="121"/>
      <c r="D66" s="121"/>
      <c r="E66" s="121"/>
      <c r="F66" s="121"/>
      <c r="G66" s="30" t="s">
        <v>1128</v>
      </c>
      <c r="H66" s="23" t="s">
        <v>3</v>
      </c>
      <c r="I66" s="22" t="s">
        <v>3</v>
      </c>
      <c r="J66" s="118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disablePrompts="1" count="2">
    <dataValidation type="list" allowBlank="1" sqref="C7:E7 C10:E10 C13:E13 C16:E16 C19:E19 C22:E22 C25:E25 C28:E28 C31:E31 C34:E34 C37:E37 C40:E40 C43:E43 C46:E46 C49:E49 C52:E52 C55:E55 C58:E58 C61:E61 C64:E64" xr:uid="{00000000-0002-0000-1200-000000000000}">
      <formula1>binary_options</formula1>
    </dataValidation>
    <dataValidation type="list" allowBlank="1" sqref="H7:I66" xr:uid="{00000000-0002-0000-1200-000001000000}">
      <formula1>answer_evaluations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Lapas20"/>
  <dimension ref="A1:J67"/>
  <sheetViews>
    <sheetView topLeftCell="A27" workbookViewId="0">
      <selection activeCell="G44" sqref="G4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19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77012</v>
      </c>
      <c r="F2" s="20">
        <v>29129</v>
      </c>
      <c r="G2" s="20">
        <v>33902</v>
      </c>
      <c r="H2" s="19">
        <v>40173</v>
      </c>
    </row>
    <row r="3" spans="1:10">
      <c r="A3" s="18" t="s">
        <v>154</v>
      </c>
      <c r="B3" s="19" t="s">
        <v>761</v>
      </c>
      <c r="D3" s="18" t="s">
        <v>156</v>
      </c>
      <c r="E3" s="20">
        <v>48561</v>
      </c>
      <c r="F3" s="20">
        <v>26756</v>
      </c>
      <c r="G3" s="20">
        <v>26788</v>
      </c>
      <c r="H3" s="19">
        <v>26772</v>
      </c>
    </row>
    <row r="4" spans="1:10">
      <c r="A4" s="21" t="s">
        <v>133</v>
      </c>
      <c r="B4" s="22" t="s">
        <v>285</v>
      </c>
      <c r="D4" s="21" t="s">
        <v>158</v>
      </c>
      <c r="E4" s="23">
        <v>125573</v>
      </c>
      <c r="F4" s="23">
        <v>55885</v>
      </c>
      <c r="G4" s="23">
        <v>60690</v>
      </c>
      <c r="H4" s="22">
        <v>66945</v>
      </c>
    </row>
    <row r="6" spans="1:10" ht="15.75" customHeight="1" thickBot="1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1129</v>
      </c>
      <c r="B7" s="119" t="s">
        <v>763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807</v>
      </c>
      <c r="H7" s="17" t="s">
        <v>3</v>
      </c>
      <c r="I7" s="16" t="s">
        <v>3</v>
      </c>
      <c r="J7" s="116"/>
    </row>
    <row r="8" spans="1:10">
      <c r="A8" s="123"/>
      <c r="B8" s="120"/>
      <c r="C8" s="120"/>
      <c r="D8" s="120"/>
      <c r="E8" s="120"/>
      <c r="F8" s="120"/>
      <c r="G8" s="29" t="s">
        <v>763</v>
      </c>
      <c r="H8" s="20" t="s">
        <v>2</v>
      </c>
      <c r="I8" s="19" t="s">
        <v>2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30" t="s">
        <v>850</v>
      </c>
      <c r="H9" s="23" t="s">
        <v>3</v>
      </c>
      <c r="I9" s="22" t="s">
        <v>3</v>
      </c>
      <c r="J9" s="116"/>
    </row>
    <row r="10" spans="1:10">
      <c r="A10" s="122" t="s">
        <v>1130</v>
      </c>
      <c r="B10" s="119" t="s">
        <v>780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781</v>
      </c>
      <c r="H10" s="17" t="s">
        <v>3</v>
      </c>
      <c r="I10" s="1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780</v>
      </c>
      <c r="H11" s="20" t="s">
        <v>2</v>
      </c>
      <c r="I11" s="1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852</v>
      </c>
      <c r="H12" s="23" t="s">
        <v>2</v>
      </c>
      <c r="I12" s="22" t="s">
        <v>2</v>
      </c>
      <c r="J12" s="116"/>
    </row>
    <row r="13" spans="1:10">
      <c r="A13" s="122" t="s">
        <v>1131</v>
      </c>
      <c r="B13" s="119" t="s">
        <v>785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786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785</v>
      </c>
      <c r="H14" s="20" t="s">
        <v>2</v>
      </c>
      <c r="I14" s="1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1132</v>
      </c>
      <c r="H15" s="23" t="s">
        <v>3</v>
      </c>
      <c r="I15" s="22" t="s">
        <v>3</v>
      </c>
      <c r="J15" s="116"/>
    </row>
    <row r="16" spans="1:10">
      <c r="A16" s="122" t="s">
        <v>1133</v>
      </c>
      <c r="B16" s="119" t="s">
        <v>855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1134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1135</v>
      </c>
      <c r="H17" s="20" t="s">
        <v>2</v>
      </c>
      <c r="I17" s="1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781</v>
      </c>
      <c r="H18" s="23" t="s">
        <v>3</v>
      </c>
      <c r="I18" s="22" t="s">
        <v>3</v>
      </c>
      <c r="J18" s="116"/>
    </row>
    <row r="19" spans="1:10">
      <c r="A19" s="122" t="s">
        <v>1136</v>
      </c>
      <c r="B19" s="119" t="s">
        <v>1137</v>
      </c>
      <c r="C19" s="119" t="s">
        <v>0</v>
      </c>
      <c r="D19" s="119" t="s">
        <v>1</v>
      </c>
      <c r="E19" s="119" t="s">
        <v>0</v>
      </c>
      <c r="F19" s="119" t="str">
        <f>IF(COUNTIF(C19:E19, "yes") = 3, "yes", "no")</f>
        <v>no</v>
      </c>
      <c r="G19" s="28" t="s">
        <v>1137</v>
      </c>
      <c r="H19" s="17" t="s">
        <v>2</v>
      </c>
      <c r="I19" s="1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1138</v>
      </c>
      <c r="H20" s="20" t="s">
        <v>3</v>
      </c>
      <c r="I20" s="1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1139</v>
      </c>
      <c r="H21" s="23" t="s">
        <v>3</v>
      </c>
      <c r="I21" s="22" t="s">
        <v>3</v>
      </c>
      <c r="J21" s="116"/>
    </row>
    <row r="22" spans="1:10">
      <c r="A22" s="122" t="s">
        <v>1140</v>
      </c>
      <c r="B22" s="119" t="s">
        <v>798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1141</v>
      </c>
      <c r="H22" s="17" t="s">
        <v>2</v>
      </c>
      <c r="I22" s="1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1142</v>
      </c>
      <c r="H23" s="20" t="s">
        <v>3</v>
      </c>
      <c r="I23" s="1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1143</v>
      </c>
      <c r="H24" s="23" t="s">
        <v>3</v>
      </c>
      <c r="I24" s="22" t="s">
        <v>3</v>
      </c>
      <c r="J24" s="116"/>
    </row>
    <row r="25" spans="1:10">
      <c r="A25" s="122" t="s">
        <v>1144</v>
      </c>
      <c r="B25" s="119" t="s">
        <v>1145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850</v>
      </c>
      <c r="H25" s="17" t="s">
        <v>3</v>
      </c>
      <c r="I25" s="1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1145</v>
      </c>
      <c r="H26" s="20" t="s">
        <v>2</v>
      </c>
      <c r="I26" s="19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30" t="s">
        <v>1146</v>
      </c>
      <c r="H27" s="23" t="s">
        <v>3</v>
      </c>
      <c r="I27" s="22" t="s">
        <v>3</v>
      </c>
      <c r="J27" s="116"/>
    </row>
    <row r="28" spans="1:10">
      <c r="A28" s="122" t="s">
        <v>1147</v>
      </c>
      <c r="B28" s="119" t="s">
        <v>811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811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850</v>
      </c>
      <c r="H29" s="20" t="s">
        <v>3</v>
      </c>
      <c r="I29" s="1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763</v>
      </c>
      <c r="H30" s="23" t="s">
        <v>3</v>
      </c>
      <c r="I30" s="22" t="s">
        <v>3</v>
      </c>
      <c r="J30" s="116"/>
    </row>
    <row r="31" spans="1:10">
      <c r="A31" s="122" t="s">
        <v>1148</v>
      </c>
      <c r="B31" s="119" t="s">
        <v>818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1149</v>
      </c>
      <c r="H31" s="17" t="s">
        <v>3</v>
      </c>
      <c r="I31" s="1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818</v>
      </c>
      <c r="H32" s="20" t="s">
        <v>2</v>
      </c>
      <c r="I32" s="1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1150</v>
      </c>
      <c r="H33" s="23" t="s">
        <v>3</v>
      </c>
      <c r="I33" s="22" t="s">
        <v>3</v>
      </c>
      <c r="J33" s="116"/>
    </row>
    <row r="34" spans="1:10">
      <c r="A34" s="122" t="s">
        <v>1151</v>
      </c>
      <c r="B34" s="119" t="s">
        <v>821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821</v>
      </c>
      <c r="H34" s="17" t="s">
        <v>2</v>
      </c>
      <c r="I34" s="1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822</v>
      </c>
      <c r="H35" s="20" t="s">
        <v>3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823</v>
      </c>
      <c r="H36" s="23" t="s">
        <v>3</v>
      </c>
      <c r="I36" s="22" t="s">
        <v>3</v>
      </c>
      <c r="J36" s="116"/>
    </row>
    <row r="37" spans="1:10">
      <c r="A37" s="122" t="s">
        <v>1152</v>
      </c>
      <c r="B37" s="119" t="s">
        <v>867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869</v>
      </c>
      <c r="H37" s="17" t="s">
        <v>3</v>
      </c>
      <c r="I37" s="1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867</v>
      </c>
      <c r="H38" s="20" t="s">
        <v>2</v>
      </c>
      <c r="I38" s="19" t="s">
        <v>2</v>
      </c>
      <c r="J38" s="116"/>
    </row>
    <row r="39" spans="1:10" ht="46.5" customHeight="1">
      <c r="A39" s="124"/>
      <c r="B39" s="121"/>
      <c r="C39" s="121"/>
      <c r="D39" s="121"/>
      <c r="E39" s="121"/>
      <c r="F39" s="121"/>
      <c r="G39" s="30" t="s">
        <v>1153</v>
      </c>
      <c r="H39" s="23" t="s">
        <v>3</v>
      </c>
      <c r="I39" s="22" t="s">
        <v>3</v>
      </c>
      <c r="J39" s="116"/>
    </row>
    <row r="40" spans="1:10">
      <c r="A40" s="122" t="s">
        <v>1154</v>
      </c>
      <c r="B40" s="119" t="s">
        <v>829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1155</v>
      </c>
      <c r="H40" s="17" t="s">
        <v>3</v>
      </c>
      <c r="I40" s="1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829</v>
      </c>
      <c r="H41" s="20" t="s">
        <v>2</v>
      </c>
      <c r="I41" s="1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1156</v>
      </c>
      <c r="H42" s="23" t="s">
        <v>2</v>
      </c>
      <c r="I42" s="22" t="s">
        <v>2</v>
      </c>
      <c r="J42" s="116"/>
    </row>
    <row r="43" spans="1:10">
      <c r="A43" s="122" t="s">
        <v>1157</v>
      </c>
      <c r="B43" s="119" t="s">
        <v>1158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823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1158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802</v>
      </c>
      <c r="H45" s="23" t="s">
        <v>3</v>
      </c>
      <c r="I45" s="22" t="s">
        <v>3</v>
      </c>
      <c r="J45" s="116"/>
    </row>
    <row r="46" spans="1:10">
      <c r="A46" s="122" t="s">
        <v>1159</v>
      </c>
      <c r="B46" s="119" t="s">
        <v>834</v>
      </c>
      <c r="C46" s="119" t="s">
        <v>1</v>
      </c>
      <c r="D46" s="119" t="s">
        <v>0</v>
      </c>
      <c r="E46" s="119" t="s">
        <v>0</v>
      </c>
      <c r="F46" s="119" t="str">
        <f>IF(COUNTIF(C46:E46, "yes") = 3, "yes", "no")</f>
        <v>no</v>
      </c>
      <c r="G46" s="28" t="s">
        <v>961</v>
      </c>
      <c r="H46" s="17" t="s">
        <v>2</v>
      </c>
      <c r="I46" s="1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962</v>
      </c>
      <c r="H47" s="20" t="s">
        <v>3</v>
      </c>
      <c r="I47" s="1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1160</v>
      </c>
      <c r="H48" s="23" t="s">
        <v>3</v>
      </c>
      <c r="I48" s="22" t="s">
        <v>3</v>
      </c>
      <c r="J48" s="116"/>
    </row>
    <row r="49" spans="1:10">
      <c r="A49" s="122" t="s">
        <v>1161</v>
      </c>
      <c r="B49" s="119" t="s">
        <v>838</v>
      </c>
      <c r="C49" s="119" t="s">
        <v>1</v>
      </c>
      <c r="D49" s="119" t="s">
        <v>0</v>
      </c>
      <c r="E49" s="119" t="s">
        <v>0</v>
      </c>
      <c r="F49" s="119" t="str">
        <f>IF(COUNTIF(C49:E49, "yes") = 3, "yes", "no")</f>
        <v>no</v>
      </c>
      <c r="G49" s="28" t="s">
        <v>1162</v>
      </c>
      <c r="H49" s="17" t="s">
        <v>2</v>
      </c>
      <c r="I49" s="1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1163</v>
      </c>
      <c r="H50" s="20" t="s">
        <v>3</v>
      </c>
      <c r="I50" s="19" t="s">
        <v>3</v>
      </c>
      <c r="J50" s="116"/>
    </row>
    <row r="51" spans="1:10" ht="30" customHeight="1">
      <c r="A51" s="124"/>
      <c r="B51" s="121"/>
      <c r="C51" s="121"/>
      <c r="D51" s="121"/>
      <c r="E51" s="121"/>
      <c r="F51" s="121"/>
      <c r="G51" s="30" t="s">
        <v>1164</v>
      </c>
      <c r="H51" s="23" t="s">
        <v>3</v>
      </c>
      <c r="I51" s="22" t="s">
        <v>3</v>
      </c>
      <c r="J51" s="116"/>
    </row>
    <row r="52" spans="1:10">
      <c r="A52" s="122" t="s">
        <v>1165</v>
      </c>
      <c r="B52" s="119" t="s">
        <v>964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964</v>
      </c>
      <c r="H52" s="17" t="s">
        <v>2</v>
      </c>
      <c r="I52" s="1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965</v>
      </c>
      <c r="H53" s="20" t="s">
        <v>3</v>
      </c>
      <c r="I53" s="1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966</v>
      </c>
      <c r="H54" s="23" t="s">
        <v>3</v>
      </c>
      <c r="I54" s="22" t="s">
        <v>3</v>
      </c>
      <c r="J54" s="116"/>
    </row>
    <row r="55" spans="1:10">
      <c r="A55" s="122" t="s">
        <v>1166</v>
      </c>
      <c r="B55" s="119" t="s">
        <v>1107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1108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1107</v>
      </c>
      <c r="H56" s="20" t="s">
        <v>2</v>
      </c>
      <c r="I56" s="1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1109</v>
      </c>
      <c r="H57" s="23" t="s">
        <v>3</v>
      </c>
      <c r="I57" s="22" t="s">
        <v>3</v>
      </c>
      <c r="J57" s="116"/>
    </row>
    <row r="58" spans="1:10">
      <c r="A58" s="122" t="s">
        <v>1167</v>
      </c>
      <c r="B58" s="119" t="s">
        <v>842</v>
      </c>
      <c r="C58" s="119" t="s">
        <v>1</v>
      </c>
      <c r="D58" s="119" t="s">
        <v>0</v>
      </c>
      <c r="E58" s="119" t="s">
        <v>0</v>
      </c>
      <c r="F58" s="119" t="str">
        <f>IF(COUNTIF(C58:E58, "yes") = 3, "yes", "no")</f>
        <v>no</v>
      </c>
      <c r="G58" s="28" t="s">
        <v>844</v>
      </c>
      <c r="H58" s="17" t="s">
        <v>3</v>
      </c>
      <c r="I58" s="1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842</v>
      </c>
      <c r="H59" s="20" t="s">
        <v>2</v>
      </c>
      <c r="I59" s="1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1168</v>
      </c>
      <c r="H60" s="23" t="s">
        <v>3</v>
      </c>
      <c r="I60" s="22" t="s">
        <v>3</v>
      </c>
      <c r="J60" s="116"/>
    </row>
    <row r="61" spans="1:10">
      <c r="A61" s="122" t="s">
        <v>1169</v>
      </c>
      <c r="B61" s="119" t="s">
        <v>918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919</v>
      </c>
      <c r="H61" s="17" t="s">
        <v>3</v>
      </c>
      <c r="I61" s="1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920</v>
      </c>
      <c r="H62" s="20" t="s">
        <v>3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918</v>
      </c>
      <c r="H63" s="23" t="s">
        <v>2</v>
      </c>
      <c r="I63" s="22" t="s">
        <v>2</v>
      </c>
      <c r="J63" s="116"/>
    </row>
    <row r="64" spans="1:10">
      <c r="A64" s="122" t="s">
        <v>1170</v>
      </c>
      <c r="B64" s="119" t="s">
        <v>1171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1171</v>
      </c>
      <c r="H64" s="17" t="s">
        <v>2</v>
      </c>
      <c r="I64" s="1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1172</v>
      </c>
      <c r="H65" s="20" t="s">
        <v>3</v>
      </c>
      <c r="I65" s="19" t="s">
        <v>3</v>
      </c>
      <c r="J65" s="116"/>
    </row>
    <row r="66" spans="1:10" ht="39" customHeight="1">
      <c r="A66" s="124"/>
      <c r="B66" s="121"/>
      <c r="C66" s="121"/>
      <c r="D66" s="121"/>
      <c r="E66" s="121"/>
      <c r="F66" s="121"/>
      <c r="G66" s="30" t="s">
        <v>1049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300-000000000000}">
      <formula1>binary_options</formula1>
    </dataValidation>
    <dataValidation type="list" allowBlank="1" sqref="H7:I66" xr:uid="{00000000-0002-0000-1300-000001000000}">
      <formula1>answer_evaluations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Lapas21"/>
  <dimension ref="A1:J67"/>
  <sheetViews>
    <sheetView topLeftCell="A28" workbookViewId="0">
      <selection activeCell="G7" sqref="G7:H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20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1373</v>
      </c>
      <c r="F2" s="20">
        <v>995</v>
      </c>
      <c r="G2" s="20">
        <v>1262</v>
      </c>
      <c r="H2" s="19">
        <v>1231</v>
      </c>
    </row>
    <row r="3" spans="1:10">
      <c r="A3" s="18" t="s">
        <v>154</v>
      </c>
      <c r="B3" s="19" t="s">
        <v>761</v>
      </c>
      <c r="D3" s="18" t="s">
        <v>156</v>
      </c>
      <c r="E3" s="20">
        <v>6149</v>
      </c>
      <c r="F3" s="20">
        <v>8005</v>
      </c>
      <c r="G3" s="20">
        <v>7988</v>
      </c>
      <c r="H3" s="19">
        <v>8028</v>
      </c>
    </row>
    <row r="4" spans="1:10">
      <c r="A4" s="21" t="s">
        <v>133</v>
      </c>
      <c r="B4" s="22" t="s">
        <v>157</v>
      </c>
      <c r="D4" s="21" t="s">
        <v>158</v>
      </c>
      <c r="E4" s="23">
        <v>7522</v>
      </c>
      <c r="F4" s="23">
        <v>9000</v>
      </c>
      <c r="G4" s="23">
        <v>9250</v>
      </c>
      <c r="H4" s="22">
        <v>9259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1173</v>
      </c>
      <c r="B7" s="119" t="s">
        <v>1174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1175</v>
      </c>
      <c r="H7" s="17" t="s">
        <v>3</v>
      </c>
      <c r="I7" s="16" t="s">
        <v>3</v>
      </c>
      <c r="J7" s="116"/>
    </row>
    <row r="8" spans="1:10">
      <c r="A8" s="123"/>
      <c r="B8" s="120"/>
      <c r="C8" s="120"/>
      <c r="D8" s="120"/>
      <c r="E8" s="120"/>
      <c r="F8" s="120"/>
      <c r="G8" s="29" t="s">
        <v>1176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1174</v>
      </c>
      <c r="H9" s="23" t="s">
        <v>2</v>
      </c>
      <c r="I9" s="22" t="s">
        <v>2</v>
      </c>
      <c r="J9" s="116"/>
    </row>
    <row r="10" spans="1:10">
      <c r="A10" s="122" t="s">
        <v>1177</v>
      </c>
      <c r="B10" s="119" t="s">
        <v>1178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1178</v>
      </c>
      <c r="H10" s="17" t="s">
        <v>2</v>
      </c>
      <c r="I10" s="1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1179</v>
      </c>
      <c r="H11" s="20" t="s">
        <v>3</v>
      </c>
      <c r="I11" s="1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1180</v>
      </c>
      <c r="H12" s="23" t="s">
        <v>2</v>
      </c>
      <c r="I12" s="22" t="s">
        <v>2</v>
      </c>
      <c r="J12" s="116"/>
    </row>
    <row r="13" spans="1:10">
      <c r="A13" s="122" t="s">
        <v>1181</v>
      </c>
      <c r="B13" s="119" t="s">
        <v>790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781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855</v>
      </c>
      <c r="H14" s="20" t="s">
        <v>2</v>
      </c>
      <c r="I14" s="1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856</v>
      </c>
      <c r="H15" s="23" t="s">
        <v>3</v>
      </c>
      <c r="I15" s="22" t="s">
        <v>3</v>
      </c>
      <c r="J15" s="116"/>
    </row>
    <row r="16" spans="1:10">
      <c r="A16" s="122" t="s">
        <v>1182</v>
      </c>
      <c r="B16" s="119" t="s">
        <v>1183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1184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1185</v>
      </c>
      <c r="H17" s="20" t="s">
        <v>3</v>
      </c>
      <c r="I17" s="1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1183</v>
      </c>
      <c r="H18" s="23" t="s">
        <v>2</v>
      </c>
      <c r="I18" s="22" t="s">
        <v>2</v>
      </c>
      <c r="J18" s="116"/>
    </row>
    <row r="19" spans="1:10">
      <c r="A19" s="122" t="s">
        <v>1186</v>
      </c>
      <c r="B19" s="119" t="s">
        <v>1187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1187</v>
      </c>
      <c r="H19" s="17" t="s">
        <v>2</v>
      </c>
      <c r="I19" s="1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1188</v>
      </c>
      <c r="H20" s="20" t="s">
        <v>3</v>
      </c>
      <c r="I20" s="1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1189</v>
      </c>
      <c r="H21" s="23" t="s">
        <v>2</v>
      </c>
      <c r="I21" s="22" t="s">
        <v>2</v>
      </c>
      <c r="J21" s="116"/>
    </row>
    <row r="22" spans="1:10">
      <c r="A22" s="122" t="s">
        <v>1190</v>
      </c>
      <c r="B22" s="119" t="s">
        <v>1191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1191</v>
      </c>
      <c r="H22" s="17" t="s">
        <v>2</v>
      </c>
      <c r="I22" s="1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1178</v>
      </c>
      <c r="H23" s="20" t="s">
        <v>3</v>
      </c>
      <c r="I23" s="1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1046</v>
      </c>
      <c r="H24" s="23" t="s">
        <v>3</v>
      </c>
      <c r="I24" s="22" t="s">
        <v>3</v>
      </c>
      <c r="J24" s="116"/>
    </row>
    <row r="25" spans="1:10">
      <c r="A25" s="122" t="s">
        <v>1192</v>
      </c>
      <c r="B25" s="119" t="s">
        <v>1193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1194</v>
      </c>
      <c r="H25" s="17" t="s">
        <v>3</v>
      </c>
      <c r="I25" s="1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1195</v>
      </c>
      <c r="H26" s="20" t="s">
        <v>3</v>
      </c>
      <c r="I26" s="1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30" t="s">
        <v>1193</v>
      </c>
      <c r="H27" s="23" t="s">
        <v>2</v>
      </c>
      <c r="I27" s="22" t="s">
        <v>2</v>
      </c>
      <c r="J27" s="116"/>
    </row>
    <row r="28" spans="1:10">
      <c r="A28" s="122" t="s">
        <v>1196</v>
      </c>
      <c r="B28" s="119" t="s">
        <v>1197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1197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1198</v>
      </c>
      <c r="H29" s="20" t="s">
        <v>3</v>
      </c>
      <c r="I29" s="1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1199</v>
      </c>
      <c r="H30" s="23" t="s">
        <v>3</v>
      </c>
      <c r="I30" s="22" t="s">
        <v>3</v>
      </c>
      <c r="J30" s="116"/>
    </row>
    <row r="31" spans="1:10">
      <c r="A31" s="122" t="s">
        <v>1200</v>
      </c>
      <c r="B31" s="119" t="s">
        <v>880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881</v>
      </c>
      <c r="H31" s="17" t="s">
        <v>3</v>
      </c>
      <c r="I31" s="1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880</v>
      </c>
      <c r="H32" s="20" t="s">
        <v>2</v>
      </c>
      <c r="I32" s="1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882</v>
      </c>
      <c r="H33" s="23" t="s">
        <v>3</v>
      </c>
      <c r="I33" s="22" t="s">
        <v>3</v>
      </c>
      <c r="J33" s="116"/>
    </row>
    <row r="34" spans="1:10">
      <c r="A34" s="122" t="s">
        <v>1201</v>
      </c>
      <c r="B34" s="119" t="s">
        <v>1199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1197</v>
      </c>
      <c r="H34" s="17" t="s">
        <v>3</v>
      </c>
      <c r="I34" s="1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1198</v>
      </c>
      <c r="H35" s="20" t="s">
        <v>3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1199</v>
      </c>
      <c r="H36" s="23" t="s">
        <v>2</v>
      </c>
      <c r="I36" s="22" t="s">
        <v>2</v>
      </c>
      <c r="J36" s="116"/>
    </row>
    <row r="37" spans="1:10">
      <c r="A37" s="122" t="s">
        <v>1202</v>
      </c>
      <c r="B37" s="119" t="s">
        <v>1035</v>
      </c>
      <c r="C37" s="119" t="s">
        <v>1</v>
      </c>
      <c r="D37" s="119" t="s">
        <v>0</v>
      </c>
      <c r="E37" s="119" t="s">
        <v>1</v>
      </c>
      <c r="F37" s="119" t="str">
        <f>IF(COUNTIF(C37:E37, "yes") = 3, "yes", "no")</f>
        <v>no</v>
      </c>
      <c r="G37" s="28" t="s">
        <v>1035</v>
      </c>
      <c r="H37" s="17" t="s">
        <v>4</v>
      </c>
      <c r="I37" s="1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1203</v>
      </c>
      <c r="H38" s="20" t="s">
        <v>4</v>
      </c>
      <c r="I38" s="19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30" t="s">
        <v>1204</v>
      </c>
      <c r="H39" s="23" t="s">
        <v>4</v>
      </c>
      <c r="I39" s="22" t="s">
        <v>4</v>
      </c>
      <c r="J39" s="116"/>
    </row>
    <row r="40" spans="1:10">
      <c r="A40" s="122" t="s">
        <v>1205</v>
      </c>
      <c r="B40" s="119" t="s">
        <v>772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1206</v>
      </c>
      <c r="H40" s="17" t="s">
        <v>3</v>
      </c>
      <c r="I40" s="1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772</v>
      </c>
      <c r="H41" s="20" t="s">
        <v>2</v>
      </c>
      <c r="I41" s="1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1207</v>
      </c>
      <c r="H42" s="23" t="s">
        <v>3</v>
      </c>
      <c r="I42" s="22" t="s">
        <v>3</v>
      </c>
      <c r="J42" s="116"/>
    </row>
    <row r="43" spans="1:10">
      <c r="A43" s="122" t="s">
        <v>1208</v>
      </c>
      <c r="B43" s="119" t="s">
        <v>1209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1209</v>
      </c>
      <c r="H43" s="17" t="s">
        <v>2</v>
      </c>
      <c r="I43" s="1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1210</v>
      </c>
      <c r="H44" s="20" t="s">
        <v>3</v>
      </c>
      <c r="I44" s="1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1211</v>
      </c>
      <c r="H45" s="23" t="s">
        <v>3</v>
      </c>
      <c r="I45" s="22" t="s">
        <v>3</v>
      </c>
      <c r="J45" s="116"/>
    </row>
    <row r="46" spans="1:10">
      <c r="A46" s="122" t="s">
        <v>1212</v>
      </c>
      <c r="B46" s="119" t="s">
        <v>1213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1213</v>
      </c>
      <c r="H46" s="17" t="s">
        <v>2</v>
      </c>
      <c r="I46" s="1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1197</v>
      </c>
      <c r="H47" s="20" t="s">
        <v>3</v>
      </c>
      <c r="I47" s="19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30" t="s">
        <v>1198</v>
      </c>
      <c r="H48" s="23" t="s">
        <v>3</v>
      </c>
      <c r="I48" s="22" t="s">
        <v>3</v>
      </c>
      <c r="J48" s="116"/>
    </row>
    <row r="49" spans="1:10">
      <c r="A49" s="122" t="s">
        <v>1214</v>
      </c>
      <c r="B49" s="119" t="s">
        <v>1215</v>
      </c>
      <c r="C49" s="119" t="s">
        <v>1</v>
      </c>
      <c r="D49" s="119" t="s">
        <v>0</v>
      </c>
      <c r="E49" s="119" t="s">
        <v>1</v>
      </c>
      <c r="F49" s="119" t="str">
        <f>IF(COUNTIF(C49:E49, "yes") = 3, "yes", "no")</f>
        <v>no</v>
      </c>
      <c r="G49" s="28" t="s">
        <v>1213</v>
      </c>
      <c r="H49" s="17" t="s">
        <v>4</v>
      </c>
      <c r="I49" s="1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1215</v>
      </c>
      <c r="H50" s="20" t="s">
        <v>4</v>
      </c>
      <c r="I50" s="1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1198</v>
      </c>
      <c r="H51" s="23" t="s">
        <v>4</v>
      </c>
      <c r="I51" s="22" t="s">
        <v>3</v>
      </c>
      <c r="J51" s="116"/>
    </row>
    <row r="52" spans="1:10">
      <c r="A52" s="122" t="s">
        <v>1216</v>
      </c>
      <c r="B52" s="119" t="s">
        <v>860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1217</v>
      </c>
      <c r="H52" s="17" t="s">
        <v>3</v>
      </c>
      <c r="I52" s="1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764</v>
      </c>
      <c r="H53" s="20" t="s">
        <v>3</v>
      </c>
      <c r="I53" s="1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860</v>
      </c>
      <c r="H54" s="23" t="s">
        <v>2</v>
      </c>
      <c r="I54" s="22" t="s">
        <v>2</v>
      </c>
      <c r="J54" s="116"/>
    </row>
    <row r="55" spans="1:10">
      <c r="A55" s="122" t="s">
        <v>1218</v>
      </c>
      <c r="B55" s="119" t="s">
        <v>1054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1054</v>
      </c>
      <c r="H55" s="17" t="s">
        <v>2</v>
      </c>
      <c r="I55" s="1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1219</v>
      </c>
      <c r="H56" s="20" t="s">
        <v>3</v>
      </c>
      <c r="I56" s="1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1220</v>
      </c>
      <c r="H57" s="23" t="s">
        <v>3</v>
      </c>
      <c r="I57" s="22" t="s">
        <v>3</v>
      </c>
      <c r="J57" s="116"/>
    </row>
    <row r="58" spans="1:10">
      <c r="A58" s="122" t="s">
        <v>1221</v>
      </c>
      <c r="B58" s="119" t="s">
        <v>1222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1054</v>
      </c>
      <c r="H58" s="17" t="s">
        <v>3</v>
      </c>
      <c r="I58" s="1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1219</v>
      </c>
      <c r="H59" s="20" t="s">
        <v>2</v>
      </c>
      <c r="I59" s="19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1220</v>
      </c>
      <c r="H60" s="23" t="s">
        <v>3</v>
      </c>
      <c r="I60" s="22" t="s">
        <v>3</v>
      </c>
      <c r="J60" s="116"/>
    </row>
    <row r="61" spans="1:10">
      <c r="A61" s="122" t="s">
        <v>1223</v>
      </c>
      <c r="B61" s="119" t="s">
        <v>835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1224</v>
      </c>
      <c r="H61" s="17" t="s">
        <v>3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1225</v>
      </c>
      <c r="H62" s="20" t="s">
        <v>3</v>
      </c>
      <c r="I62" s="19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30" t="s">
        <v>835</v>
      </c>
      <c r="H63" s="23" t="s">
        <v>2</v>
      </c>
      <c r="I63" s="22" t="s">
        <v>2</v>
      </c>
      <c r="J63" s="116"/>
    </row>
    <row r="64" spans="1:10">
      <c r="A64" s="122" t="s">
        <v>1226</v>
      </c>
      <c r="B64" s="119" t="s">
        <v>1227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1227</v>
      </c>
      <c r="H64" s="17" t="s">
        <v>2</v>
      </c>
      <c r="I64" s="1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1197</v>
      </c>
      <c r="H65" s="20" t="s">
        <v>3</v>
      </c>
      <c r="I65" s="1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1198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400-000000000000}">
      <formula1>binary_options</formula1>
    </dataValidation>
    <dataValidation type="list" allowBlank="1" sqref="H7:I66" xr:uid="{00000000-0002-0000-1400-000001000000}">
      <formula1>answer_evaluations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Lapas22"/>
  <dimension ref="A1:J67"/>
  <sheetViews>
    <sheetView topLeftCell="A24" workbookViewId="0">
      <selection activeCell="G64" sqref="G6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20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1319</v>
      </c>
      <c r="F2" s="20">
        <v>920</v>
      </c>
      <c r="G2" s="20">
        <v>1447</v>
      </c>
      <c r="H2" s="19">
        <v>1294</v>
      </c>
    </row>
    <row r="3" spans="1:10">
      <c r="A3" s="18" t="s">
        <v>154</v>
      </c>
      <c r="B3" s="19" t="s">
        <v>761</v>
      </c>
      <c r="D3" s="18" t="s">
        <v>156</v>
      </c>
      <c r="E3" s="20">
        <v>6149</v>
      </c>
      <c r="F3" s="20">
        <v>8001</v>
      </c>
      <c r="G3" s="20">
        <v>7961</v>
      </c>
      <c r="H3" s="19">
        <v>7948</v>
      </c>
    </row>
    <row r="4" spans="1:10">
      <c r="A4" s="21" t="s">
        <v>133</v>
      </c>
      <c r="B4" s="22" t="s">
        <v>242</v>
      </c>
      <c r="D4" s="21" t="s">
        <v>158</v>
      </c>
      <c r="E4" s="23">
        <v>7468</v>
      </c>
      <c r="F4" s="23">
        <v>8921</v>
      </c>
      <c r="G4" s="23">
        <v>9408</v>
      </c>
      <c r="H4" s="22">
        <v>9242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1173</v>
      </c>
      <c r="B7" s="119" t="s">
        <v>1174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1175</v>
      </c>
      <c r="H7" s="17" t="s">
        <v>3</v>
      </c>
      <c r="I7" s="16" t="s">
        <v>3</v>
      </c>
      <c r="J7" s="116"/>
    </row>
    <row r="8" spans="1:10">
      <c r="A8" s="123"/>
      <c r="B8" s="120"/>
      <c r="C8" s="120"/>
      <c r="D8" s="120"/>
      <c r="E8" s="120"/>
      <c r="F8" s="120"/>
      <c r="G8" s="29" t="s">
        <v>1176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1174</v>
      </c>
      <c r="H9" s="23" t="s">
        <v>2</v>
      </c>
      <c r="I9" s="22" t="s">
        <v>2</v>
      </c>
      <c r="J9" s="116"/>
    </row>
    <row r="10" spans="1:10">
      <c r="A10" s="122" t="s">
        <v>1228</v>
      </c>
      <c r="B10" s="119" t="s">
        <v>927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1043</v>
      </c>
      <c r="H10" s="17" t="s">
        <v>2</v>
      </c>
      <c r="I10" s="1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29">
        <v>5</v>
      </c>
      <c r="H11" s="20" t="s">
        <v>3</v>
      </c>
      <c r="I11" s="19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30">
        <v>10</v>
      </c>
      <c r="H12" s="23" t="s">
        <v>3</v>
      </c>
      <c r="I12" s="22" t="s">
        <v>3</v>
      </c>
      <c r="J12" s="116"/>
    </row>
    <row r="13" spans="1:10">
      <c r="A13" s="122" t="s">
        <v>1229</v>
      </c>
      <c r="B13" s="119" t="s">
        <v>854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935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936</v>
      </c>
      <c r="H14" s="20" t="s">
        <v>2</v>
      </c>
      <c r="I14" s="1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157</v>
      </c>
      <c r="H15" s="23" t="s">
        <v>3</v>
      </c>
      <c r="I15" s="22" t="s">
        <v>3</v>
      </c>
      <c r="J15" s="116"/>
    </row>
    <row r="16" spans="1:10">
      <c r="A16" s="122" t="s">
        <v>1230</v>
      </c>
      <c r="B16" s="119" t="s">
        <v>806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949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1231</v>
      </c>
      <c r="H17" s="20" t="s">
        <v>3</v>
      </c>
      <c r="I17" s="1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806</v>
      </c>
      <c r="H18" s="23" t="s">
        <v>2</v>
      </c>
      <c r="I18" s="22" t="s">
        <v>3</v>
      </c>
      <c r="J18" s="116"/>
    </row>
    <row r="19" spans="1:10">
      <c r="A19" s="122" t="s">
        <v>1232</v>
      </c>
      <c r="B19" s="119" t="s">
        <v>1233</v>
      </c>
      <c r="C19" s="119" t="s">
        <v>1</v>
      </c>
      <c r="D19" s="119" t="s">
        <v>0</v>
      </c>
      <c r="E19" s="119" t="s">
        <v>1</v>
      </c>
      <c r="F19" s="119" t="str">
        <f>IF(COUNTIF(C19:E19, "yes") = 3, "yes", "no")</f>
        <v>no</v>
      </c>
      <c r="G19" s="28" t="s">
        <v>1234</v>
      </c>
      <c r="H19" s="17" t="s">
        <v>4</v>
      </c>
      <c r="I19" s="1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1233</v>
      </c>
      <c r="H20" s="20" t="s">
        <v>4</v>
      </c>
      <c r="I20" s="1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1235</v>
      </c>
      <c r="H21" s="23" t="s">
        <v>4</v>
      </c>
      <c r="I21" s="22" t="s">
        <v>3</v>
      </c>
      <c r="J21" s="116"/>
    </row>
    <row r="22" spans="1:10">
      <c r="A22" s="122" t="s">
        <v>1236</v>
      </c>
      <c r="B22" s="119" t="s">
        <v>952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952</v>
      </c>
      <c r="H22" s="17" t="s">
        <v>2</v>
      </c>
      <c r="I22" s="1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1237</v>
      </c>
      <c r="H23" s="20" t="s">
        <v>3</v>
      </c>
      <c r="I23" s="1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1238</v>
      </c>
      <c r="H24" s="23" t="s">
        <v>3</v>
      </c>
      <c r="I24" s="22" t="s">
        <v>3</v>
      </c>
      <c r="J24" s="116"/>
    </row>
    <row r="25" spans="1:10">
      <c r="A25" s="122" t="s">
        <v>1239</v>
      </c>
      <c r="B25" s="119" t="s">
        <v>1240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1240</v>
      </c>
      <c r="H25" s="17" t="s">
        <v>2</v>
      </c>
      <c r="I25" s="1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1203</v>
      </c>
      <c r="H26" s="20" t="s">
        <v>3</v>
      </c>
      <c r="I26" s="1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30" t="s">
        <v>1035</v>
      </c>
      <c r="H27" s="23" t="s">
        <v>3</v>
      </c>
      <c r="I27" s="22" t="s">
        <v>3</v>
      </c>
      <c r="J27" s="116"/>
    </row>
    <row r="28" spans="1:10">
      <c r="A28" s="122" t="s">
        <v>1241</v>
      </c>
      <c r="B28" s="119" t="s">
        <v>977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977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1242</v>
      </c>
      <c r="H29" s="20" t="s">
        <v>3</v>
      </c>
      <c r="I29" s="1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1243</v>
      </c>
      <c r="H30" s="23" t="s">
        <v>3</v>
      </c>
      <c r="I30" s="22" t="s">
        <v>3</v>
      </c>
      <c r="J30" s="116"/>
    </row>
    <row r="31" spans="1:10">
      <c r="A31" s="122" t="s">
        <v>1244</v>
      </c>
      <c r="B31" s="119" t="s">
        <v>1245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1246</v>
      </c>
      <c r="H31" s="17" t="s">
        <v>3</v>
      </c>
      <c r="I31" s="1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1247</v>
      </c>
      <c r="H32" s="20" t="s">
        <v>3</v>
      </c>
      <c r="I32" s="1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1245</v>
      </c>
      <c r="H33" s="23" t="s">
        <v>2</v>
      </c>
      <c r="I33" s="22" t="s">
        <v>2</v>
      </c>
      <c r="J33" s="116"/>
    </row>
    <row r="34" spans="1:10">
      <c r="A34" s="122" t="s">
        <v>1248</v>
      </c>
      <c r="B34" s="119" t="s">
        <v>964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964</v>
      </c>
      <c r="H34" s="17" t="s">
        <v>2</v>
      </c>
      <c r="I34" s="1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1249</v>
      </c>
      <c r="H35" s="20" t="s">
        <v>3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966</v>
      </c>
      <c r="H36" s="23" t="s">
        <v>3</v>
      </c>
      <c r="I36" s="22" t="s">
        <v>3</v>
      </c>
      <c r="J36" s="116"/>
    </row>
    <row r="37" spans="1:10">
      <c r="A37" s="122" t="s">
        <v>1250</v>
      </c>
      <c r="B37" s="119" t="s">
        <v>1251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1251</v>
      </c>
      <c r="H37" s="17" t="s">
        <v>2</v>
      </c>
      <c r="I37" s="1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1252</v>
      </c>
      <c r="H38" s="20" t="s">
        <v>3</v>
      </c>
      <c r="I38" s="1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1253</v>
      </c>
      <c r="H39" s="23" t="s">
        <v>3</v>
      </c>
      <c r="I39" s="22" t="s">
        <v>3</v>
      </c>
      <c r="J39" s="116"/>
    </row>
    <row r="40" spans="1:10">
      <c r="A40" s="122" t="s">
        <v>1254</v>
      </c>
      <c r="B40" s="119" t="s">
        <v>1255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1255</v>
      </c>
      <c r="H40" s="17" t="s">
        <v>2</v>
      </c>
      <c r="I40" s="1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1256</v>
      </c>
      <c r="H41" s="20" t="s">
        <v>3</v>
      </c>
      <c r="I41" s="1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1257</v>
      </c>
      <c r="H42" s="23" t="s">
        <v>3</v>
      </c>
      <c r="I42" s="22" t="s">
        <v>3</v>
      </c>
      <c r="J42" s="116"/>
    </row>
    <row r="43" spans="1:10">
      <c r="A43" s="122" t="s">
        <v>1258</v>
      </c>
      <c r="B43" s="119" t="s">
        <v>1259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1260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1259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1261</v>
      </c>
      <c r="H45" s="23" t="s">
        <v>3</v>
      </c>
      <c r="I45" s="22" t="s">
        <v>3</v>
      </c>
      <c r="J45" s="116"/>
    </row>
    <row r="46" spans="1:10">
      <c r="A46" s="122" t="s">
        <v>1262</v>
      </c>
      <c r="B46" s="119" t="s">
        <v>1263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1264</v>
      </c>
      <c r="H46" s="17" t="s">
        <v>2</v>
      </c>
      <c r="I46" s="1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1265</v>
      </c>
      <c r="H47" s="20" t="s">
        <v>3</v>
      </c>
      <c r="I47" s="1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1266</v>
      </c>
      <c r="H48" s="23" t="s">
        <v>3</v>
      </c>
      <c r="I48" s="22" t="s">
        <v>3</v>
      </c>
      <c r="J48" s="116"/>
    </row>
    <row r="49" spans="1:10">
      <c r="A49" s="122" t="s">
        <v>1267</v>
      </c>
      <c r="B49" s="119" t="s">
        <v>1268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1268</v>
      </c>
      <c r="H49" s="17" t="s">
        <v>2</v>
      </c>
      <c r="I49" s="1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1269</v>
      </c>
      <c r="H50" s="20" t="s">
        <v>3</v>
      </c>
      <c r="I50" s="1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1270</v>
      </c>
      <c r="H51" s="23" t="s">
        <v>3</v>
      </c>
      <c r="I51" s="22" t="s">
        <v>3</v>
      </c>
      <c r="J51" s="116"/>
    </row>
    <row r="52" spans="1:10">
      <c r="A52" s="122" t="s">
        <v>1271</v>
      </c>
      <c r="B52" s="119" t="s">
        <v>1259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1259</v>
      </c>
      <c r="H52" s="17" t="s">
        <v>2</v>
      </c>
      <c r="I52" s="1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1272</v>
      </c>
      <c r="H53" s="20" t="s">
        <v>3</v>
      </c>
      <c r="I53" s="1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1273</v>
      </c>
      <c r="H54" s="23" t="s">
        <v>3</v>
      </c>
      <c r="I54" s="22" t="s">
        <v>3</v>
      </c>
      <c r="J54" s="116"/>
    </row>
    <row r="55" spans="1:10">
      <c r="A55" s="122" t="s">
        <v>1274</v>
      </c>
      <c r="B55" s="119" t="s">
        <v>1275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1276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1277</v>
      </c>
      <c r="H56" s="20" t="s">
        <v>2</v>
      </c>
      <c r="I56" s="1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1278</v>
      </c>
      <c r="H57" s="23" t="s">
        <v>3</v>
      </c>
      <c r="I57" s="22" t="s">
        <v>3</v>
      </c>
      <c r="J57" s="116"/>
    </row>
    <row r="58" spans="1:10">
      <c r="A58" s="122" t="s">
        <v>1279</v>
      </c>
      <c r="B58" s="119" t="s">
        <v>980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980</v>
      </c>
      <c r="H58" s="17" t="s">
        <v>2</v>
      </c>
      <c r="I58" s="1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981</v>
      </c>
      <c r="H59" s="20" t="s">
        <v>3</v>
      </c>
      <c r="I59" s="1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982</v>
      </c>
      <c r="H60" s="23" t="s">
        <v>3</v>
      </c>
      <c r="I60" s="22" t="s">
        <v>3</v>
      </c>
      <c r="J60" s="116"/>
    </row>
    <row r="61" spans="1:10">
      <c r="A61" s="122" t="s">
        <v>1280</v>
      </c>
      <c r="B61" s="119" t="s">
        <v>1281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1281</v>
      </c>
      <c r="H61" s="17" t="s">
        <v>2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1282</v>
      </c>
      <c r="H62" s="20" t="s">
        <v>3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1283</v>
      </c>
      <c r="H63" s="23" t="s">
        <v>3</v>
      </c>
      <c r="I63" s="22" t="s">
        <v>3</v>
      </c>
      <c r="J63" s="116"/>
    </row>
    <row r="64" spans="1:10">
      <c r="A64" s="122" t="s">
        <v>1284</v>
      </c>
      <c r="B64" s="119" t="s">
        <v>1243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1243</v>
      </c>
      <c r="H64" s="17" t="s">
        <v>2</v>
      </c>
      <c r="I64" s="1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950</v>
      </c>
      <c r="H65" s="20" t="s">
        <v>3</v>
      </c>
      <c r="I65" s="1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1285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500-000000000000}">
      <formula1>binary_options</formula1>
    </dataValidation>
    <dataValidation type="list" allowBlank="1" sqref="H7:I66" xr:uid="{00000000-0002-0000-1500-000001000000}">
      <formula1>answer_evaluations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Lapas23"/>
  <dimension ref="A1:J67"/>
  <sheetViews>
    <sheetView workbookViewId="0">
      <selection activeCell="K61" sqref="K6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20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1353</v>
      </c>
      <c r="F2" s="20">
        <v>1203</v>
      </c>
      <c r="G2" s="20">
        <v>1218</v>
      </c>
      <c r="H2" s="19">
        <v>1466</v>
      </c>
    </row>
    <row r="3" spans="1:10">
      <c r="A3" s="18" t="s">
        <v>154</v>
      </c>
      <c r="B3" s="19" t="s">
        <v>761</v>
      </c>
      <c r="D3" s="18" t="s">
        <v>156</v>
      </c>
      <c r="E3" s="20">
        <v>6149</v>
      </c>
      <c r="F3" s="20">
        <v>7994</v>
      </c>
      <c r="G3" s="20">
        <v>8006</v>
      </c>
      <c r="H3" s="19">
        <v>8004</v>
      </c>
    </row>
    <row r="4" spans="1:10">
      <c r="A4" s="21" t="s">
        <v>133</v>
      </c>
      <c r="B4" s="22" t="s">
        <v>285</v>
      </c>
      <c r="D4" s="21" t="s">
        <v>158</v>
      </c>
      <c r="E4" s="23">
        <v>7502</v>
      </c>
      <c r="F4" s="23">
        <v>9197</v>
      </c>
      <c r="G4" s="23">
        <v>9224</v>
      </c>
      <c r="H4" s="22">
        <v>9470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32" t="s">
        <v>165</v>
      </c>
      <c r="H6" s="25" t="s">
        <v>166</v>
      </c>
      <c r="I6" s="26" t="s">
        <v>167</v>
      </c>
      <c r="J6" s="116"/>
    </row>
    <row r="7" spans="1:10">
      <c r="A7" s="122" t="s">
        <v>1286</v>
      </c>
      <c r="B7" s="119" t="s">
        <v>1178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1178</v>
      </c>
      <c r="H7" s="17" t="s">
        <v>2</v>
      </c>
      <c r="I7" s="16" t="s">
        <v>2</v>
      </c>
      <c r="J7" s="116"/>
    </row>
    <row r="8" spans="1:10">
      <c r="A8" s="123"/>
      <c r="B8" s="120"/>
      <c r="C8" s="120"/>
      <c r="D8" s="120"/>
      <c r="E8" s="120"/>
      <c r="F8" s="120"/>
      <c r="G8" s="29" t="s">
        <v>1179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1180</v>
      </c>
      <c r="H9" s="23" t="s">
        <v>2</v>
      </c>
      <c r="I9" s="22" t="s">
        <v>2</v>
      </c>
      <c r="J9" s="116"/>
    </row>
    <row r="10" spans="1:10">
      <c r="A10" s="122" t="s">
        <v>1287</v>
      </c>
      <c r="B10" s="119" t="s">
        <v>798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1141</v>
      </c>
      <c r="H10" s="17" t="s">
        <v>2</v>
      </c>
      <c r="I10" s="1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1142</v>
      </c>
      <c r="H11" s="20" t="s">
        <v>3</v>
      </c>
      <c r="I11" s="1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1143</v>
      </c>
      <c r="H12" s="23" t="s">
        <v>3</v>
      </c>
      <c r="I12" s="22" t="s">
        <v>3</v>
      </c>
      <c r="J12" s="116"/>
    </row>
    <row r="13" spans="1:10">
      <c r="A13" s="122" t="s">
        <v>1288</v>
      </c>
      <c r="B13" s="119" t="s">
        <v>790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1134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1135</v>
      </c>
      <c r="H14" s="20" t="s">
        <v>2</v>
      </c>
      <c r="I14" s="1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781</v>
      </c>
      <c r="H15" s="23" t="s">
        <v>3</v>
      </c>
      <c r="I15" s="22" t="s">
        <v>3</v>
      </c>
      <c r="J15" s="116"/>
    </row>
    <row r="16" spans="1:10">
      <c r="A16" s="122" t="s">
        <v>1289</v>
      </c>
      <c r="B16" s="119" t="s">
        <v>1290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1291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1290</v>
      </c>
      <c r="H17" s="20" t="s">
        <v>2</v>
      </c>
      <c r="I17" s="1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1292</v>
      </c>
      <c r="H18" s="23" t="s">
        <v>3</v>
      </c>
      <c r="I18" s="22" t="s">
        <v>3</v>
      </c>
      <c r="J18" s="116"/>
    </row>
    <row r="19" spans="1:10">
      <c r="A19" s="122" t="s">
        <v>1293</v>
      </c>
      <c r="B19" s="119" t="s">
        <v>964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965</v>
      </c>
      <c r="H19" s="17" t="s">
        <v>3</v>
      </c>
      <c r="I19" s="1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964</v>
      </c>
      <c r="H20" s="20" t="s">
        <v>2</v>
      </c>
      <c r="I20" s="1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966</v>
      </c>
      <c r="H21" s="23" t="s">
        <v>3</v>
      </c>
      <c r="I21" s="22" t="s">
        <v>3</v>
      </c>
      <c r="J21" s="116"/>
    </row>
    <row r="22" spans="1:10">
      <c r="A22" s="122" t="s">
        <v>1294</v>
      </c>
      <c r="B22" s="119" t="s">
        <v>1107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1108</v>
      </c>
      <c r="H22" s="17" t="s">
        <v>3</v>
      </c>
      <c r="I22" s="1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1107</v>
      </c>
      <c r="H23" s="20" t="s">
        <v>2</v>
      </c>
      <c r="I23" s="1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1109</v>
      </c>
      <c r="H24" s="23" t="s">
        <v>3</v>
      </c>
      <c r="I24" s="22" t="s">
        <v>3</v>
      </c>
      <c r="J24" s="116"/>
    </row>
    <row r="25" spans="1:10">
      <c r="A25" s="122" t="s">
        <v>1295</v>
      </c>
      <c r="B25" s="119" t="s">
        <v>1296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1297</v>
      </c>
      <c r="H25" s="17" t="s">
        <v>3</v>
      </c>
      <c r="I25" s="1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1298</v>
      </c>
      <c r="H26" s="20" t="s">
        <v>3</v>
      </c>
      <c r="I26" s="1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30" t="s">
        <v>1299</v>
      </c>
      <c r="H27" s="23" t="s">
        <v>3</v>
      </c>
      <c r="I27" s="22" t="s">
        <v>3</v>
      </c>
      <c r="J27" s="116"/>
    </row>
    <row r="28" spans="1:10">
      <c r="A28" s="122" t="s">
        <v>1300</v>
      </c>
      <c r="B28" s="119" t="s">
        <v>1301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1301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1302</v>
      </c>
      <c r="H29" s="20" t="s">
        <v>3</v>
      </c>
      <c r="I29" s="1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1303</v>
      </c>
      <c r="H30" s="23" t="s">
        <v>3</v>
      </c>
      <c r="I30" s="22" t="s">
        <v>3</v>
      </c>
      <c r="J30" s="116"/>
    </row>
    <row r="31" spans="1:10">
      <c r="A31" s="122" t="s">
        <v>1304</v>
      </c>
      <c r="B31" s="119" t="s">
        <v>1305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1306</v>
      </c>
      <c r="H31" s="17" t="s">
        <v>3</v>
      </c>
      <c r="I31" s="1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1307</v>
      </c>
      <c r="H32" s="20" t="s">
        <v>2</v>
      </c>
      <c r="I32" s="1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1302</v>
      </c>
      <c r="H33" s="23" t="s">
        <v>3</v>
      </c>
      <c r="I33" s="22" t="s">
        <v>3</v>
      </c>
      <c r="J33" s="116"/>
    </row>
    <row r="34" spans="1:10">
      <c r="A34" s="122" t="s">
        <v>1308</v>
      </c>
      <c r="B34" s="119" t="s">
        <v>1309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1309</v>
      </c>
      <c r="H34" s="17" t="s">
        <v>2</v>
      </c>
      <c r="I34" s="1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1310</v>
      </c>
      <c r="H35" s="20" t="s">
        <v>3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1311</v>
      </c>
      <c r="H36" s="23" t="s">
        <v>3</v>
      </c>
      <c r="I36" s="22" t="s">
        <v>3</v>
      </c>
      <c r="J36" s="116"/>
    </row>
    <row r="37" spans="1:10">
      <c r="A37" s="122" t="s">
        <v>1312</v>
      </c>
      <c r="B37" s="119" t="s">
        <v>1083</v>
      </c>
      <c r="C37" s="119" t="s">
        <v>1</v>
      </c>
      <c r="D37" s="119" t="s">
        <v>0</v>
      </c>
      <c r="E37" s="119" t="s">
        <v>0</v>
      </c>
      <c r="F37" s="119" t="str">
        <f>IF(COUNTIF(C37:E37, "yes") = 3, "yes", "no")</f>
        <v>no</v>
      </c>
      <c r="G37" s="28" t="s">
        <v>1313</v>
      </c>
      <c r="H37" s="17" t="s">
        <v>3</v>
      </c>
      <c r="I37" s="1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1083</v>
      </c>
      <c r="H38" s="20" t="s">
        <v>2</v>
      </c>
      <c r="I38" s="19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1314</v>
      </c>
      <c r="H39" s="23" t="s">
        <v>3</v>
      </c>
      <c r="I39" s="22" t="s">
        <v>3</v>
      </c>
      <c r="J39" s="116"/>
    </row>
    <row r="40" spans="1:10">
      <c r="A40" s="122" t="s">
        <v>1315</v>
      </c>
      <c r="B40" s="119" t="s">
        <v>1316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1316</v>
      </c>
      <c r="H40" s="17" t="s">
        <v>2</v>
      </c>
      <c r="I40" s="1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1317</v>
      </c>
      <c r="H41" s="20" t="s">
        <v>3</v>
      </c>
      <c r="I41" s="1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1318</v>
      </c>
      <c r="H42" s="23" t="s">
        <v>2</v>
      </c>
      <c r="I42" s="22" t="s">
        <v>2</v>
      </c>
      <c r="J42" s="116"/>
    </row>
    <row r="43" spans="1:10">
      <c r="A43" s="122" t="s">
        <v>1319</v>
      </c>
      <c r="B43" s="119" t="s">
        <v>1320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1321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1099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1322</v>
      </c>
      <c r="H45" s="23" t="s">
        <v>3</v>
      </c>
      <c r="I45" s="22" t="s">
        <v>3</v>
      </c>
      <c r="J45" s="116"/>
    </row>
    <row r="46" spans="1:10">
      <c r="A46" s="122" t="s">
        <v>1323</v>
      </c>
      <c r="B46" s="119" t="s">
        <v>1145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1324</v>
      </c>
      <c r="H46" s="17" t="s">
        <v>2</v>
      </c>
      <c r="I46" s="1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1325</v>
      </c>
      <c r="H47" s="20" t="s">
        <v>3</v>
      </c>
      <c r="I47" s="1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1326</v>
      </c>
      <c r="H48" s="23" t="s">
        <v>3</v>
      </c>
      <c r="I48" s="22" t="s">
        <v>3</v>
      </c>
      <c r="J48" s="116"/>
    </row>
    <row r="49" spans="1:10">
      <c r="A49" s="122" t="s">
        <v>1327</v>
      </c>
      <c r="B49" s="119" t="s">
        <v>1297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1297</v>
      </c>
      <c r="H49" s="17" t="s">
        <v>2</v>
      </c>
      <c r="I49" s="1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1328</v>
      </c>
      <c r="H50" s="20" t="s">
        <v>3</v>
      </c>
      <c r="I50" s="1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1314</v>
      </c>
      <c r="H51" s="23" t="s">
        <v>3</v>
      </c>
      <c r="I51" s="22" t="s">
        <v>3</v>
      </c>
      <c r="J51" s="116"/>
    </row>
    <row r="52" spans="1:10">
      <c r="A52" s="122" t="s">
        <v>1329</v>
      </c>
      <c r="B52" s="119" t="s">
        <v>875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1330</v>
      </c>
      <c r="H52" s="17" t="s">
        <v>3</v>
      </c>
      <c r="I52" s="1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1331</v>
      </c>
      <c r="H53" s="20" t="s">
        <v>3</v>
      </c>
      <c r="I53" s="1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875</v>
      </c>
      <c r="H54" s="23" t="s">
        <v>2</v>
      </c>
      <c r="I54" s="22" t="s">
        <v>2</v>
      </c>
      <c r="J54" s="116"/>
    </row>
    <row r="55" spans="1:10">
      <c r="A55" s="122" t="s">
        <v>1200</v>
      </c>
      <c r="B55" s="119" t="s">
        <v>880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1332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880</v>
      </c>
      <c r="H56" s="20" t="s">
        <v>2</v>
      </c>
      <c r="I56" s="1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1333</v>
      </c>
      <c r="H57" s="23" t="s">
        <v>3</v>
      </c>
      <c r="I57" s="22" t="s">
        <v>3</v>
      </c>
      <c r="J57" s="116"/>
    </row>
    <row r="58" spans="1:10">
      <c r="A58" s="122" t="s">
        <v>1334</v>
      </c>
      <c r="B58" s="119" t="s">
        <v>980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980</v>
      </c>
      <c r="H58" s="17" t="s">
        <v>2</v>
      </c>
      <c r="I58" s="1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981</v>
      </c>
      <c r="H59" s="20" t="s">
        <v>3</v>
      </c>
      <c r="I59" s="1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982</v>
      </c>
      <c r="H60" s="23" t="s">
        <v>3</v>
      </c>
      <c r="I60" s="22" t="s">
        <v>3</v>
      </c>
      <c r="J60" s="116"/>
    </row>
    <row r="61" spans="1:10">
      <c r="A61" s="122" t="s">
        <v>1335</v>
      </c>
      <c r="B61" s="119" t="s">
        <v>1240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1240</v>
      </c>
      <c r="H61" s="17" t="s">
        <v>2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1203</v>
      </c>
      <c r="H62" s="20" t="s">
        <v>3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1035</v>
      </c>
      <c r="H63" s="23" t="s">
        <v>3</v>
      </c>
      <c r="I63" s="22" t="s">
        <v>3</v>
      </c>
      <c r="J63" s="116"/>
    </row>
    <row r="64" spans="1:10">
      <c r="A64" s="122" t="s">
        <v>1336</v>
      </c>
      <c r="B64" s="119" t="s">
        <v>802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860</v>
      </c>
      <c r="H64" s="17" t="s">
        <v>2</v>
      </c>
      <c r="I64" s="1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1326</v>
      </c>
      <c r="H65" s="20" t="s">
        <v>3</v>
      </c>
      <c r="I65" s="1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1325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600-000000000000}">
      <formula1>binary_options</formula1>
    </dataValidation>
    <dataValidation type="list" allowBlank="1" sqref="H7:I66" xr:uid="{00000000-0002-0000-1600-000001000000}">
      <formula1>answer_evaluations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Lapas24"/>
  <dimension ref="A1:J67"/>
  <sheetViews>
    <sheetView topLeftCell="A4" workbookViewId="0">
      <selection activeCell="N41" sqref="N4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21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7739</v>
      </c>
      <c r="F2" s="20">
        <v>3692</v>
      </c>
      <c r="G2" s="20">
        <v>6216</v>
      </c>
      <c r="H2" s="19">
        <v>5411</v>
      </c>
    </row>
    <row r="3" spans="1:10">
      <c r="A3" s="18" t="s">
        <v>154</v>
      </c>
      <c r="B3" s="19" t="s">
        <v>761</v>
      </c>
      <c r="D3" s="18" t="s">
        <v>156</v>
      </c>
      <c r="E3" s="20">
        <v>58492</v>
      </c>
      <c r="F3" s="20">
        <v>31596</v>
      </c>
      <c r="G3" s="20">
        <v>31500</v>
      </c>
      <c r="H3" s="19">
        <v>31640</v>
      </c>
    </row>
    <row r="4" spans="1:10">
      <c r="A4" s="21" t="s">
        <v>133</v>
      </c>
      <c r="B4" s="22" t="s">
        <v>157</v>
      </c>
      <c r="D4" s="21" t="s">
        <v>158</v>
      </c>
      <c r="E4" s="23">
        <v>66231</v>
      </c>
      <c r="F4" s="23">
        <v>35288</v>
      </c>
      <c r="G4" s="23">
        <v>37716</v>
      </c>
      <c r="H4" s="22">
        <v>37051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1337</v>
      </c>
      <c r="B7" s="119" t="s">
        <v>1174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1175</v>
      </c>
      <c r="H7" s="17" t="s">
        <v>3</v>
      </c>
      <c r="I7" s="16" t="s">
        <v>3</v>
      </c>
      <c r="J7" s="116"/>
    </row>
    <row r="8" spans="1:10">
      <c r="A8" s="123"/>
      <c r="B8" s="120"/>
      <c r="C8" s="120"/>
      <c r="D8" s="120"/>
      <c r="E8" s="120"/>
      <c r="F8" s="120"/>
      <c r="G8" s="29" t="s">
        <v>1176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1174</v>
      </c>
      <c r="H9" s="23" t="s">
        <v>2</v>
      </c>
      <c r="I9" s="22" t="s">
        <v>2</v>
      </c>
      <c r="J9" s="116"/>
    </row>
    <row r="10" spans="1:10">
      <c r="A10" s="122" t="s">
        <v>1338</v>
      </c>
      <c r="B10" s="119" t="s">
        <v>977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977</v>
      </c>
      <c r="H10" s="17" t="s">
        <v>2</v>
      </c>
      <c r="I10" s="1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947</v>
      </c>
      <c r="H11" s="20" t="s">
        <v>3</v>
      </c>
      <c r="I11" s="1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949</v>
      </c>
      <c r="H12" s="23" t="s">
        <v>3</v>
      </c>
      <c r="I12" s="22" t="s">
        <v>3</v>
      </c>
      <c r="J12" s="116"/>
    </row>
    <row r="13" spans="1:10">
      <c r="A13" s="122" t="s">
        <v>1339</v>
      </c>
      <c r="B13" s="119" t="s">
        <v>927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157</v>
      </c>
      <c r="H13" s="17" t="s">
        <v>3</v>
      </c>
      <c r="I13" s="1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242</v>
      </c>
      <c r="H14" s="20" t="s">
        <v>3</v>
      </c>
      <c r="I14" s="1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927</v>
      </c>
      <c r="H15" s="23" t="s">
        <v>2</v>
      </c>
      <c r="I15" s="22" t="s">
        <v>2</v>
      </c>
      <c r="J15" s="116"/>
    </row>
    <row r="16" spans="1:10">
      <c r="A16" s="122" t="s">
        <v>1340</v>
      </c>
      <c r="B16" s="119" t="s">
        <v>964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964</v>
      </c>
      <c r="H16" s="17" t="s">
        <v>2</v>
      </c>
      <c r="I16" s="1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1249</v>
      </c>
      <c r="H17" s="20" t="s">
        <v>3</v>
      </c>
      <c r="I17" s="1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966</v>
      </c>
      <c r="H18" s="23" t="s">
        <v>3</v>
      </c>
      <c r="I18" s="22" t="s">
        <v>3</v>
      </c>
      <c r="J18" s="116"/>
    </row>
    <row r="19" spans="1:10">
      <c r="A19" s="122" t="s">
        <v>1341</v>
      </c>
      <c r="B19" s="119" t="s">
        <v>1107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1107</v>
      </c>
      <c r="H19" s="17" t="s">
        <v>2</v>
      </c>
      <c r="I19" s="1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1046</v>
      </c>
      <c r="H20" s="20" t="s">
        <v>3</v>
      </c>
      <c r="I20" s="1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1342</v>
      </c>
      <c r="H21" s="23" t="s">
        <v>3</v>
      </c>
      <c r="I21" s="22" t="s">
        <v>3</v>
      </c>
      <c r="J21" s="116"/>
    </row>
    <row r="22" spans="1:10">
      <c r="A22" s="122" t="s">
        <v>1343</v>
      </c>
      <c r="B22" s="119" t="s">
        <v>1344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1344</v>
      </c>
      <c r="H22" s="17" t="s">
        <v>2</v>
      </c>
      <c r="I22" s="1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1345</v>
      </c>
      <c r="H23" s="20" t="s">
        <v>3</v>
      </c>
      <c r="I23" s="1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1346</v>
      </c>
      <c r="H24" s="23" t="s">
        <v>3</v>
      </c>
      <c r="I24" s="22" t="s">
        <v>3</v>
      </c>
      <c r="J24" s="116"/>
    </row>
    <row r="25" spans="1:10">
      <c r="A25" s="122" t="s">
        <v>1347</v>
      </c>
      <c r="B25" s="119" t="s">
        <v>1348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1348</v>
      </c>
      <c r="H25" s="17" t="s">
        <v>2</v>
      </c>
      <c r="I25" s="1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1349</v>
      </c>
      <c r="H26" s="20" t="s">
        <v>3</v>
      </c>
      <c r="I26" s="1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30" t="s">
        <v>1350</v>
      </c>
      <c r="H27" s="23" t="s">
        <v>3</v>
      </c>
      <c r="I27" s="22" t="s">
        <v>3</v>
      </c>
      <c r="J27" s="116"/>
    </row>
    <row r="28" spans="1:10">
      <c r="A28" s="122" t="s">
        <v>1351</v>
      </c>
      <c r="B28" s="119" t="s">
        <v>1083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1083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1352</v>
      </c>
      <c r="H29" s="20" t="s">
        <v>3</v>
      </c>
      <c r="I29" s="19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1353</v>
      </c>
      <c r="H30" s="23" t="s">
        <v>3</v>
      </c>
      <c r="I30" s="22" t="s">
        <v>3</v>
      </c>
      <c r="J30" s="116"/>
    </row>
    <row r="31" spans="1:10">
      <c r="A31" s="122" t="s">
        <v>1354</v>
      </c>
      <c r="B31" s="119" t="s">
        <v>1355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1355</v>
      </c>
      <c r="H31" s="17" t="s">
        <v>2</v>
      </c>
      <c r="I31" s="1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1356</v>
      </c>
      <c r="H32" s="20" t="s">
        <v>3</v>
      </c>
      <c r="I32" s="1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1357</v>
      </c>
      <c r="H33" s="23" t="s">
        <v>3</v>
      </c>
      <c r="I33" s="22" t="s">
        <v>3</v>
      </c>
      <c r="J33" s="116"/>
    </row>
    <row r="34" spans="1:10">
      <c r="A34" s="122" t="s">
        <v>1358</v>
      </c>
      <c r="B34" s="119" t="s">
        <v>952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952</v>
      </c>
      <c r="H34" s="17" t="s">
        <v>2</v>
      </c>
      <c r="I34" s="1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1359</v>
      </c>
      <c r="H35" s="20" t="s">
        <v>3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1360</v>
      </c>
      <c r="H36" s="23" t="s">
        <v>3</v>
      </c>
      <c r="I36" s="22" t="s">
        <v>3</v>
      </c>
      <c r="J36" s="116"/>
    </row>
    <row r="37" spans="1:10">
      <c r="A37" s="122" t="s">
        <v>1361</v>
      </c>
      <c r="B37" s="119" t="s">
        <v>1243</v>
      </c>
      <c r="C37" s="119" t="s">
        <v>1</v>
      </c>
      <c r="D37" s="119" t="s">
        <v>0</v>
      </c>
      <c r="E37" s="119" t="s">
        <v>1</v>
      </c>
      <c r="F37" s="119" t="str">
        <f>IF(COUNTIF(C37:E37, "yes") = 3, "yes", "no")</f>
        <v>no</v>
      </c>
      <c r="G37" s="28" t="s">
        <v>1243</v>
      </c>
      <c r="H37" s="17" t="s">
        <v>4</v>
      </c>
      <c r="I37" s="1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950</v>
      </c>
      <c r="H38" s="20" t="s">
        <v>4</v>
      </c>
      <c r="I38" s="19" t="s">
        <v>4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933</v>
      </c>
      <c r="H39" s="23" t="s">
        <v>4</v>
      </c>
      <c r="I39" s="22" t="s">
        <v>3</v>
      </c>
      <c r="J39" s="116"/>
    </row>
    <row r="40" spans="1:10">
      <c r="A40" s="122" t="s">
        <v>1362</v>
      </c>
      <c r="B40" s="119" t="s">
        <v>1363</v>
      </c>
      <c r="C40" s="119" t="s">
        <v>1</v>
      </c>
      <c r="D40" s="119" t="s">
        <v>0</v>
      </c>
      <c r="E40" s="119" t="s">
        <v>1</v>
      </c>
      <c r="F40" s="119" t="str">
        <f>IF(COUNTIF(C40:E40, "yes") = 3, "yes", "no")</f>
        <v>no</v>
      </c>
      <c r="G40" s="28" t="s">
        <v>1364</v>
      </c>
      <c r="H40" s="17" t="s">
        <v>4</v>
      </c>
      <c r="I40" s="1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1365</v>
      </c>
      <c r="H41" s="20" t="s">
        <v>4</v>
      </c>
      <c r="I41" s="19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30" t="s">
        <v>1366</v>
      </c>
      <c r="H42" s="23" t="s">
        <v>4</v>
      </c>
      <c r="I42" s="22" t="s">
        <v>2</v>
      </c>
      <c r="J42" s="116"/>
    </row>
    <row r="43" spans="1:10">
      <c r="A43" s="122" t="s">
        <v>1367</v>
      </c>
      <c r="B43" s="119" t="s">
        <v>1368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1369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1368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1314</v>
      </c>
      <c r="H45" s="23" t="s">
        <v>3</v>
      </c>
      <c r="I45" s="22" t="s">
        <v>3</v>
      </c>
      <c r="J45" s="116"/>
    </row>
    <row r="46" spans="1:10">
      <c r="A46" s="122" t="s">
        <v>1370</v>
      </c>
      <c r="B46" s="119" t="s">
        <v>1297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1297</v>
      </c>
      <c r="H46" s="17" t="s">
        <v>2</v>
      </c>
      <c r="I46" s="1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1298</v>
      </c>
      <c r="H47" s="20" t="s">
        <v>3</v>
      </c>
      <c r="I47" s="1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1371</v>
      </c>
      <c r="H48" s="23" t="s">
        <v>3</v>
      </c>
      <c r="I48" s="22" t="s">
        <v>3</v>
      </c>
      <c r="J48" s="116"/>
    </row>
    <row r="49" spans="1:10">
      <c r="A49" s="122" t="s">
        <v>1372</v>
      </c>
      <c r="B49" s="119" t="s">
        <v>1005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1005</v>
      </c>
      <c r="H49" s="17" t="s">
        <v>2</v>
      </c>
      <c r="I49" s="1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1373</v>
      </c>
      <c r="H50" s="20" t="s">
        <v>3</v>
      </c>
      <c r="I50" s="1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1374</v>
      </c>
      <c r="H51" s="23" t="s">
        <v>3</v>
      </c>
      <c r="I51" s="22" t="s">
        <v>3</v>
      </c>
      <c r="J51" s="116"/>
    </row>
    <row r="52" spans="1:10">
      <c r="A52" s="122" t="s">
        <v>1375</v>
      </c>
      <c r="B52" s="119" t="s">
        <v>1376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1377</v>
      </c>
      <c r="H52" s="17" t="s">
        <v>3</v>
      </c>
      <c r="I52" s="1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1376</v>
      </c>
      <c r="H53" s="20" t="s">
        <v>2</v>
      </c>
      <c r="I53" s="1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1378</v>
      </c>
      <c r="H54" s="23" t="s">
        <v>3</v>
      </c>
      <c r="I54" s="22" t="s">
        <v>3</v>
      </c>
      <c r="J54" s="116"/>
    </row>
    <row r="55" spans="1:10">
      <c r="A55" s="122" t="s">
        <v>1379</v>
      </c>
      <c r="B55" s="119" t="s">
        <v>860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860</v>
      </c>
      <c r="H55" s="17" t="s">
        <v>2</v>
      </c>
      <c r="I55" s="1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1326</v>
      </c>
      <c r="H56" s="20" t="s">
        <v>3</v>
      </c>
      <c r="I56" s="1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1380</v>
      </c>
      <c r="H57" s="23" t="s">
        <v>2</v>
      </c>
      <c r="I57" s="22" t="s">
        <v>2</v>
      </c>
      <c r="J57" s="116"/>
    </row>
    <row r="58" spans="1:10">
      <c r="A58" s="122" t="s">
        <v>1381</v>
      </c>
      <c r="B58" s="119" t="s">
        <v>1382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1382</v>
      </c>
      <c r="H58" s="17" t="s">
        <v>2</v>
      </c>
      <c r="I58" s="1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1383</v>
      </c>
      <c r="H59" s="20" t="s">
        <v>3</v>
      </c>
      <c r="I59" s="1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1384</v>
      </c>
      <c r="H60" s="23" t="s">
        <v>2</v>
      </c>
      <c r="I60" s="22" t="s">
        <v>2</v>
      </c>
      <c r="J60" s="116"/>
    </row>
    <row r="61" spans="1:10">
      <c r="A61" s="122" t="s">
        <v>1385</v>
      </c>
      <c r="B61" s="119" t="s">
        <v>1386</v>
      </c>
      <c r="C61" s="119" t="s">
        <v>1</v>
      </c>
      <c r="D61" s="119" t="s">
        <v>0</v>
      </c>
      <c r="E61" s="119" t="s">
        <v>1</v>
      </c>
      <c r="F61" s="119" t="str">
        <f>IF(COUNTIF(C61:E61, "yes") = 3, "yes", "no")</f>
        <v>no</v>
      </c>
      <c r="G61" s="28" t="s">
        <v>1387</v>
      </c>
      <c r="H61" s="17" t="s">
        <v>4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1388</v>
      </c>
      <c r="H62" s="20" t="s">
        <v>4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1389</v>
      </c>
      <c r="H63" s="23" t="s">
        <v>4</v>
      </c>
      <c r="I63" s="22" t="s">
        <v>2</v>
      </c>
      <c r="J63" s="116"/>
    </row>
    <row r="64" spans="1:10">
      <c r="A64" s="122" t="s">
        <v>1390</v>
      </c>
      <c r="B64" s="119" t="s">
        <v>1391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1391</v>
      </c>
      <c r="H64" s="17" t="s">
        <v>2</v>
      </c>
      <c r="I64" s="1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1392</v>
      </c>
      <c r="H65" s="20" t="s">
        <v>3</v>
      </c>
      <c r="I65" s="1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1393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700-000000000000}">
      <formula1>binary_options</formula1>
    </dataValidation>
    <dataValidation type="list" allowBlank="1" sqref="H7:I66" xr:uid="{00000000-0002-0000-1700-000001000000}">
      <formula1>answer_evaluations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Lapas25"/>
  <dimension ref="A1:J67"/>
  <sheetViews>
    <sheetView workbookViewId="0">
      <selection activeCell="A31" sqref="A31:A33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21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8684</v>
      </c>
      <c r="F2" s="20">
        <v>4877</v>
      </c>
      <c r="G2" s="20">
        <v>4150</v>
      </c>
      <c r="H2" s="19">
        <v>5068</v>
      </c>
    </row>
    <row r="3" spans="1:10">
      <c r="A3" s="18" t="s">
        <v>154</v>
      </c>
      <c r="B3" s="19" t="s">
        <v>761</v>
      </c>
      <c r="D3" s="18" t="s">
        <v>156</v>
      </c>
      <c r="E3" s="20">
        <v>60187</v>
      </c>
      <c r="F3" s="20">
        <v>32768</v>
      </c>
      <c r="G3" s="20">
        <v>32948</v>
      </c>
      <c r="H3" s="19">
        <v>32932</v>
      </c>
    </row>
    <row r="4" spans="1:10">
      <c r="A4" s="21" t="s">
        <v>133</v>
      </c>
      <c r="B4" s="22" t="s">
        <v>242</v>
      </c>
      <c r="D4" s="21" t="s">
        <v>158</v>
      </c>
      <c r="E4" s="23">
        <v>68871</v>
      </c>
      <c r="F4" s="23">
        <v>37645</v>
      </c>
      <c r="G4" s="23">
        <v>37098</v>
      </c>
      <c r="H4" s="22">
        <v>38000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1394</v>
      </c>
      <c r="B7" s="119" t="s">
        <v>1174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1174</v>
      </c>
      <c r="H7" s="17" t="s">
        <v>2</v>
      </c>
      <c r="I7" s="16" t="s">
        <v>2</v>
      </c>
      <c r="J7" s="116"/>
    </row>
    <row r="8" spans="1:10">
      <c r="A8" s="123"/>
      <c r="B8" s="120"/>
      <c r="C8" s="120"/>
      <c r="D8" s="120"/>
      <c r="E8" s="120"/>
      <c r="F8" s="120"/>
      <c r="G8" s="29" t="s">
        <v>1176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1395</v>
      </c>
      <c r="H9" s="23" t="s">
        <v>3</v>
      </c>
      <c r="I9" s="22" t="s">
        <v>3</v>
      </c>
      <c r="J9" s="116"/>
    </row>
    <row r="10" spans="1:10">
      <c r="A10" s="122" t="s">
        <v>1396</v>
      </c>
      <c r="B10" s="119" t="s">
        <v>1178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1397</v>
      </c>
      <c r="H10" s="17" t="s">
        <v>3</v>
      </c>
      <c r="I10" s="1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1325</v>
      </c>
      <c r="H11" s="20" t="s">
        <v>3</v>
      </c>
      <c r="I11" s="1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1398</v>
      </c>
      <c r="H12" s="23" t="s">
        <v>2</v>
      </c>
      <c r="I12" s="22" t="s">
        <v>2</v>
      </c>
      <c r="J12" s="116"/>
    </row>
    <row r="13" spans="1:10">
      <c r="A13" s="122" t="s">
        <v>1399</v>
      </c>
      <c r="B13" s="119" t="s">
        <v>854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28" t="s">
        <v>854</v>
      </c>
      <c r="H13" s="17" t="s">
        <v>2</v>
      </c>
      <c r="I13" s="1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936</v>
      </c>
      <c r="H14" s="20" t="s">
        <v>2</v>
      </c>
      <c r="I14" s="1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931</v>
      </c>
      <c r="H15" s="23" t="s">
        <v>3</v>
      </c>
      <c r="I15" s="22" t="s">
        <v>3</v>
      </c>
      <c r="J15" s="116"/>
    </row>
    <row r="16" spans="1:10">
      <c r="A16" s="122" t="s">
        <v>1400</v>
      </c>
      <c r="B16" s="119" t="s">
        <v>964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1018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964</v>
      </c>
      <c r="H17" s="20" t="s">
        <v>2</v>
      </c>
      <c r="I17" s="1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1276</v>
      </c>
      <c r="H18" s="23" t="s">
        <v>3</v>
      </c>
      <c r="I18" s="22" t="s">
        <v>3</v>
      </c>
      <c r="J18" s="116"/>
    </row>
    <row r="19" spans="1:10">
      <c r="A19" s="122" t="s">
        <v>1401</v>
      </c>
      <c r="B19" s="119" t="s">
        <v>858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858</v>
      </c>
      <c r="H19" s="17" t="s">
        <v>2</v>
      </c>
      <c r="I19" s="1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1231</v>
      </c>
      <c r="H20" s="20" t="s">
        <v>3</v>
      </c>
      <c r="I20" s="1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1285</v>
      </c>
      <c r="H21" s="23" t="s">
        <v>3</v>
      </c>
      <c r="I21" s="22" t="s">
        <v>3</v>
      </c>
      <c r="J21" s="116"/>
    </row>
    <row r="22" spans="1:10">
      <c r="A22" s="122" t="s">
        <v>1402</v>
      </c>
      <c r="B22" s="119" t="s">
        <v>806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1285</v>
      </c>
      <c r="H22" s="17" t="s">
        <v>3</v>
      </c>
      <c r="I22" s="1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1403</v>
      </c>
      <c r="H23" s="20" t="s">
        <v>2</v>
      </c>
      <c r="I23" s="1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806</v>
      </c>
      <c r="H24" s="23" t="s">
        <v>2</v>
      </c>
      <c r="I24" s="22" t="s">
        <v>3</v>
      </c>
      <c r="J24" s="116"/>
    </row>
    <row r="25" spans="1:10">
      <c r="A25" s="122" t="s">
        <v>1404</v>
      </c>
      <c r="B25" s="119" t="s">
        <v>1405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1046</v>
      </c>
      <c r="H25" s="17" t="s">
        <v>3</v>
      </c>
      <c r="I25" s="1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1406</v>
      </c>
      <c r="H26" s="20" t="s">
        <v>2</v>
      </c>
      <c r="I26" s="19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30" t="s">
        <v>1405</v>
      </c>
      <c r="H27" s="23" t="s">
        <v>2</v>
      </c>
      <c r="I27" s="22" t="s">
        <v>2</v>
      </c>
      <c r="J27" s="116"/>
    </row>
    <row r="28" spans="1:10">
      <c r="A28" s="122" t="s">
        <v>1407</v>
      </c>
      <c r="B28" s="119" t="s">
        <v>952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1408</v>
      </c>
      <c r="H28" s="17" t="s">
        <v>3</v>
      </c>
      <c r="I28" s="1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952</v>
      </c>
      <c r="H29" s="20" t="s">
        <v>2</v>
      </c>
      <c r="I29" s="19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1238</v>
      </c>
      <c r="H30" s="23" t="s">
        <v>3</v>
      </c>
      <c r="I30" s="22" t="s">
        <v>3</v>
      </c>
      <c r="J30" s="116"/>
    </row>
    <row r="31" spans="1:10">
      <c r="A31" s="122" t="s">
        <v>1409</v>
      </c>
      <c r="B31" s="119" t="s">
        <v>1410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1410</v>
      </c>
      <c r="H31" s="17" t="s">
        <v>2</v>
      </c>
      <c r="I31" s="1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1252</v>
      </c>
      <c r="H32" s="20" t="s">
        <v>3</v>
      </c>
      <c r="I32" s="1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30" t="s">
        <v>1411</v>
      </c>
      <c r="H33" s="23" t="s">
        <v>3</v>
      </c>
      <c r="I33" s="22" t="s">
        <v>3</v>
      </c>
      <c r="J33" s="116"/>
    </row>
    <row r="34" spans="1:10">
      <c r="A34" s="122" t="s">
        <v>1412</v>
      </c>
      <c r="B34" s="119" t="s">
        <v>1270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28" t="s">
        <v>1413</v>
      </c>
      <c r="H34" s="17" t="s">
        <v>2</v>
      </c>
      <c r="I34" s="1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1414</v>
      </c>
      <c r="H35" s="20" t="s">
        <v>3</v>
      </c>
      <c r="I35" s="19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1415</v>
      </c>
      <c r="H36" s="23" t="s">
        <v>3</v>
      </c>
      <c r="I36" s="22" t="s">
        <v>3</v>
      </c>
      <c r="J36" s="116"/>
    </row>
    <row r="37" spans="1:10">
      <c r="A37" s="122" t="s">
        <v>1416</v>
      </c>
      <c r="B37" s="119" t="s">
        <v>1417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1417</v>
      </c>
      <c r="H37" s="17" t="s">
        <v>2</v>
      </c>
      <c r="I37" s="1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1418</v>
      </c>
      <c r="H38" s="20" t="s">
        <v>2</v>
      </c>
      <c r="I38" s="19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285</v>
      </c>
      <c r="H39" s="23" t="s">
        <v>3</v>
      </c>
      <c r="I39" s="22" t="s">
        <v>3</v>
      </c>
      <c r="J39" s="116"/>
    </row>
    <row r="40" spans="1:10">
      <c r="A40" s="122" t="s">
        <v>1419</v>
      </c>
      <c r="B40" s="119" t="s">
        <v>1420</v>
      </c>
      <c r="C40" s="119" t="s">
        <v>1</v>
      </c>
      <c r="D40" s="119" t="s">
        <v>1</v>
      </c>
      <c r="E40" s="119" t="s">
        <v>1</v>
      </c>
      <c r="F40" s="119" t="str">
        <f>IF(COUNTIF(C40:E40, "yes") = 3, "yes", "no")</f>
        <v>no</v>
      </c>
      <c r="G40" s="28" t="s">
        <v>1421</v>
      </c>
      <c r="H40" s="17" t="s">
        <v>4</v>
      </c>
      <c r="I40" s="1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1422</v>
      </c>
      <c r="H41" s="20" t="s">
        <v>4</v>
      </c>
      <c r="I41" s="1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1420</v>
      </c>
      <c r="H42" s="23" t="s">
        <v>4</v>
      </c>
      <c r="I42" s="22" t="s">
        <v>2</v>
      </c>
      <c r="J42" s="116"/>
    </row>
    <row r="43" spans="1:10">
      <c r="A43" s="122" t="s">
        <v>1423</v>
      </c>
      <c r="B43" s="119" t="s">
        <v>1424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1425</v>
      </c>
      <c r="H43" s="17" t="s">
        <v>3</v>
      </c>
      <c r="I43" s="1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1424</v>
      </c>
      <c r="H44" s="20" t="s">
        <v>2</v>
      </c>
      <c r="I44" s="1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1426</v>
      </c>
      <c r="H45" s="23" t="s">
        <v>2</v>
      </c>
      <c r="I45" s="22" t="s">
        <v>2</v>
      </c>
      <c r="J45" s="116"/>
    </row>
    <row r="46" spans="1:10">
      <c r="A46" s="122" t="s">
        <v>1427</v>
      </c>
      <c r="B46" s="119" t="s">
        <v>1107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1046</v>
      </c>
      <c r="H46" s="17" t="s">
        <v>3</v>
      </c>
      <c r="I46" s="1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1428</v>
      </c>
      <c r="H47" s="20" t="s">
        <v>3</v>
      </c>
      <c r="I47" s="1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1107</v>
      </c>
      <c r="H48" s="23" t="s">
        <v>2</v>
      </c>
      <c r="I48" s="22" t="s">
        <v>2</v>
      </c>
      <c r="J48" s="116"/>
    </row>
    <row r="49" spans="1:10">
      <c r="A49" s="122" t="s">
        <v>1429</v>
      </c>
      <c r="B49" s="119" t="s">
        <v>1430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1431</v>
      </c>
      <c r="H49" s="17" t="s">
        <v>3</v>
      </c>
      <c r="I49" s="1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1432</v>
      </c>
      <c r="H50" s="20" t="s">
        <v>3</v>
      </c>
      <c r="I50" s="1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1430</v>
      </c>
      <c r="H51" s="23" t="s">
        <v>2</v>
      </c>
      <c r="I51" s="22" t="s">
        <v>2</v>
      </c>
      <c r="J51" s="116"/>
    </row>
    <row r="52" spans="1:10">
      <c r="A52" s="122" t="s">
        <v>1433</v>
      </c>
      <c r="B52" s="119" t="s">
        <v>1434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1434</v>
      </c>
      <c r="H52" s="17" t="s">
        <v>2</v>
      </c>
      <c r="I52" s="1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1435</v>
      </c>
      <c r="H53" s="20" t="s">
        <v>2</v>
      </c>
      <c r="I53" s="1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1436</v>
      </c>
      <c r="H54" s="23" t="s">
        <v>3</v>
      </c>
      <c r="I54" s="22" t="s">
        <v>3</v>
      </c>
      <c r="J54" s="116"/>
    </row>
    <row r="55" spans="1:10">
      <c r="A55" s="122" t="s">
        <v>1437</v>
      </c>
      <c r="B55" s="119" t="s">
        <v>1438</v>
      </c>
      <c r="C55" s="119" t="s">
        <v>1</v>
      </c>
      <c r="D55" s="119" t="s">
        <v>0</v>
      </c>
      <c r="E55" s="119" t="s">
        <v>1</v>
      </c>
      <c r="F55" s="119" t="str">
        <f>IF(COUNTIF(C55:E55, "yes") = 3, "yes", "no")</f>
        <v>no</v>
      </c>
      <c r="G55" s="28" t="s">
        <v>1438</v>
      </c>
      <c r="H55" s="17" t="s">
        <v>4</v>
      </c>
      <c r="I55" s="1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1439</v>
      </c>
      <c r="H56" s="20" t="s">
        <v>4</v>
      </c>
      <c r="I56" s="19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30" t="s">
        <v>1270</v>
      </c>
      <c r="H57" s="23" t="s">
        <v>4</v>
      </c>
      <c r="I57" s="22" t="s">
        <v>3</v>
      </c>
      <c r="J57" s="116"/>
    </row>
    <row r="58" spans="1:10">
      <c r="A58" s="122" t="s">
        <v>1440</v>
      </c>
      <c r="B58" s="119" t="s">
        <v>1441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1442</v>
      </c>
      <c r="H58" s="17" t="s">
        <v>3</v>
      </c>
      <c r="I58" s="1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1441</v>
      </c>
      <c r="H59" s="20" t="s">
        <v>2</v>
      </c>
      <c r="I59" s="19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1443</v>
      </c>
      <c r="H60" s="23" t="s">
        <v>3</v>
      </c>
      <c r="I60" s="22" t="s">
        <v>3</v>
      </c>
      <c r="J60" s="116"/>
    </row>
    <row r="61" spans="1:10">
      <c r="A61" s="122" t="s">
        <v>1444</v>
      </c>
      <c r="B61" s="119" t="s">
        <v>980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1445</v>
      </c>
      <c r="H61" s="17" t="s">
        <v>3</v>
      </c>
      <c r="I61" s="1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980</v>
      </c>
      <c r="H62" s="20" t="s">
        <v>2</v>
      </c>
      <c r="I62" s="19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1446</v>
      </c>
      <c r="H63" s="23" t="s">
        <v>3</v>
      </c>
      <c r="I63" s="22" t="s">
        <v>3</v>
      </c>
      <c r="J63" s="116"/>
    </row>
    <row r="64" spans="1:10">
      <c r="A64" s="122" t="s">
        <v>1447</v>
      </c>
      <c r="B64" s="119" t="s">
        <v>875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28" t="s">
        <v>1448</v>
      </c>
      <c r="H64" s="17" t="s">
        <v>3</v>
      </c>
      <c r="I64" s="1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875</v>
      </c>
      <c r="H65" s="20" t="s">
        <v>2</v>
      </c>
      <c r="I65" s="1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1331</v>
      </c>
      <c r="H66" s="23" t="s">
        <v>3</v>
      </c>
      <c r="I66" s="2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800-000000000000}">
      <formula1>binary_options</formula1>
    </dataValidation>
    <dataValidation type="list" allowBlank="1" sqref="H7:I66" xr:uid="{00000000-0002-0000-1800-000001000000}">
      <formula1>answer_evaluations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Lapas26"/>
  <dimension ref="A1:J67"/>
  <sheetViews>
    <sheetView topLeftCell="A19" workbookViewId="0">
      <selection activeCell="H54" sqref="H5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15" t="s">
        <v>146</v>
      </c>
      <c r="B1" s="16" t="s">
        <v>21</v>
      </c>
      <c r="D1" s="15" t="s">
        <v>147</v>
      </c>
      <c r="E1" s="17" t="s">
        <v>148</v>
      </c>
      <c r="F1" s="17" t="s">
        <v>149</v>
      </c>
      <c r="G1" s="17" t="s">
        <v>150</v>
      </c>
      <c r="H1" s="16" t="s">
        <v>151</v>
      </c>
    </row>
    <row r="2" spans="1:10">
      <c r="A2" s="18" t="s">
        <v>131</v>
      </c>
      <c r="B2" s="19" t="s">
        <v>760</v>
      </c>
      <c r="D2" s="18" t="s">
        <v>153</v>
      </c>
      <c r="E2" s="20">
        <v>8630</v>
      </c>
      <c r="F2" s="20">
        <v>3732</v>
      </c>
      <c r="G2" s="20">
        <v>4499</v>
      </c>
      <c r="H2" s="19">
        <v>5654</v>
      </c>
    </row>
    <row r="3" spans="1:10">
      <c r="A3" s="18" t="s">
        <v>154</v>
      </c>
      <c r="B3" s="19" t="s">
        <v>761</v>
      </c>
      <c r="D3" s="18" t="s">
        <v>156</v>
      </c>
      <c r="E3" s="20">
        <v>60277</v>
      </c>
      <c r="F3" s="20">
        <v>33008</v>
      </c>
      <c r="G3" s="20">
        <v>33160</v>
      </c>
      <c r="H3" s="19">
        <v>33128</v>
      </c>
    </row>
    <row r="4" spans="1:10">
      <c r="A4" s="21" t="s">
        <v>133</v>
      </c>
      <c r="B4" s="22" t="s">
        <v>285</v>
      </c>
      <c r="D4" s="21" t="s">
        <v>158</v>
      </c>
      <c r="E4" s="23">
        <v>68907</v>
      </c>
      <c r="F4" s="23">
        <v>36740</v>
      </c>
      <c r="G4" s="23">
        <v>37659</v>
      </c>
      <c r="H4" s="22">
        <v>38782</v>
      </c>
    </row>
    <row r="6" spans="1:10">
      <c r="A6" s="24" t="s">
        <v>159</v>
      </c>
      <c r="B6" s="25" t="s">
        <v>160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6" t="s">
        <v>167</v>
      </c>
      <c r="J6" s="116"/>
    </row>
    <row r="7" spans="1:10">
      <c r="A7" s="122" t="s">
        <v>1449</v>
      </c>
      <c r="B7" s="119" t="s">
        <v>1174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28" t="s">
        <v>1175</v>
      </c>
      <c r="H7" s="17" t="s">
        <v>3</v>
      </c>
      <c r="I7" s="16" t="s">
        <v>3</v>
      </c>
      <c r="J7" s="116"/>
    </row>
    <row r="8" spans="1:10">
      <c r="A8" s="123"/>
      <c r="B8" s="120"/>
      <c r="C8" s="120"/>
      <c r="D8" s="120"/>
      <c r="E8" s="120"/>
      <c r="F8" s="120"/>
      <c r="G8" s="29" t="s">
        <v>1176</v>
      </c>
      <c r="H8" s="20" t="s">
        <v>3</v>
      </c>
      <c r="I8" s="19" t="s">
        <v>3</v>
      </c>
      <c r="J8" s="116"/>
    </row>
    <row r="9" spans="1:10">
      <c r="A9" s="124"/>
      <c r="B9" s="121"/>
      <c r="C9" s="121"/>
      <c r="D9" s="121"/>
      <c r="E9" s="121"/>
      <c r="F9" s="121"/>
      <c r="G9" s="30" t="s">
        <v>1174</v>
      </c>
      <c r="H9" s="23" t="s">
        <v>2</v>
      </c>
      <c r="I9" s="22" t="s">
        <v>2</v>
      </c>
      <c r="J9" s="116"/>
    </row>
    <row r="10" spans="1:10">
      <c r="A10" s="122" t="s">
        <v>1450</v>
      </c>
      <c r="B10" s="119" t="s">
        <v>1178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28" t="s">
        <v>1178</v>
      </c>
      <c r="H10" s="17" t="s">
        <v>2</v>
      </c>
      <c r="I10" s="1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29" t="s">
        <v>1398</v>
      </c>
      <c r="H11" s="20" t="s">
        <v>2</v>
      </c>
      <c r="I11" s="1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30" t="s">
        <v>1179</v>
      </c>
      <c r="H12" s="23" t="s">
        <v>3</v>
      </c>
      <c r="I12" s="22" t="s">
        <v>3</v>
      </c>
      <c r="J12" s="116"/>
    </row>
    <row r="13" spans="1:10">
      <c r="A13" s="122" t="s">
        <v>1451</v>
      </c>
      <c r="B13" s="119" t="s">
        <v>936</v>
      </c>
      <c r="C13" s="119" t="s">
        <v>1</v>
      </c>
      <c r="D13" s="119" t="s">
        <v>0</v>
      </c>
      <c r="E13" s="119" t="s">
        <v>0</v>
      </c>
      <c r="F13" s="119" t="str">
        <f>IF(COUNTIF(C13:E13, "yes") = 3, "yes", "no")</f>
        <v>no</v>
      </c>
      <c r="G13" s="28" t="s">
        <v>936</v>
      </c>
      <c r="H13" s="17" t="s">
        <v>2</v>
      </c>
      <c r="I13" s="1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29" t="s">
        <v>928</v>
      </c>
      <c r="H14" s="20" t="s">
        <v>3</v>
      </c>
      <c r="I14" s="1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30" t="s">
        <v>1452</v>
      </c>
      <c r="H15" s="23" t="s">
        <v>2</v>
      </c>
      <c r="I15" s="22" t="s">
        <v>3</v>
      </c>
      <c r="J15" s="116"/>
    </row>
    <row r="16" spans="1:10">
      <c r="A16" s="122" t="s">
        <v>1453</v>
      </c>
      <c r="B16" s="119" t="s">
        <v>1454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28" t="s">
        <v>1062</v>
      </c>
      <c r="H16" s="17" t="s">
        <v>3</v>
      </c>
      <c r="I16" s="1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29" t="s">
        <v>1454</v>
      </c>
      <c r="H17" s="20" t="s">
        <v>2</v>
      </c>
      <c r="I17" s="1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30" t="s">
        <v>1455</v>
      </c>
      <c r="H18" s="23" t="s">
        <v>3</v>
      </c>
      <c r="I18" s="22" t="s">
        <v>3</v>
      </c>
      <c r="J18" s="116"/>
    </row>
    <row r="19" spans="1:10">
      <c r="A19" s="122" t="s">
        <v>1456</v>
      </c>
      <c r="B19" s="119" t="s">
        <v>1457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28" t="s">
        <v>1457</v>
      </c>
      <c r="H19" s="17" t="s">
        <v>2</v>
      </c>
      <c r="I19" s="1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29" t="s">
        <v>1458</v>
      </c>
      <c r="H20" s="20" t="s">
        <v>3</v>
      </c>
      <c r="I20" s="1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30" t="s">
        <v>1459</v>
      </c>
      <c r="H21" s="23" t="s">
        <v>3</v>
      </c>
      <c r="I21" s="22" t="s">
        <v>3</v>
      </c>
      <c r="J21" s="116"/>
    </row>
    <row r="22" spans="1:10">
      <c r="A22" s="122" t="s">
        <v>1460</v>
      </c>
      <c r="B22" s="119" t="s">
        <v>1461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28" t="s">
        <v>1461</v>
      </c>
      <c r="H22" s="17" t="s">
        <v>2</v>
      </c>
      <c r="I22" s="1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29" t="s">
        <v>1462</v>
      </c>
      <c r="H23" s="20" t="s">
        <v>3</v>
      </c>
      <c r="I23" s="1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30" t="s">
        <v>1463</v>
      </c>
      <c r="H24" s="23" t="s">
        <v>3</v>
      </c>
      <c r="I24" s="22" t="s">
        <v>3</v>
      </c>
      <c r="J24" s="116"/>
    </row>
    <row r="25" spans="1:10">
      <c r="A25" s="122" t="s">
        <v>1464</v>
      </c>
      <c r="B25" s="119" t="s">
        <v>1465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28" t="s">
        <v>871</v>
      </c>
      <c r="H25" s="17" t="s">
        <v>3</v>
      </c>
      <c r="I25" s="1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29" t="s">
        <v>1465</v>
      </c>
      <c r="H26" s="20" t="s">
        <v>2</v>
      </c>
      <c r="I26" s="19" t="s">
        <v>2</v>
      </c>
      <c r="J26" s="116"/>
    </row>
    <row r="27" spans="1:10" ht="32.25" customHeight="1">
      <c r="A27" s="124"/>
      <c r="B27" s="121"/>
      <c r="C27" s="121"/>
      <c r="D27" s="121"/>
      <c r="E27" s="121"/>
      <c r="F27" s="121"/>
      <c r="G27" s="30" t="s">
        <v>1466</v>
      </c>
      <c r="H27" s="23" t="s">
        <v>3</v>
      </c>
      <c r="I27" s="22" t="s">
        <v>3</v>
      </c>
      <c r="J27" s="116"/>
    </row>
    <row r="28" spans="1:10">
      <c r="A28" s="122" t="s">
        <v>1467</v>
      </c>
      <c r="B28" s="119" t="s">
        <v>1243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28" t="s">
        <v>1468</v>
      </c>
      <c r="H28" s="17" t="s">
        <v>2</v>
      </c>
      <c r="I28" s="1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29" t="s">
        <v>1469</v>
      </c>
      <c r="H29" s="20" t="s">
        <v>3</v>
      </c>
      <c r="I29" s="19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30" t="s">
        <v>1179</v>
      </c>
      <c r="H30" s="23" t="s">
        <v>3</v>
      </c>
      <c r="I30" s="22" t="s">
        <v>3</v>
      </c>
      <c r="J30" s="116"/>
    </row>
    <row r="31" spans="1:10">
      <c r="A31" s="122" t="s">
        <v>1470</v>
      </c>
      <c r="B31" s="119" t="s">
        <v>974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28" t="s">
        <v>974</v>
      </c>
      <c r="H31" s="17" t="s">
        <v>2</v>
      </c>
      <c r="I31" s="1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29" t="s">
        <v>1471</v>
      </c>
      <c r="H32" s="20" t="s">
        <v>2</v>
      </c>
      <c r="I32" s="19" t="s">
        <v>2</v>
      </c>
      <c r="J32" s="116"/>
    </row>
    <row r="33" spans="1:10" ht="36" customHeight="1">
      <c r="A33" s="124"/>
      <c r="B33" s="121"/>
      <c r="C33" s="121"/>
      <c r="D33" s="121"/>
      <c r="E33" s="121"/>
      <c r="F33" s="121"/>
      <c r="G33" s="30" t="s">
        <v>931</v>
      </c>
      <c r="H33" s="23" t="s">
        <v>3</v>
      </c>
      <c r="I33" s="22" t="s">
        <v>3</v>
      </c>
      <c r="J33" s="116"/>
    </row>
    <row r="34" spans="1:10">
      <c r="A34" s="122" t="s">
        <v>1472</v>
      </c>
      <c r="B34" s="119" t="s">
        <v>1473</v>
      </c>
      <c r="C34" s="119" t="s">
        <v>1</v>
      </c>
      <c r="D34" s="119" t="s">
        <v>0</v>
      </c>
      <c r="E34" s="119" t="s">
        <v>1</v>
      </c>
      <c r="F34" s="119" t="str">
        <f>IF(COUNTIF(C34:E34, "yes") = 3, "yes", "no")</f>
        <v>no</v>
      </c>
      <c r="G34" s="28" t="s">
        <v>1473</v>
      </c>
      <c r="H34" s="17" t="s">
        <v>4</v>
      </c>
      <c r="I34" s="1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29" t="s">
        <v>1474</v>
      </c>
      <c r="H35" s="20" t="s">
        <v>4</v>
      </c>
      <c r="I35" s="1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30" t="s">
        <v>1475</v>
      </c>
      <c r="H36" s="23" t="s">
        <v>4</v>
      </c>
      <c r="I36" s="22" t="s">
        <v>3</v>
      </c>
      <c r="J36" s="116"/>
    </row>
    <row r="37" spans="1:10">
      <c r="A37" s="122" t="s">
        <v>1476</v>
      </c>
      <c r="B37" s="119" t="s">
        <v>1296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28" t="s">
        <v>1171</v>
      </c>
      <c r="H37" s="17" t="s">
        <v>2</v>
      </c>
      <c r="I37" s="1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29" t="s">
        <v>1172</v>
      </c>
      <c r="H38" s="20" t="s">
        <v>3</v>
      </c>
      <c r="I38" s="1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30" t="s">
        <v>1049</v>
      </c>
      <c r="H39" s="23" t="s">
        <v>3</v>
      </c>
      <c r="I39" s="22" t="s">
        <v>3</v>
      </c>
      <c r="J39" s="116"/>
    </row>
    <row r="40" spans="1:10">
      <c r="A40" s="122" t="s">
        <v>1477</v>
      </c>
      <c r="B40" s="119" t="s">
        <v>242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28" t="s">
        <v>242</v>
      </c>
      <c r="H40" s="17" t="s">
        <v>2</v>
      </c>
      <c r="I40" s="1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29" t="s">
        <v>1069</v>
      </c>
      <c r="H41" s="20" t="s">
        <v>2</v>
      </c>
      <c r="I41" s="1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30" t="s">
        <v>928</v>
      </c>
      <c r="H42" s="23" t="s">
        <v>3</v>
      </c>
      <c r="I42" s="22" t="s">
        <v>2</v>
      </c>
      <c r="J42" s="116"/>
    </row>
    <row r="43" spans="1:10">
      <c r="A43" s="122" t="s">
        <v>1478</v>
      </c>
      <c r="B43" s="119" t="s">
        <v>1479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28" t="s">
        <v>1480</v>
      </c>
      <c r="H43" s="17" t="s">
        <v>2</v>
      </c>
      <c r="I43" s="1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29" t="s">
        <v>1481</v>
      </c>
      <c r="H44" s="20" t="s">
        <v>3</v>
      </c>
      <c r="I44" s="1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30" t="s">
        <v>1482</v>
      </c>
      <c r="H45" s="23" t="s">
        <v>3</v>
      </c>
      <c r="I45" s="22" t="s">
        <v>3</v>
      </c>
      <c r="J45" s="116"/>
    </row>
    <row r="46" spans="1:10">
      <c r="A46" s="122" t="s">
        <v>1483</v>
      </c>
      <c r="B46" s="119" t="s">
        <v>1484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28" t="s">
        <v>1485</v>
      </c>
      <c r="H46" s="17" t="s">
        <v>3</v>
      </c>
      <c r="I46" s="16" t="s">
        <v>4</v>
      </c>
      <c r="J46" s="116"/>
    </row>
    <row r="47" spans="1:10">
      <c r="A47" s="123"/>
      <c r="B47" s="120"/>
      <c r="C47" s="120"/>
      <c r="D47" s="120"/>
      <c r="E47" s="120"/>
      <c r="F47" s="120"/>
      <c r="G47" s="29" t="s">
        <v>1484</v>
      </c>
      <c r="H47" s="20" t="s">
        <v>2</v>
      </c>
      <c r="I47" s="1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30" t="s">
        <v>1486</v>
      </c>
      <c r="H48" s="23" t="s">
        <v>3</v>
      </c>
      <c r="I48" s="22" t="s">
        <v>2</v>
      </c>
      <c r="J48" s="116"/>
    </row>
    <row r="49" spans="1:10">
      <c r="A49" s="122" t="s">
        <v>1487</v>
      </c>
      <c r="B49" s="119" t="s">
        <v>1488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28" t="s">
        <v>1489</v>
      </c>
      <c r="H49" s="17" t="s">
        <v>3</v>
      </c>
      <c r="I49" s="16" t="s">
        <v>4</v>
      </c>
      <c r="J49" s="116"/>
    </row>
    <row r="50" spans="1:10">
      <c r="A50" s="123"/>
      <c r="B50" s="120"/>
      <c r="C50" s="120"/>
      <c r="D50" s="120"/>
      <c r="E50" s="120"/>
      <c r="F50" s="120"/>
      <c r="G50" s="29" t="s">
        <v>1488</v>
      </c>
      <c r="H50" s="20" t="s">
        <v>2</v>
      </c>
      <c r="I50" s="1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30" t="s">
        <v>1486</v>
      </c>
      <c r="H51" s="23" t="s">
        <v>3</v>
      </c>
      <c r="I51" s="22" t="s">
        <v>3</v>
      </c>
      <c r="J51" s="116"/>
    </row>
    <row r="52" spans="1:10">
      <c r="A52" s="122" t="s">
        <v>1490</v>
      </c>
      <c r="B52" s="119" t="s">
        <v>1086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28" t="s">
        <v>1086</v>
      </c>
      <c r="H52" s="17" t="s">
        <v>2</v>
      </c>
      <c r="I52" s="1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29" t="s">
        <v>1491</v>
      </c>
      <c r="H53" s="20" t="s">
        <v>3</v>
      </c>
      <c r="I53" s="1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30" t="s">
        <v>1492</v>
      </c>
      <c r="H54" s="23" t="s">
        <v>3</v>
      </c>
      <c r="I54" s="22" t="s">
        <v>3</v>
      </c>
      <c r="J54" s="116"/>
    </row>
    <row r="55" spans="1:10">
      <c r="A55" s="122" t="s">
        <v>1493</v>
      </c>
      <c r="B55" s="119" t="s">
        <v>1494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28" t="s">
        <v>1495</v>
      </c>
      <c r="H55" s="17" t="s">
        <v>3</v>
      </c>
      <c r="I55" s="1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29" t="s">
        <v>1494</v>
      </c>
      <c r="H56" s="20" t="s">
        <v>2</v>
      </c>
      <c r="I56" s="1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30" t="s">
        <v>1496</v>
      </c>
      <c r="H57" s="23" t="s">
        <v>2</v>
      </c>
      <c r="I57" s="22" t="s">
        <v>3</v>
      </c>
      <c r="J57" s="116"/>
    </row>
    <row r="58" spans="1:10">
      <c r="A58" s="122" t="s">
        <v>1497</v>
      </c>
      <c r="B58" s="119" t="s">
        <v>1099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28" t="s">
        <v>1100</v>
      </c>
      <c r="H58" s="17" t="s">
        <v>3</v>
      </c>
      <c r="I58" s="1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29" t="s">
        <v>1099</v>
      </c>
      <c r="H59" s="20" t="s">
        <v>2</v>
      </c>
      <c r="I59" s="19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30" t="s">
        <v>1101</v>
      </c>
      <c r="H60" s="23" t="s">
        <v>3</v>
      </c>
      <c r="I60" s="22" t="s">
        <v>3</v>
      </c>
      <c r="J60" s="116"/>
    </row>
    <row r="61" spans="1:10">
      <c r="A61" s="122" t="s">
        <v>1498</v>
      </c>
      <c r="B61" s="119" t="s">
        <v>1499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8" t="s">
        <v>1499</v>
      </c>
      <c r="H61" s="17" t="s">
        <v>2</v>
      </c>
      <c r="I61" s="1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29" t="s">
        <v>1500</v>
      </c>
      <c r="H62" s="20" t="s">
        <v>3</v>
      </c>
      <c r="I62" s="1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30" t="s">
        <v>1501</v>
      </c>
      <c r="H63" s="23" t="s">
        <v>3</v>
      </c>
      <c r="I63" s="22" t="s">
        <v>3</v>
      </c>
      <c r="J63" s="116"/>
    </row>
    <row r="64" spans="1:10">
      <c r="A64" s="122" t="s">
        <v>1502</v>
      </c>
      <c r="B64" s="119" t="s">
        <v>1503</v>
      </c>
      <c r="C64" s="119" t="s">
        <v>1</v>
      </c>
      <c r="D64" s="119" t="s">
        <v>0</v>
      </c>
      <c r="E64" s="119" t="s">
        <v>0</v>
      </c>
      <c r="F64" s="119" t="str">
        <f>IF(COUNTIF(C64:E64, "yes") = 3, "yes", "no")</f>
        <v>no</v>
      </c>
      <c r="G64" s="28" t="s">
        <v>1504</v>
      </c>
      <c r="H64" s="17" t="s">
        <v>3</v>
      </c>
      <c r="I64" s="1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29" t="s">
        <v>1505</v>
      </c>
      <c r="H65" s="20" t="s">
        <v>2</v>
      </c>
      <c r="I65" s="1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30" t="s">
        <v>1503</v>
      </c>
      <c r="H66" s="23" t="s">
        <v>2</v>
      </c>
      <c r="I66" s="2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900-000000000000}">
      <formula1>binary_options</formula1>
    </dataValidation>
    <dataValidation type="list" allowBlank="1" sqref="H7:I66" xr:uid="{00000000-0002-0000-1900-000001000000}">
      <formula1>answer_evaluations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Lapas27"/>
  <dimension ref="A1:J67"/>
  <sheetViews>
    <sheetView topLeftCell="A23" workbookViewId="0">
      <selection activeCell="G27" sqref="G2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18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6309</v>
      </c>
      <c r="F2" s="38">
        <v>5792</v>
      </c>
      <c r="G2" s="38">
        <v>5891</v>
      </c>
      <c r="H2" s="37">
        <v>8002</v>
      </c>
    </row>
    <row r="3" spans="1:10">
      <c r="A3" s="36" t="s">
        <v>154</v>
      </c>
      <c r="B3" s="37" t="s">
        <v>1506</v>
      </c>
      <c r="D3" s="36" t="s">
        <v>156</v>
      </c>
      <c r="E3" s="38">
        <v>3774</v>
      </c>
      <c r="F3" s="38">
        <v>4762</v>
      </c>
      <c r="G3" s="38">
        <v>4759</v>
      </c>
      <c r="H3" s="37">
        <v>4766</v>
      </c>
    </row>
    <row r="4" spans="1:10">
      <c r="A4" s="39" t="s">
        <v>133</v>
      </c>
      <c r="B4" s="40" t="s">
        <v>157</v>
      </c>
      <c r="D4" s="39" t="s">
        <v>158</v>
      </c>
      <c r="E4" s="41">
        <v>10083</v>
      </c>
      <c r="F4" s="41">
        <v>10554</v>
      </c>
      <c r="G4" s="41">
        <v>10650</v>
      </c>
      <c r="H4" s="40">
        <v>12768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1507</v>
      </c>
      <c r="B7" s="119" t="s">
        <v>1508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1509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1510</v>
      </c>
      <c r="H8" s="38" t="s">
        <v>3</v>
      </c>
      <c r="I8" s="37" t="s">
        <v>3</v>
      </c>
      <c r="J8" s="116"/>
    </row>
    <row r="9" spans="1:10">
      <c r="A9" s="124"/>
      <c r="B9" s="121"/>
      <c r="C9" s="121"/>
      <c r="D9" s="121"/>
      <c r="E9" s="121"/>
      <c r="F9" s="121"/>
      <c r="G9" s="41" t="s">
        <v>1508</v>
      </c>
      <c r="H9" s="41" t="s">
        <v>2</v>
      </c>
      <c r="I9" s="40" t="s">
        <v>2</v>
      </c>
      <c r="J9" s="116"/>
    </row>
    <row r="10" spans="1:10">
      <c r="A10" s="122" t="s">
        <v>1511</v>
      </c>
      <c r="B10" s="119" t="s">
        <v>1512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1513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1512</v>
      </c>
      <c r="H11" s="38" t="s">
        <v>2</v>
      </c>
      <c r="I11" s="37" t="s">
        <v>2</v>
      </c>
      <c r="J11" s="116"/>
    </row>
    <row r="12" spans="1:10" ht="39" customHeight="1">
      <c r="A12" s="124"/>
      <c r="B12" s="121"/>
      <c r="C12" s="121"/>
      <c r="D12" s="121"/>
      <c r="E12" s="121"/>
      <c r="F12" s="121"/>
      <c r="G12" s="41" t="s">
        <v>1514</v>
      </c>
      <c r="H12" s="41" t="s">
        <v>3</v>
      </c>
      <c r="I12" s="40" t="s">
        <v>3</v>
      </c>
      <c r="J12" s="116"/>
    </row>
    <row r="13" spans="1:10">
      <c r="A13" s="122" t="s">
        <v>1515</v>
      </c>
      <c r="B13" s="119" t="s">
        <v>1516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1517</v>
      </c>
      <c r="H13" s="35" t="s">
        <v>3</v>
      </c>
      <c r="I13" s="3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1516</v>
      </c>
      <c r="H14" s="38" t="s">
        <v>2</v>
      </c>
      <c r="I14" s="3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1518</v>
      </c>
      <c r="H15" s="41" t="s">
        <v>3</v>
      </c>
      <c r="I15" s="40" t="s">
        <v>3</v>
      </c>
      <c r="J15" s="116"/>
    </row>
    <row r="16" spans="1:10">
      <c r="A16" s="122" t="s">
        <v>1519</v>
      </c>
      <c r="B16" s="119" t="s">
        <v>1520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1521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1522</v>
      </c>
      <c r="H17" s="38" t="s">
        <v>2</v>
      </c>
      <c r="I17" s="37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41" t="s">
        <v>1523</v>
      </c>
      <c r="H18" s="41" t="s">
        <v>3</v>
      </c>
      <c r="I18" s="40" t="s">
        <v>3</v>
      </c>
      <c r="J18" s="116"/>
    </row>
    <row r="19" spans="1:10">
      <c r="A19" s="122" t="s">
        <v>1524</v>
      </c>
      <c r="B19" s="119" t="s">
        <v>1525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1526</v>
      </c>
      <c r="H19" s="35" t="s">
        <v>3</v>
      </c>
      <c r="I19" s="3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1525</v>
      </c>
      <c r="H20" s="38" t="s">
        <v>2</v>
      </c>
      <c r="I20" s="3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41" t="s">
        <v>1527</v>
      </c>
      <c r="H21" s="41" t="s">
        <v>3</v>
      </c>
      <c r="I21" s="40" t="s">
        <v>3</v>
      </c>
      <c r="J21" s="116"/>
    </row>
    <row r="22" spans="1:10">
      <c r="A22" s="122" t="s">
        <v>1528</v>
      </c>
      <c r="B22" s="119" t="s">
        <v>1529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1530</v>
      </c>
      <c r="H22" s="35" t="s">
        <v>3</v>
      </c>
      <c r="I22" s="3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1529</v>
      </c>
      <c r="H23" s="38" t="s">
        <v>2</v>
      </c>
      <c r="I23" s="37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1525</v>
      </c>
      <c r="H24" s="41" t="s">
        <v>3</v>
      </c>
      <c r="I24" s="40" t="s">
        <v>3</v>
      </c>
      <c r="J24" s="116"/>
    </row>
    <row r="25" spans="1:10">
      <c r="A25" s="122" t="s">
        <v>1531</v>
      </c>
      <c r="B25" s="119" t="s">
        <v>1532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1533</v>
      </c>
      <c r="H25" s="35" t="s">
        <v>3</v>
      </c>
      <c r="I25" s="3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1534</v>
      </c>
      <c r="H26" s="38" t="s">
        <v>2</v>
      </c>
      <c r="I26" s="37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41" t="s">
        <v>1535</v>
      </c>
      <c r="H27" s="41" t="s">
        <v>2</v>
      </c>
      <c r="I27" s="40" t="s">
        <v>2</v>
      </c>
      <c r="J27" s="116"/>
    </row>
    <row r="28" spans="1:10">
      <c r="A28" s="122" t="s">
        <v>1536</v>
      </c>
      <c r="B28" s="119" t="s">
        <v>1537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1537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1529</v>
      </c>
      <c r="H29" s="38" t="s">
        <v>3</v>
      </c>
      <c r="I29" s="3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1538</v>
      </c>
      <c r="H30" s="41" t="s">
        <v>3</v>
      </c>
      <c r="I30" s="40" t="s">
        <v>3</v>
      </c>
      <c r="J30" s="116"/>
    </row>
    <row r="31" spans="1:10">
      <c r="A31" s="122" t="s">
        <v>1539</v>
      </c>
      <c r="B31" s="119" t="s">
        <v>1540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1540</v>
      </c>
      <c r="H31" s="35" t="s">
        <v>2</v>
      </c>
      <c r="I31" s="3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1541</v>
      </c>
      <c r="H32" s="38" t="s">
        <v>3</v>
      </c>
      <c r="I32" s="3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41" t="s">
        <v>1542</v>
      </c>
      <c r="H33" s="41" t="s">
        <v>3</v>
      </c>
      <c r="I33" s="40" t="s">
        <v>3</v>
      </c>
      <c r="J33" s="116"/>
    </row>
    <row r="34" spans="1:10">
      <c r="A34" s="122" t="s">
        <v>1543</v>
      </c>
      <c r="B34" s="119" t="s">
        <v>1544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1544</v>
      </c>
      <c r="H34" s="35" t="s">
        <v>2</v>
      </c>
      <c r="I34" s="3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1545</v>
      </c>
      <c r="H35" s="38" t="s">
        <v>3</v>
      </c>
      <c r="I35" s="3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41" t="s">
        <v>1546</v>
      </c>
      <c r="H36" s="41" t="s">
        <v>3</v>
      </c>
      <c r="I36" s="40" t="s">
        <v>3</v>
      </c>
      <c r="J36" s="116"/>
    </row>
    <row r="37" spans="1:10">
      <c r="A37" s="122" t="s">
        <v>1547</v>
      </c>
      <c r="B37" s="119" t="s">
        <v>1548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1548</v>
      </c>
      <c r="H37" s="35" t="s">
        <v>2</v>
      </c>
      <c r="I37" s="3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1549</v>
      </c>
      <c r="H38" s="38" t="s">
        <v>3</v>
      </c>
      <c r="I38" s="3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1550</v>
      </c>
      <c r="H39" s="41" t="s">
        <v>3</v>
      </c>
      <c r="I39" s="40" t="s">
        <v>3</v>
      </c>
      <c r="J39" s="116"/>
    </row>
    <row r="40" spans="1:10">
      <c r="A40" s="122" t="s">
        <v>1551</v>
      </c>
      <c r="B40" s="119" t="s">
        <v>1552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1552</v>
      </c>
      <c r="H40" s="35" t="s">
        <v>2</v>
      </c>
      <c r="I40" s="3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1553</v>
      </c>
      <c r="H41" s="38" t="s">
        <v>3</v>
      </c>
      <c r="I41" s="3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41" t="s">
        <v>1554</v>
      </c>
      <c r="H42" s="41" t="s">
        <v>3</v>
      </c>
      <c r="I42" s="40" t="s">
        <v>3</v>
      </c>
      <c r="J42" s="116"/>
    </row>
    <row r="43" spans="1:10">
      <c r="A43" s="122" t="s">
        <v>1555</v>
      </c>
      <c r="B43" s="119" t="s">
        <v>1556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1557</v>
      </c>
      <c r="H43" s="35" t="s">
        <v>3</v>
      </c>
      <c r="I43" s="3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1556</v>
      </c>
      <c r="H44" s="38" t="s">
        <v>2</v>
      </c>
      <c r="I44" s="3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41" t="s">
        <v>1558</v>
      </c>
      <c r="H45" s="41" t="s">
        <v>3</v>
      </c>
      <c r="I45" s="40" t="s">
        <v>3</v>
      </c>
      <c r="J45" s="116"/>
    </row>
    <row r="46" spans="1:10">
      <c r="A46" s="122" t="s">
        <v>1559</v>
      </c>
      <c r="B46" s="119" t="s">
        <v>1560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1560</v>
      </c>
      <c r="H46" s="35" t="s">
        <v>2</v>
      </c>
      <c r="I46" s="3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1513</v>
      </c>
      <c r="H47" s="38" t="s">
        <v>3</v>
      </c>
      <c r="I47" s="37" t="s">
        <v>3</v>
      </c>
      <c r="J47" s="116"/>
    </row>
    <row r="48" spans="1:10" ht="29.25" customHeight="1">
      <c r="A48" s="124"/>
      <c r="B48" s="121"/>
      <c r="C48" s="121"/>
      <c r="D48" s="121"/>
      <c r="E48" s="121"/>
      <c r="F48" s="121"/>
      <c r="G48" s="41" t="s">
        <v>1561</v>
      </c>
      <c r="H48" s="41" t="s">
        <v>3</v>
      </c>
      <c r="I48" s="40" t="s">
        <v>3</v>
      </c>
      <c r="J48" s="116"/>
    </row>
    <row r="49" spans="1:10">
      <c r="A49" s="122" t="s">
        <v>1562</v>
      </c>
      <c r="B49" s="119" t="s">
        <v>1563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1563</v>
      </c>
      <c r="H49" s="35" t="s">
        <v>2</v>
      </c>
      <c r="I49" s="3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1564</v>
      </c>
      <c r="H50" s="38" t="s">
        <v>3</v>
      </c>
      <c r="I50" s="3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41" t="s">
        <v>1565</v>
      </c>
      <c r="H51" s="41" t="s">
        <v>3</v>
      </c>
      <c r="I51" s="40" t="s">
        <v>3</v>
      </c>
      <c r="J51" s="116"/>
    </row>
    <row r="52" spans="1:10">
      <c r="A52" s="122" t="s">
        <v>1566</v>
      </c>
      <c r="B52" s="119" t="s">
        <v>1567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1568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1567</v>
      </c>
      <c r="H53" s="38" t="s">
        <v>2</v>
      </c>
      <c r="I53" s="37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41" t="s">
        <v>1569</v>
      </c>
      <c r="H54" s="41" t="s">
        <v>3</v>
      </c>
      <c r="I54" s="40" t="s">
        <v>3</v>
      </c>
      <c r="J54" s="116"/>
    </row>
    <row r="55" spans="1:10">
      <c r="A55" s="122" t="s">
        <v>1570</v>
      </c>
      <c r="B55" s="119" t="s">
        <v>1571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1571</v>
      </c>
      <c r="H55" s="35" t="s">
        <v>2</v>
      </c>
      <c r="I55" s="3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1572</v>
      </c>
      <c r="H56" s="38" t="s">
        <v>3</v>
      </c>
      <c r="I56" s="3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41" t="s">
        <v>1573</v>
      </c>
      <c r="H57" s="41" t="s">
        <v>3</v>
      </c>
      <c r="I57" s="40" t="s">
        <v>3</v>
      </c>
      <c r="J57" s="116"/>
    </row>
    <row r="58" spans="1:10">
      <c r="A58" s="122" t="s">
        <v>1574</v>
      </c>
      <c r="B58" s="119" t="s">
        <v>1575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1575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1576</v>
      </c>
      <c r="H59" s="38" t="s">
        <v>3</v>
      </c>
      <c r="I59" s="3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41" t="s">
        <v>1577</v>
      </c>
      <c r="H60" s="41" t="s">
        <v>3</v>
      </c>
      <c r="I60" s="40" t="s">
        <v>3</v>
      </c>
      <c r="J60" s="116"/>
    </row>
    <row r="61" spans="1:10">
      <c r="A61" s="122" t="s">
        <v>1578</v>
      </c>
      <c r="B61" s="119" t="s">
        <v>1573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27" t="s">
        <v>1573</v>
      </c>
      <c r="H61" s="35" t="s">
        <v>2</v>
      </c>
      <c r="I61" s="3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1571</v>
      </c>
      <c r="H62" s="38" t="s">
        <v>3</v>
      </c>
      <c r="I62" s="3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38" t="s">
        <v>1572</v>
      </c>
      <c r="H63" s="38" t="s">
        <v>3</v>
      </c>
      <c r="I63" s="40" t="s">
        <v>3</v>
      </c>
      <c r="J63" s="116"/>
    </row>
    <row r="64" spans="1:10">
      <c r="A64" s="122" t="s">
        <v>1579</v>
      </c>
      <c r="B64" s="119" t="s">
        <v>1580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1580</v>
      </c>
      <c r="H64" s="35" t="s">
        <v>2</v>
      </c>
      <c r="I64" s="3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1581</v>
      </c>
      <c r="H65" s="38" t="s">
        <v>3</v>
      </c>
      <c r="I65" s="3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41" t="s">
        <v>1582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A00-000000000000}">
      <formula1>binary_options</formula1>
    </dataValidation>
    <dataValidation type="list" allowBlank="1" sqref="H7:I66" xr:uid="{00000000-0002-0000-1A00-000001000000}">
      <formula1>answer_evaluations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Lapas28"/>
  <dimension ref="A1:J67"/>
  <sheetViews>
    <sheetView topLeftCell="A21"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18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4399</v>
      </c>
      <c r="F2" s="38">
        <v>7026</v>
      </c>
      <c r="G2" s="38">
        <v>5987</v>
      </c>
      <c r="H2" s="37">
        <v>7227</v>
      </c>
    </row>
    <row r="3" spans="1:10">
      <c r="A3" s="36" t="s">
        <v>154</v>
      </c>
      <c r="B3" s="37" t="s">
        <v>1506</v>
      </c>
      <c r="D3" s="36" t="s">
        <v>156</v>
      </c>
      <c r="E3" s="38">
        <v>3774</v>
      </c>
      <c r="F3" s="38">
        <v>4714</v>
      </c>
      <c r="G3" s="38">
        <v>4713</v>
      </c>
      <c r="H3" s="37">
        <v>4716</v>
      </c>
    </row>
    <row r="4" spans="1:10">
      <c r="A4" s="39" t="s">
        <v>133</v>
      </c>
      <c r="B4" s="40" t="s">
        <v>242</v>
      </c>
      <c r="D4" s="39" t="s">
        <v>158</v>
      </c>
      <c r="E4" s="41">
        <v>8173</v>
      </c>
      <c r="F4" s="41">
        <v>11740</v>
      </c>
      <c r="G4" s="41">
        <v>10700</v>
      </c>
      <c r="H4" s="40">
        <v>11943</v>
      </c>
    </row>
    <row r="6" spans="1:10" ht="15.75" customHeight="1" thickBot="1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1583</v>
      </c>
      <c r="B7" s="119" t="s">
        <v>1508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1509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1510</v>
      </c>
      <c r="H8" s="38" t="s">
        <v>3</v>
      </c>
      <c r="I8" s="37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41" t="s">
        <v>1508</v>
      </c>
      <c r="H9" s="41" t="s">
        <v>2</v>
      </c>
      <c r="I9" s="40" t="s">
        <v>2</v>
      </c>
      <c r="J9" s="116"/>
    </row>
    <row r="10" spans="1:10">
      <c r="A10" s="122" t="s">
        <v>1584</v>
      </c>
      <c r="B10" s="119" t="s">
        <v>1512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1513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1512</v>
      </c>
      <c r="H11" s="38" t="s">
        <v>2</v>
      </c>
      <c r="I11" s="37" t="s">
        <v>2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41" t="s">
        <v>1514</v>
      </c>
      <c r="H12" s="41" t="s">
        <v>3</v>
      </c>
      <c r="I12" s="40" t="s">
        <v>3</v>
      </c>
      <c r="J12" s="116"/>
    </row>
    <row r="13" spans="1:10">
      <c r="A13" s="122" t="s">
        <v>1585</v>
      </c>
      <c r="B13" s="119" t="s">
        <v>1556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1556</v>
      </c>
      <c r="H13" s="35" t="s">
        <v>2</v>
      </c>
      <c r="I13" s="3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1586</v>
      </c>
      <c r="H14" s="38" t="s">
        <v>3</v>
      </c>
      <c r="I14" s="3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1587</v>
      </c>
      <c r="H15" s="41" t="s">
        <v>3</v>
      </c>
      <c r="I15" s="40" t="s">
        <v>3</v>
      </c>
      <c r="J15" s="116"/>
    </row>
    <row r="16" spans="1:10">
      <c r="A16" s="122" t="s">
        <v>1588</v>
      </c>
      <c r="B16" s="119" t="s">
        <v>1589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1589</v>
      </c>
      <c r="H16" s="35" t="s">
        <v>2</v>
      </c>
      <c r="I16" s="3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1590</v>
      </c>
      <c r="H17" s="38" t="s">
        <v>3</v>
      </c>
      <c r="I17" s="3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41" t="s">
        <v>1591</v>
      </c>
      <c r="H18" s="41" t="s">
        <v>3</v>
      </c>
      <c r="I18" s="40" t="s">
        <v>3</v>
      </c>
      <c r="J18" s="116"/>
    </row>
    <row r="19" spans="1:10">
      <c r="A19" s="122" t="s">
        <v>1592</v>
      </c>
      <c r="B19" s="119" t="s">
        <v>1563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1593</v>
      </c>
      <c r="H19" s="35" t="s">
        <v>3</v>
      </c>
      <c r="I19" s="3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1563</v>
      </c>
      <c r="H20" s="38" t="s">
        <v>2</v>
      </c>
      <c r="I20" s="37" t="s">
        <v>2</v>
      </c>
      <c r="J20" s="116"/>
    </row>
    <row r="21" spans="1:10" ht="39" customHeight="1">
      <c r="A21" s="124"/>
      <c r="B21" s="121"/>
      <c r="C21" s="121"/>
      <c r="D21" s="121"/>
      <c r="E21" s="121"/>
      <c r="F21" s="121"/>
      <c r="G21" s="41" t="s">
        <v>1594</v>
      </c>
      <c r="H21" s="41" t="s">
        <v>3</v>
      </c>
      <c r="I21" s="40" t="s">
        <v>3</v>
      </c>
      <c r="J21" s="116"/>
    </row>
    <row r="22" spans="1:10">
      <c r="A22" s="122" t="s">
        <v>1595</v>
      </c>
      <c r="B22" s="119" t="s">
        <v>1596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1597</v>
      </c>
      <c r="H22" s="35" t="s">
        <v>3</v>
      </c>
      <c r="I22" s="3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1590</v>
      </c>
      <c r="H23" s="38" t="s">
        <v>3</v>
      </c>
      <c r="I23" s="3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1596</v>
      </c>
      <c r="H24" s="41" t="s">
        <v>2</v>
      </c>
      <c r="I24" s="40" t="s">
        <v>2</v>
      </c>
      <c r="J24" s="116"/>
    </row>
    <row r="25" spans="1:10">
      <c r="A25" s="122" t="s">
        <v>1598</v>
      </c>
      <c r="B25" s="119" t="s">
        <v>1599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1599</v>
      </c>
      <c r="H25" s="35" t="s">
        <v>2</v>
      </c>
      <c r="I25" s="3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1600</v>
      </c>
      <c r="H26" s="38" t="s">
        <v>3</v>
      </c>
      <c r="I26" s="3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41" t="s">
        <v>1601</v>
      </c>
      <c r="H27" s="41" t="s">
        <v>3</v>
      </c>
      <c r="I27" s="40" t="s">
        <v>3</v>
      </c>
      <c r="J27" s="116"/>
    </row>
    <row r="28" spans="1:10">
      <c r="A28" s="122" t="s">
        <v>1602</v>
      </c>
      <c r="B28" s="119" t="s">
        <v>1573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1573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1603</v>
      </c>
      <c r="H29" s="38" t="s">
        <v>3</v>
      </c>
      <c r="I29" s="3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1604</v>
      </c>
      <c r="H30" s="41" t="s">
        <v>3</v>
      </c>
      <c r="I30" s="40" t="s">
        <v>3</v>
      </c>
      <c r="J30" s="116"/>
    </row>
    <row r="31" spans="1:10">
      <c r="A31" s="122" t="s">
        <v>1605</v>
      </c>
      <c r="B31" s="119" t="s">
        <v>1606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>
        <v>300</v>
      </c>
      <c r="H31" s="35" t="s">
        <v>3</v>
      </c>
      <c r="I31" s="3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1606</v>
      </c>
      <c r="H32" s="38" t="s">
        <v>2</v>
      </c>
      <c r="I32" s="37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41">
        <v>80</v>
      </c>
      <c r="H33" s="41" t="s">
        <v>3</v>
      </c>
      <c r="I33" s="40" t="s">
        <v>3</v>
      </c>
      <c r="J33" s="116"/>
    </row>
    <row r="34" spans="1:10">
      <c r="A34" s="122" t="s">
        <v>1607</v>
      </c>
      <c r="B34" s="119" t="s">
        <v>1608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1608</v>
      </c>
      <c r="H34" s="35" t="s">
        <v>2</v>
      </c>
      <c r="I34" s="3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1609</v>
      </c>
      <c r="H35" s="38" t="s">
        <v>3</v>
      </c>
      <c r="I35" s="3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41" t="s">
        <v>1610</v>
      </c>
      <c r="H36" s="41" t="s">
        <v>2</v>
      </c>
      <c r="I36" s="40" t="s">
        <v>3</v>
      </c>
      <c r="J36" s="116"/>
    </row>
    <row r="37" spans="1:10">
      <c r="A37" s="122" t="s">
        <v>1611</v>
      </c>
      <c r="B37" s="119" t="s">
        <v>1591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1591</v>
      </c>
      <c r="H37" s="35" t="s">
        <v>2</v>
      </c>
      <c r="I37" s="3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1590</v>
      </c>
      <c r="H38" s="38" t="s">
        <v>3</v>
      </c>
      <c r="I38" s="3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1612</v>
      </c>
      <c r="H39" s="41" t="s">
        <v>3</v>
      </c>
      <c r="I39" s="40" t="s">
        <v>3</v>
      </c>
      <c r="J39" s="116"/>
    </row>
    <row r="40" spans="1:10">
      <c r="A40" s="122" t="s">
        <v>1613</v>
      </c>
      <c r="B40" s="119" t="s">
        <v>1522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1614</v>
      </c>
      <c r="H40" s="35" t="s">
        <v>3</v>
      </c>
      <c r="I40" s="3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1522</v>
      </c>
      <c r="H41" s="38" t="s">
        <v>2</v>
      </c>
      <c r="I41" s="37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41" t="s">
        <v>1523</v>
      </c>
      <c r="H42" s="41" t="s">
        <v>3</v>
      </c>
      <c r="I42" s="40" t="s">
        <v>3</v>
      </c>
      <c r="J42" s="116"/>
    </row>
    <row r="43" spans="1:10">
      <c r="A43" s="122" t="s">
        <v>1615</v>
      </c>
      <c r="B43" s="119" t="s">
        <v>1540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1590</v>
      </c>
      <c r="H43" s="35" t="s">
        <v>3</v>
      </c>
      <c r="I43" s="3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1540</v>
      </c>
      <c r="H44" s="38" t="s">
        <v>2</v>
      </c>
      <c r="I44" s="3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41" t="s">
        <v>1533</v>
      </c>
      <c r="H45" s="41" t="s">
        <v>3</v>
      </c>
      <c r="I45" s="40" t="s">
        <v>3</v>
      </c>
      <c r="J45" s="116"/>
    </row>
    <row r="46" spans="1:10">
      <c r="A46" s="122" t="s">
        <v>1616</v>
      </c>
      <c r="B46" s="119" t="s">
        <v>1617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1617</v>
      </c>
      <c r="H46" s="35" t="s">
        <v>2</v>
      </c>
      <c r="I46" s="3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1618</v>
      </c>
      <c r="H47" s="38" t="s">
        <v>3</v>
      </c>
      <c r="I47" s="3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41" t="s">
        <v>1619</v>
      </c>
      <c r="H48" s="41" t="s">
        <v>3</v>
      </c>
      <c r="I48" s="40" t="s">
        <v>3</v>
      </c>
      <c r="J48" s="116"/>
    </row>
    <row r="49" spans="1:10">
      <c r="A49" s="122" t="s">
        <v>1620</v>
      </c>
      <c r="B49" s="119" t="s">
        <v>1580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1580</v>
      </c>
      <c r="H49" s="35" t="s">
        <v>2</v>
      </c>
      <c r="I49" s="3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1621</v>
      </c>
      <c r="H50" s="38" t="s">
        <v>3</v>
      </c>
      <c r="I50" s="3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41" t="s">
        <v>1622</v>
      </c>
      <c r="H51" s="41" t="s">
        <v>3</v>
      </c>
      <c r="I51" s="40" t="s">
        <v>3</v>
      </c>
      <c r="J51" s="116"/>
    </row>
    <row r="52" spans="1:10">
      <c r="A52" s="122" t="s">
        <v>1623</v>
      </c>
      <c r="B52" s="119" t="s">
        <v>1624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1624</v>
      </c>
      <c r="H52" s="35" t="s">
        <v>2</v>
      </c>
      <c r="I52" s="3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1625</v>
      </c>
      <c r="H53" s="38" t="s">
        <v>3</v>
      </c>
      <c r="I53" s="3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41" t="s">
        <v>1626</v>
      </c>
      <c r="H54" s="41" t="s">
        <v>3</v>
      </c>
      <c r="I54" s="40" t="s">
        <v>3</v>
      </c>
      <c r="J54" s="116"/>
    </row>
    <row r="55" spans="1:10">
      <c r="A55" s="122" t="s">
        <v>1627</v>
      </c>
      <c r="B55" s="119" t="s">
        <v>1628</v>
      </c>
      <c r="C55" s="119" t="s">
        <v>1</v>
      </c>
      <c r="D55" s="119" t="s">
        <v>0</v>
      </c>
      <c r="E55" s="119" t="s">
        <v>0</v>
      </c>
      <c r="F55" s="119" t="str">
        <f>IF(COUNTIF(C55:E55, "yes") = 3, "yes", "no")</f>
        <v>no</v>
      </c>
      <c r="G55" s="35" t="s">
        <v>1628</v>
      </c>
      <c r="H55" s="35" t="s">
        <v>2</v>
      </c>
      <c r="I55" s="3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1629</v>
      </c>
      <c r="H56" s="38" t="s">
        <v>3</v>
      </c>
      <c r="I56" s="3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41" t="s">
        <v>1630</v>
      </c>
      <c r="H57" s="41" t="s">
        <v>3</v>
      </c>
      <c r="I57" s="40" t="s">
        <v>3</v>
      </c>
      <c r="J57" s="116"/>
    </row>
    <row r="58" spans="1:10">
      <c r="A58" s="122" t="s">
        <v>1631</v>
      </c>
      <c r="B58" s="119" t="s">
        <v>1632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1633</v>
      </c>
      <c r="H58" s="35" t="s">
        <v>3</v>
      </c>
      <c r="I58" s="3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218</v>
      </c>
      <c r="H59" s="38" t="s">
        <v>3</v>
      </c>
      <c r="I59" s="3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41" t="s">
        <v>1632</v>
      </c>
      <c r="H60" s="41" t="s">
        <v>2</v>
      </c>
      <c r="I60" s="40" t="s">
        <v>2</v>
      </c>
      <c r="J60" s="116"/>
    </row>
    <row r="61" spans="1:10">
      <c r="A61" s="122" t="s">
        <v>1634</v>
      </c>
      <c r="B61" s="119" t="s">
        <v>1635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1635</v>
      </c>
      <c r="H61" s="35" t="s">
        <v>2</v>
      </c>
      <c r="I61" s="3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1636</v>
      </c>
      <c r="H62" s="38" t="s">
        <v>3</v>
      </c>
      <c r="I62" s="3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41" t="s">
        <v>1637</v>
      </c>
      <c r="H63" s="41" t="s">
        <v>3</v>
      </c>
      <c r="I63" s="40" t="s">
        <v>3</v>
      </c>
      <c r="J63" s="116"/>
    </row>
    <row r="64" spans="1:10">
      <c r="A64" s="122" t="s">
        <v>1638</v>
      </c>
      <c r="B64" s="119" t="s">
        <v>1639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1508</v>
      </c>
      <c r="H64" s="35" t="s">
        <v>3</v>
      </c>
      <c r="I64" s="3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1639</v>
      </c>
      <c r="H65" s="38" t="s">
        <v>2</v>
      </c>
      <c r="I65" s="37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41" t="s">
        <v>1640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B00-000000000000}">
      <formula1>binary_options</formula1>
    </dataValidation>
    <dataValidation type="list" allowBlank="1" sqref="H7:I66" xr:uid="{00000000-0002-0000-1B00-000001000000}">
      <formula1>answer_evaluations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Lapas29"/>
  <dimension ref="A1:J67"/>
  <sheetViews>
    <sheetView workbookViewId="0">
      <selection activeCell="A61" sqref="A61:A63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18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5748</v>
      </c>
      <c r="F2" s="38">
        <v>5495</v>
      </c>
      <c r="G2" s="38">
        <v>5711</v>
      </c>
      <c r="H2" s="37">
        <v>5428</v>
      </c>
    </row>
    <row r="3" spans="1:10">
      <c r="A3" s="36" t="s">
        <v>154</v>
      </c>
      <c r="B3" s="37" t="s">
        <v>1506</v>
      </c>
      <c r="D3" s="36" t="s">
        <v>156</v>
      </c>
      <c r="E3" s="38">
        <v>3774</v>
      </c>
      <c r="F3" s="38">
        <v>4728</v>
      </c>
      <c r="G3" s="38">
        <v>4727</v>
      </c>
      <c r="H3" s="37">
        <v>4724</v>
      </c>
    </row>
    <row r="4" spans="1:10">
      <c r="A4" s="39" t="s">
        <v>133</v>
      </c>
      <c r="B4" s="40" t="s">
        <v>285</v>
      </c>
      <c r="D4" s="39" t="s">
        <v>158</v>
      </c>
      <c r="E4" s="41">
        <v>9522</v>
      </c>
      <c r="F4" s="41">
        <v>10223</v>
      </c>
      <c r="G4" s="41">
        <v>10438</v>
      </c>
      <c r="H4" s="40">
        <v>10152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1507</v>
      </c>
      <c r="B7" s="119" t="s">
        <v>1508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1509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1510</v>
      </c>
      <c r="H8" s="38" t="s">
        <v>3</v>
      </c>
      <c r="I8" s="37" t="s">
        <v>3</v>
      </c>
      <c r="J8" s="116"/>
    </row>
    <row r="9" spans="1:10">
      <c r="A9" s="124"/>
      <c r="B9" s="121"/>
      <c r="C9" s="121"/>
      <c r="D9" s="121"/>
      <c r="E9" s="121"/>
      <c r="F9" s="121"/>
      <c r="G9" s="41" t="s">
        <v>1508</v>
      </c>
      <c r="H9" s="41" t="s">
        <v>2</v>
      </c>
      <c r="I9" s="40" t="s">
        <v>2</v>
      </c>
      <c r="J9" s="116"/>
    </row>
    <row r="10" spans="1:10">
      <c r="A10" s="122" t="s">
        <v>1641</v>
      </c>
      <c r="B10" s="119" t="s">
        <v>1512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1642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1512</v>
      </c>
      <c r="H11" s="38" t="s">
        <v>2</v>
      </c>
      <c r="I11" s="3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41" t="s">
        <v>1514</v>
      </c>
      <c r="H12" s="41" t="s">
        <v>3</v>
      </c>
      <c r="I12" s="40" t="s">
        <v>3</v>
      </c>
      <c r="J12" s="116"/>
    </row>
    <row r="13" spans="1:10">
      <c r="A13" s="122" t="s">
        <v>1643</v>
      </c>
      <c r="B13" s="119" t="s">
        <v>1644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1645</v>
      </c>
      <c r="H13" s="35" t="s">
        <v>3</v>
      </c>
      <c r="I13" s="3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1644</v>
      </c>
      <c r="H14" s="38" t="s">
        <v>2</v>
      </c>
      <c r="I14" s="3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1646</v>
      </c>
      <c r="H15" s="41" t="s">
        <v>3</v>
      </c>
      <c r="I15" s="40" t="s">
        <v>3</v>
      </c>
      <c r="J15" s="116"/>
    </row>
    <row r="16" spans="1:10">
      <c r="A16" s="122" t="s">
        <v>1647</v>
      </c>
      <c r="B16" s="119" t="s">
        <v>1556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1556</v>
      </c>
      <c r="H16" s="35" t="s">
        <v>2</v>
      </c>
      <c r="I16" s="3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1648</v>
      </c>
      <c r="H17" s="38" t="s">
        <v>3</v>
      </c>
      <c r="I17" s="3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41" t="s">
        <v>1649</v>
      </c>
      <c r="H18" s="41" t="s">
        <v>3</v>
      </c>
      <c r="I18" s="40" t="s">
        <v>3</v>
      </c>
      <c r="J18" s="116"/>
    </row>
    <row r="19" spans="1:10">
      <c r="A19" s="122" t="s">
        <v>1650</v>
      </c>
      <c r="B19" s="119" t="s">
        <v>1651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1652</v>
      </c>
      <c r="H19" s="35" t="s">
        <v>3</v>
      </c>
      <c r="I19" s="3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1651</v>
      </c>
      <c r="H20" s="38" t="s">
        <v>2</v>
      </c>
      <c r="I20" s="3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41" t="s">
        <v>1653</v>
      </c>
      <c r="H21" s="41" t="s">
        <v>3</v>
      </c>
      <c r="I21" s="40" t="s">
        <v>3</v>
      </c>
      <c r="J21" s="116"/>
    </row>
    <row r="22" spans="1:10">
      <c r="A22" s="122" t="s">
        <v>1654</v>
      </c>
      <c r="B22" s="119" t="s">
        <v>1655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1656</v>
      </c>
      <c r="H22" s="35" t="s">
        <v>3</v>
      </c>
      <c r="I22" s="3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1655</v>
      </c>
      <c r="H23" s="38" t="s">
        <v>2</v>
      </c>
      <c r="I23" s="37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1657</v>
      </c>
      <c r="H24" s="41" t="s">
        <v>3</v>
      </c>
      <c r="I24" s="40" t="s">
        <v>3</v>
      </c>
      <c r="J24" s="116"/>
    </row>
    <row r="25" spans="1:10">
      <c r="A25" s="122" t="s">
        <v>1658</v>
      </c>
      <c r="B25" s="119" t="s">
        <v>1522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1659</v>
      </c>
      <c r="H25" s="35" t="s">
        <v>3</v>
      </c>
      <c r="I25" s="3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1660</v>
      </c>
      <c r="H26" s="38" t="s">
        <v>3</v>
      </c>
      <c r="I26" s="3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41" t="s">
        <v>1520</v>
      </c>
      <c r="H27" s="41" t="s">
        <v>2</v>
      </c>
      <c r="I27" s="40" t="s">
        <v>2</v>
      </c>
      <c r="J27" s="116"/>
    </row>
    <row r="28" spans="1:10">
      <c r="A28" s="122" t="s">
        <v>1524</v>
      </c>
      <c r="B28" s="119" t="s">
        <v>1525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1661</v>
      </c>
      <c r="H28" s="35" t="s">
        <v>3</v>
      </c>
      <c r="I28" s="3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1525</v>
      </c>
      <c r="H29" s="38" t="s">
        <v>2</v>
      </c>
      <c r="I29" s="3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1662</v>
      </c>
      <c r="H30" s="41" t="s">
        <v>3</v>
      </c>
      <c r="I30" s="40" t="s">
        <v>3</v>
      </c>
      <c r="J30" s="116"/>
    </row>
    <row r="31" spans="1:10">
      <c r="A31" s="122" t="s">
        <v>1663</v>
      </c>
      <c r="B31" s="119" t="s">
        <v>1537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1537</v>
      </c>
      <c r="H31" s="35" t="s">
        <v>2</v>
      </c>
      <c r="I31" s="3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1664</v>
      </c>
      <c r="H32" s="38" t="s">
        <v>3</v>
      </c>
      <c r="I32" s="3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41" t="s">
        <v>1665</v>
      </c>
      <c r="H33" s="41" t="s">
        <v>3</v>
      </c>
      <c r="I33" s="40" t="s">
        <v>3</v>
      </c>
      <c r="J33" s="116"/>
    </row>
    <row r="34" spans="1:10">
      <c r="A34" s="122" t="s">
        <v>1666</v>
      </c>
      <c r="B34" s="119" t="s">
        <v>1667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1668</v>
      </c>
      <c r="H34" s="35" t="s">
        <v>3</v>
      </c>
      <c r="I34" s="3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1669</v>
      </c>
      <c r="H35" s="38" t="s">
        <v>3</v>
      </c>
      <c r="I35" s="3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41" t="s">
        <v>1518</v>
      </c>
      <c r="H36" s="41" t="s">
        <v>2</v>
      </c>
      <c r="I36" s="40" t="s">
        <v>3</v>
      </c>
      <c r="J36" s="116"/>
    </row>
    <row r="37" spans="1:10">
      <c r="A37" s="122" t="s">
        <v>1670</v>
      </c>
      <c r="B37" s="119" t="s">
        <v>1522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1614</v>
      </c>
      <c r="H37" s="35" t="s">
        <v>3</v>
      </c>
      <c r="I37" s="3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1522</v>
      </c>
      <c r="H38" s="38" t="s">
        <v>2</v>
      </c>
      <c r="I38" s="37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1591</v>
      </c>
      <c r="H39" s="41" t="s">
        <v>3</v>
      </c>
      <c r="I39" s="40" t="s">
        <v>3</v>
      </c>
      <c r="J39" s="116"/>
    </row>
    <row r="40" spans="1:10">
      <c r="A40" s="122" t="s">
        <v>1671</v>
      </c>
      <c r="B40" s="119" t="s">
        <v>557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256</v>
      </c>
      <c r="H40" s="35" t="s">
        <v>3</v>
      </c>
      <c r="I40" s="3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557</v>
      </c>
      <c r="H41" s="38" t="s">
        <v>2</v>
      </c>
      <c r="I41" s="37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41" t="s">
        <v>1672</v>
      </c>
      <c r="H42" s="41" t="s">
        <v>3</v>
      </c>
      <c r="I42" s="40" t="s">
        <v>3</v>
      </c>
      <c r="J42" s="116"/>
    </row>
    <row r="43" spans="1:10">
      <c r="A43" s="122" t="s">
        <v>1673</v>
      </c>
      <c r="B43" s="119" t="s">
        <v>1674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1675</v>
      </c>
      <c r="H43" s="35" t="s">
        <v>3</v>
      </c>
      <c r="I43" s="3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1676</v>
      </c>
      <c r="H44" s="38" t="s">
        <v>3</v>
      </c>
      <c r="I44" s="3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41" t="s">
        <v>1674</v>
      </c>
      <c r="H45" s="41" t="s">
        <v>2</v>
      </c>
      <c r="I45" s="40" t="s">
        <v>2</v>
      </c>
      <c r="J45" s="116"/>
    </row>
    <row r="46" spans="1:10">
      <c r="A46" s="122" t="s">
        <v>1677</v>
      </c>
      <c r="B46" s="119" t="s">
        <v>1678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1678</v>
      </c>
      <c r="H46" s="35" t="s">
        <v>2</v>
      </c>
      <c r="I46" s="3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1679</v>
      </c>
      <c r="H47" s="38" t="s">
        <v>3</v>
      </c>
      <c r="I47" s="37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41" t="s">
        <v>1680</v>
      </c>
      <c r="H48" s="41" t="s">
        <v>3</v>
      </c>
      <c r="I48" s="40" t="s">
        <v>3</v>
      </c>
      <c r="J48" s="116"/>
    </row>
    <row r="49" spans="1:10">
      <c r="A49" s="122" t="s">
        <v>1681</v>
      </c>
      <c r="B49" s="119" t="s">
        <v>1682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1683</v>
      </c>
      <c r="H49" s="35" t="s">
        <v>2</v>
      </c>
      <c r="I49" s="3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1684</v>
      </c>
      <c r="H50" s="38" t="s">
        <v>3</v>
      </c>
      <c r="I50" s="37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41" t="s">
        <v>1682</v>
      </c>
      <c r="H51" s="41" t="s">
        <v>2</v>
      </c>
      <c r="I51" s="40" t="s">
        <v>2</v>
      </c>
      <c r="J51" s="116"/>
    </row>
    <row r="52" spans="1:10">
      <c r="A52" s="122" t="s">
        <v>1685</v>
      </c>
      <c r="B52" s="119" t="s">
        <v>1614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1591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1614</v>
      </c>
      <c r="H53" s="38" t="s">
        <v>2</v>
      </c>
      <c r="I53" s="37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41" t="s">
        <v>1521</v>
      </c>
      <c r="H54" s="41" t="s">
        <v>3</v>
      </c>
      <c r="I54" s="40" t="s">
        <v>3</v>
      </c>
      <c r="J54" s="116"/>
    </row>
    <row r="55" spans="1:10">
      <c r="A55" s="122" t="s">
        <v>1686</v>
      </c>
      <c r="B55" s="119" t="s">
        <v>1537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1537</v>
      </c>
      <c r="H55" s="35" t="s">
        <v>2</v>
      </c>
      <c r="I55" s="3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1687</v>
      </c>
      <c r="H56" s="38" t="s">
        <v>3</v>
      </c>
      <c r="I56" s="3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41" t="s">
        <v>1688</v>
      </c>
      <c r="H57" s="41" t="s">
        <v>3</v>
      </c>
      <c r="I57" s="40" t="s">
        <v>3</v>
      </c>
      <c r="J57" s="116"/>
    </row>
    <row r="58" spans="1:10">
      <c r="A58" s="122" t="s">
        <v>1689</v>
      </c>
      <c r="B58" s="119" t="s">
        <v>1580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1580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1621</v>
      </c>
      <c r="H59" s="38" t="s">
        <v>3</v>
      </c>
      <c r="I59" s="3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41" t="s">
        <v>1690</v>
      </c>
      <c r="H60" s="41" t="s">
        <v>3</v>
      </c>
      <c r="I60" s="40" t="s">
        <v>3</v>
      </c>
      <c r="J60" s="116"/>
    </row>
    <row r="61" spans="1:10">
      <c r="A61" s="122" t="s">
        <v>1691</v>
      </c>
      <c r="B61" s="119" t="s">
        <v>1692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1621</v>
      </c>
      <c r="H61" s="35" t="s">
        <v>3</v>
      </c>
      <c r="I61" s="3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1693</v>
      </c>
      <c r="H62" s="38" t="s">
        <v>3</v>
      </c>
      <c r="I62" s="37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41" t="s">
        <v>1692</v>
      </c>
      <c r="H63" s="41" t="s">
        <v>2</v>
      </c>
      <c r="I63" s="40" t="s">
        <v>2</v>
      </c>
      <c r="J63" s="116"/>
    </row>
    <row r="64" spans="1:10">
      <c r="A64" s="122" t="s">
        <v>1694</v>
      </c>
      <c r="B64" s="119" t="s">
        <v>1695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1696</v>
      </c>
      <c r="H64" s="35" t="s">
        <v>3</v>
      </c>
      <c r="I64" s="3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1695</v>
      </c>
      <c r="H65" s="38" t="s">
        <v>2</v>
      </c>
      <c r="I65" s="37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41" t="s">
        <v>1697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C00-000000000000}">
      <formula1>binary_options</formula1>
    </dataValidation>
    <dataValidation type="list" allowBlank="1" sqref="H7:I66" xr:uid="{00000000-0002-0000-1C00-000001000000}">
      <formula1>answer_evaluations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Lapas30"/>
  <dimension ref="A1:J67"/>
  <sheetViews>
    <sheetView topLeftCell="A21" workbookViewId="0">
      <selection activeCell="A22" sqref="A22:A2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19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55854</v>
      </c>
      <c r="F2" s="38">
        <v>33596</v>
      </c>
      <c r="G2" s="38">
        <v>35736</v>
      </c>
      <c r="H2" s="37">
        <v>33932</v>
      </c>
    </row>
    <row r="3" spans="1:10">
      <c r="A3" s="36" t="s">
        <v>154</v>
      </c>
      <c r="B3" s="37" t="s">
        <v>1506</v>
      </c>
      <c r="D3" s="36" t="s">
        <v>156</v>
      </c>
      <c r="E3" s="38">
        <v>37741</v>
      </c>
      <c r="F3" s="38">
        <v>19092</v>
      </c>
      <c r="G3" s="38">
        <v>19076</v>
      </c>
      <c r="H3" s="37">
        <v>19116</v>
      </c>
    </row>
    <row r="4" spans="1:10">
      <c r="A4" s="39" t="s">
        <v>133</v>
      </c>
      <c r="B4" s="40" t="s">
        <v>157</v>
      </c>
      <c r="D4" s="39" t="s">
        <v>158</v>
      </c>
      <c r="E4" s="41">
        <v>93595</v>
      </c>
      <c r="F4" s="41">
        <v>52688</v>
      </c>
      <c r="G4" s="41">
        <v>54812</v>
      </c>
      <c r="H4" s="40">
        <v>53048</v>
      </c>
    </row>
    <row r="6" spans="1:10" ht="15.75" customHeight="1" thickBot="1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1698</v>
      </c>
      <c r="B7" s="119" t="s">
        <v>1699</v>
      </c>
      <c r="C7" s="126" t="s">
        <v>0</v>
      </c>
      <c r="D7" s="126" t="s">
        <v>0</v>
      </c>
      <c r="E7" s="126" t="s">
        <v>0</v>
      </c>
      <c r="F7" s="119" t="str">
        <f>IF(COUNTIF(C7:E7, "yes") = 3, "yes", "no")</f>
        <v>yes</v>
      </c>
      <c r="G7" s="35" t="s">
        <v>1699</v>
      </c>
      <c r="H7" s="35" t="s">
        <v>2</v>
      </c>
      <c r="I7" s="34" t="s">
        <v>2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1700</v>
      </c>
      <c r="H8" s="38" t="s">
        <v>3</v>
      </c>
      <c r="I8" s="37" t="s">
        <v>3</v>
      </c>
      <c r="J8" s="116"/>
    </row>
    <row r="9" spans="1:10" ht="15.75" customHeight="1" thickBot="1">
      <c r="A9" s="124"/>
      <c r="B9" s="121"/>
      <c r="C9" s="127"/>
      <c r="D9" s="127"/>
      <c r="E9" s="127"/>
      <c r="F9" s="121"/>
      <c r="G9" s="41" t="s">
        <v>1522</v>
      </c>
      <c r="H9" s="41" t="s">
        <v>3</v>
      </c>
      <c r="I9" s="40" t="s">
        <v>3</v>
      </c>
      <c r="J9" s="116"/>
    </row>
    <row r="10" spans="1:10">
      <c r="A10" s="122" t="s">
        <v>1701</v>
      </c>
      <c r="B10" s="119" t="s">
        <v>1563</v>
      </c>
      <c r="C10" s="126" t="s">
        <v>0</v>
      </c>
      <c r="D10" s="126" t="s">
        <v>0</v>
      </c>
      <c r="E10" s="126" t="s">
        <v>0</v>
      </c>
      <c r="F10" s="119" t="str">
        <f>IF(COUNTIF(C10:E10, "yes") = 3, "yes", "no")</f>
        <v>yes</v>
      </c>
      <c r="G10" s="35" t="s">
        <v>1702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1703</v>
      </c>
      <c r="H11" s="38" t="s">
        <v>3</v>
      </c>
      <c r="I11" s="37" t="s">
        <v>3</v>
      </c>
      <c r="J11" s="116"/>
    </row>
    <row r="12" spans="1:10" ht="15.75" customHeight="1" thickBot="1">
      <c r="A12" s="124"/>
      <c r="B12" s="121"/>
      <c r="C12" s="127"/>
      <c r="D12" s="127"/>
      <c r="E12" s="127"/>
      <c r="F12" s="121"/>
      <c r="G12" s="41" t="s">
        <v>1563</v>
      </c>
      <c r="H12" s="41" t="s">
        <v>2</v>
      </c>
      <c r="I12" s="40" t="s">
        <v>2</v>
      </c>
      <c r="J12" s="116"/>
    </row>
    <row r="13" spans="1:10">
      <c r="A13" s="122" t="s">
        <v>1704</v>
      </c>
      <c r="B13" s="119" t="s">
        <v>1675</v>
      </c>
      <c r="C13" s="126" t="s">
        <v>0</v>
      </c>
      <c r="D13" s="126" t="s">
        <v>0</v>
      </c>
      <c r="E13" s="126" t="s">
        <v>0</v>
      </c>
      <c r="F13" s="119" t="str">
        <f>IF(COUNTIF(C13:E13, "yes") = 3, "yes", "no")</f>
        <v>yes</v>
      </c>
      <c r="G13" s="35" t="s">
        <v>1705</v>
      </c>
      <c r="H13" s="35" t="s">
        <v>3</v>
      </c>
      <c r="I13" s="3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1675</v>
      </c>
      <c r="H14" s="38" t="s">
        <v>2</v>
      </c>
      <c r="I14" s="37" t="s">
        <v>2</v>
      </c>
      <c r="J14" s="116"/>
    </row>
    <row r="15" spans="1:10" ht="15.75" customHeight="1" thickBot="1">
      <c r="A15" s="124"/>
      <c r="B15" s="121"/>
      <c r="C15" s="127"/>
      <c r="D15" s="127"/>
      <c r="E15" s="127"/>
      <c r="F15" s="121"/>
      <c r="G15" s="41" t="s">
        <v>1706</v>
      </c>
      <c r="H15" s="41" t="s">
        <v>3</v>
      </c>
      <c r="I15" s="40" t="s">
        <v>3</v>
      </c>
      <c r="J15" s="116"/>
    </row>
    <row r="16" spans="1:10">
      <c r="A16" s="122" t="s">
        <v>1707</v>
      </c>
      <c r="B16" s="119" t="s">
        <v>1708</v>
      </c>
      <c r="C16" s="126" t="s">
        <v>0</v>
      </c>
      <c r="D16" s="126" t="s">
        <v>0</v>
      </c>
      <c r="E16" s="126" t="s">
        <v>0</v>
      </c>
      <c r="F16" s="119" t="str">
        <f>IF(COUNTIF(C16:E16, "yes") = 3, "yes", "no")</f>
        <v>yes</v>
      </c>
      <c r="G16" s="35" t="s">
        <v>1709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1708</v>
      </c>
      <c r="H17" s="38" t="s">
        <v>2</v>
      </c>
      <c r="I17" s="37" t="s">
        <v>2</v>
      </c>
      <c r="J17" s="116"/>
    </row>
    <row r="18" spans="1:10" ht="15.75" customHeight="1" thickBot="1">
      <c r="A18" s="124"/>
      <c r="B18" s="121"/>
      <c r="C18" s="127"/>
      <c r="D18" s="127"/>
      <c r="E18" s="127"/>
      <c r="F18" s="121"/>
      <c r="G18" s="41" t="s">
        <v>1710</v>
      </c>
      <c r="H18" s="41" t="s">
        <v>3</v>
      </c>
      <c r="I18" s="40" t="s">
        <v>3</v>
      </c>
      <c r="J18" s="116"/>
    </row>
    <row r="19" spans="1:10">
      <c r="A19" s="122" t="s">
        <v>1711</v>
      </c>
      <c r="B19" s="119" t="s">
        <v>1712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1713</v>
      </c>
      <c r="H19" s="35" t="s">
        <v>2</v>
      </c>
      <c r="I19" s="3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1714</v>
      </c>
      <c r="H20" s="38" t="s">
        <v>3</v>
      </c>
      <c r="I20" s="37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41" t="s">
        <v>1712</v>
      </c>
      <c r="H21" s="41" t="s">
        <v>3</v>
      </c>
      <c r="I21" s="40" t="s">
        <v>2</v>
      </c>
      <c r="J21" s="116"/>
    </row>
    <row r="22" spans="1:10">
      <c r="A22" s="122" t="s">
        <v>1715</v>
      </c>
      <c r="B22" s="119" t="s">
        <v>1651</v>
      </c>
      <c r="C22" s="126" t="s">
        <v>0</v>
      </c>
      <c r="D22" s="126" t="s">
        <v>0</v>
      </c>
      <c r="E22" s="126" t="s">
        <v>0</v>
      </c>
      <c r="F22" s="119" t="str">
        <f>IF(COUNTIF(C22:E22, "yes") = 3, "yes", "no")</f>
        <v>yes</v>
      </c>
      <c r="G22" s="35" t="s">
        <v>1651</v>
      </c>
      <c r="H22" s="35" t="s">
        <v>2</v>
      </c>
      <c r="I22" s="3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1652</v>
      </c>
      <c r="H23" s="38" t="s">
        <v>3</v>
      </c>
      <c r="I23" s="37" t="s">
        <v>3</v>
      </c>
      <c r="J23" s="116"/>
    </row>
    <row r="24" spans="1:10" ht="15.75" customHeight="1" thickBot="1">
      <c r="A24" s="124"/>
      <c r="B24" s="121"/>
      <c r="C24" s="127"/>
      <c r="D24" s="127"/>
      <c r="E24" s="127"/>
      <c r="F24" s="121"/>
      <c r="G24" s="41" t="s">
        <v>1716</v>
      </c>
      <c r="H24" s="41" t="s">
        <v>3</v>
      </c>
      <c r="I24" s="40" t="s">
        <v>3</v>
      </c>
      <c r="J24" s="116"/>
    </row>
    <row r="25" spans="1:10">
      <c r="A25" s="122" t="s">
        <v>1717</v>
      </c>
      <c r="B25" s="119" t="s">
        <v>1718</v>
      </c>
      <c r="C25" s="126" t="s">
        <v>0</v>
      </c>
      <c r="D25" s="126" t="s">
        <v>0</v>
      </c>
      <c r="E25" s="126" t="s">
        <v>0</v>
      </c>
      <c r="F25" s="119" t="str">
        <f>IF(COUNTIF(C25:E25, "yes") = 3, "yes", "no")</f>
        <v>yes</v>
      </c>
      <c r="G25" s="35" t="s">
        <v>1719</v>
      </c>
      <c r="H25" s="35" t="s">
        <v>3</v>
      </c>
      <c r="I25" s="3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1718</v>
      </c>
      <c r="H26" s="38" t="s">
        <v>2</v>
      </c>
      <c r="I26" s="37" t="s">
        <v>2</v>
      </c>
      <c r="J26" s="116"/>
    </row>
    <row r="27" spans="1:10" ht="15.75" customHeight="1" thickBot="1">
      <c r="A27" s="124"/>
      <c r="B27" s="121"/>
      <c r="C27" s="127"/>
      <c r="D27" s="127"/>
      <c r="E27" s="127"/>
      <c r="F27" s="121"/>
      <c r="G27" s="41" t="s">
        <v>1720</v>
      </c>
      <c r="H27" s="41" t="s">
        <v>3</v>
      </c>
      <c r="I27" s="40" t="s">
        <v>3</v>
      </c>
      <c r="J27" s="116"/>
    </row>
    <row r="28" spans="1:10">
      <c r="A28" s="122" t="s">
        <v>1721</v>
      </c>
      <c r="B28" s="119" t="s">
        <v>1722</v>
      </c>
      <c r="C28" s="126" t="s">
        <v>0</v>
      </c>
      <c r="D28" s="126" t="s">
        <v>0</v>
      </c>
      <c r="E28" s="126" t="s">
        <v>0</v>
      </c>
      <c r="F28" s="119" t="str">
        <f>IF(COUNTIF(C28:E28, "yes") = 3, "yes", "no")</f>
        <v>yes</v>
      </c>
      <c r="G28" s="35" t="s">
        <v>1723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1724</v>
      </c>
      <c r="H29" s="38" t="s">
        <v>3</v>
      </c>
      <c r="I29" s="37" t="s">
        <v>3</v>
      </c>
      <c r="J29" s="116"/>
    </row>
    <row r="30" spans="1:10" ht="33.75" customHeight="1" thickBot="1">
      <c r="A30" s="124"/>
      <c r="B30" s="121"/>
      <c r="C30" s="127"/>
      <c r="D30" s="127"/>
      <c r="E30" s="127"/>
      <c r="F30" s="121"/>
      <c r="G30" s="41" t="s">
        <v>1722</v>
      </c>
      <c r="H30" s="41" t="s">
        <v>2</v>
      </c>
      <c r="I30" s="40" t="s">
        <v>2</v>
      </c>
      <c r="J30" s="116"/>
    </row>
    <row r="31" spans="1:10">
      <c r="A31" s="122" t="s">
        <v>1725</v>
      </c>
      <c r="B31" s="119" t="s">
        <v>1726</v>
      </c>
      <c r="C31" s="126" t="s">
        <v>0</v>
      </c>
      <c r="D31" s="126" t="s">
        <v>0</v>
      </c>
      <c r="E31" s="126" t="s">
        <v>0</v>
      </c>
      <c r="F31" s="119" t="str">
        <f>IF(COUNTIF(C31:E31, "yes") = 3, "yes", "no")</f>
        <v>yes</v>
      </c>
      <c r="G31" s="35" t="s">
        <v>1726</v>
      </c>
      <c r="H31" s="35" t="s">
        <v>2</v>
      </c>
      <c r="I31" s="3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1727</v>
      </c>
      <c r="H32" s="38" t="s">
        <v>3</v>
      </c>
      <c r="I32" s="37" t="s">
        <v>3</v>
      </c>
      <c r="J32" s="116"/>
    </row>
    <row r="33" spans="1:10" ht="15.75" customHeight="1" thickBot="1">
      <c r="A33" s="124"/>
      <c r="B33" s="121"/>
      <c r="C33" s="127"/>
      <c r="D33" s="127"/>
      <c r="E33" s="127"/>
      <c r="F33" s="121"/>
      <c r="G33" s="41" t="s">
        <v>1522</v>
      </c>
      <c r="H33" s="41" t="s">
        <v>3</v>
      </c>
      <c r="I33" s="40" t="s">
        <v>3</v>
      </c>
      <c r="J33" s="116"/>
    </row>
    <row r="34" spans="1:10">
      <c r="A34" s="122" t="s">
        <v>1728</v>
      </c>
      <c r="B34" s="119" t="s">
        <v>1729</v>
      </c>
      <c r="C34" s="126" t="s">
        <v>0</v>
      </c>
      <c r="D34" s="126" t="s">
        <v>0</v>
      </c>
      <c r="E34" s="126" t="s">
        <v>0</v>
      </c>
      <c r="F34" s="119" t="str">
        <f>IF(COUNTIF(C34:E34, "yes") = 3, "yes", "no")</f>
        <v>yes</v>
      </c>
      <c r="G34" s="35" t="s">
        <v>1729</v>
      </c>
      <c r="H34" s="35" t="s">
        <v>2</v>
      </c>
      <c r="I34" s="3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1730</v>
      </c>
      <c r="H35" s="38" t="s">
        <v>3</v>
      </c>
      <c r="I35" s="37" t="s">
        <v>3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41" t="s">
        <v>1731</v>
      </c>
      <c r="H36" s="41" t="s">
        <v>2</v>
      </c>
      <c r="I36" s="40" t="s">
        <v>2</v>
      </c>
      <c r="J36" s="116"/>
    </row>
    <row r="37" spans="1:10">
      <c r="A37" s="122" t="s">
        <v>1732</v>
      </c>
      <c r="B37" s="119" t="s">
        <v>1733</v>
      </c>
      <c r="C37" s="126" t="s">
        <v>0</v>
      </c>
      <c r="D37" s="126" t="s">
        <v>0</v>
      </c>
      <c r="E37" s="126" t="s">
        <v>0</v>
      </c>
      <c r="F37" s="119" t="str">
        <f>IF(COUNTIF(C37:E37, "yes") = 3, "yes", "no")</f>
        <v>yes</v>
      </c>
      <c r="G37" s="35" t="s">
        <v>1733</v>
      </c>
      <c r="H37" s="35" t="s">
        <v>2</v>
      </c>
      <c r="I37" s="3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1734</v>
      </c>
      <c r="H38" s="38" t="s">
        <v>3</v>
      </c>
      <c r="I38" s="37" t="s">
        <v>3</v>
      </c>
      <c r="J38" s="116"/>
    </row>
    <row r="39" spans="1:10" ht="15.75" customHeight="1" thickBot="1">
      <c r="A39" s="124"/>
      <c r="B39" s="121"/>
      <c r="C39" s="127"/>
      <c r="D39" s="127"/>
      <c r="E39" s="127"/>
      <c r="F39" s="121"/>
      <c r="G39" s="41" t="s">
        <v>1735</v>
      </c>
      <c r="H39" s="41" t="s">
        <v>3</v>
      </c>
      <c r="I39" s="40" t="s">
        <v>3</v>
      </c>
      <c r="J39" s="116"/>
    </row>
    <row r="40" spans="1:10">
      <c r="A40" s="122" t="s">
        <v>1736</v>
      </c>
      <c r="B40" s="119" t="s">
        <v>1737</v>
      </c>
      <c r="C40" s="126" t="s">
        <v>0</v>
      </c>
      <c r="D40" s="126" t="s">
        <v>0</v>
      </c>
      <c r="E40" s="126" t="s">
        <v>0</v>
      </c>
      <c r="F40" s="119" t="str">
        <f>IF(COUNTIF(C40:E40, "yes") = 3, "yes", "no")</f>
        <v>yes</v>
      </c>
      <c r="G40" s="35" t="s">
        <v>1738</v>
      </c>
      <c r="H40" s="35" t="s">
        <v>3</v>
      </c>
      <c r="I40" s="3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1510</v>
      </c>
      <c r="H41" s="38" t="s">
        <v>3</v>
      </c>
      <c r="I41" s="37" t="s">
        <v>3</v>
      </c>
      <c r="J41" s="116"/>
    </row>
    <row r="42" spans="1:10" ht="30.75" customHeight="1" thickBot="1">
      <c r="A42" s="124"/>
      <c r="B42" s="121"/>
      <c r="C42" s="127"/>
      <c r="D42" s="127"/>
      <c r="E42" s="127"/>
      <c r="F42" s="121"/>
      <c r="G42" s="41" t="s">
        <v>1737</v>
      </c>
      <c r="H42" s="41" t="s">
        <v>2</v>
      </c>
      <c r="I42" s="40" t="s">
        <v>2</v>
      </c>
      <c r="J42" s="116"/>
    </row>
    <row r="43" spans="1:10">
      <c r="A43" s="122" t="s">
        <v>1739</v>
      </c>
      <c r="B43" s="119" t="s">
        <v>1740</v>
      </c>
      <c r="C43" s="126" t="s">
        <v>0</v>
      </c>
      <c r="D43" s="126" t="s">
        <v>0</v>
      </c>
      <c r="E43" s="126" t="s">
        <v>0</v>
      </c>
      <c r="F43" s="119" t="str">
        <f>IF(COUNTIF(C43:E43, "yes") = 3, "yes", "no")</f>
        <v>yes</v>
      </c>
      <c r="G43" s="35" t="s">
        <v>1682</v>
      </c>
      <c r="H43" s="35" t="s">
        <v>2</v>
      </c>
      <c r="I43" s="3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1741</v>
      </c>
      <c r="H44" s="38" t="s">
        <v>3</v>
      </c>
      <c r="I44" s="37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41" t="s">
        <v>1740</v>
      </c>
      <c r="H45" s="41" t="s">
        <v>2</v>
      </c>
      <c r="I45" s="40" t="s">
        <v>2</v>
      </c>
      <c r="J45" s="116"/>
    </row>
    <row r="46" spans="1:10">
      <c r="A46" s="122" t="s">
        <v>1742</v>
      </c>
      <c r="B46" s="119" t="s">
        <v>1743</v>
      </c>
      <c r="C46" s="126" t="s">
        <v>0</v>
      </c>
      <c r="D46" s="126" t="s">
        <v>0</v>
      </c>
      <c r="E46" s="126" t="s">
        <v>0</v>
      </c>
      <c r="F46" s="119" t="str">
        <f>IF(COUNTIF(C46:E46, "yes") = 3, "yes", "no")</f>
        <v>yes</v>
      </c>
      <c r="G46" s="35" t="s">
        <v>1743</v>
      </c>
      <c r="H46" s="35" t="s">
        <v>2</v>
      </c>
      <c r="I46" s="3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1744</v>
      </c>
      <c r="H47" s="38" t="s">
        <v>3</v>
      </c>
      <c r="I47" s="37" t="s">
        <v>3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41" t="s">
        <v>1745</v>
      </c>
      <c r="H48" s="41" t="s">
        <v>3</v>
      </c>
      <c r="I48" s="40" t="s">
        <v>3</v>
      </c>
      <c r="J48" s="116"/>
    </row>
    <row r="49" spans="1:10">
      <c r="A49" s="122" t="s">
        <v>1746</v>
      </c>
      <c r="B49" s="119" t="s">
        <v>1624</v>
      </c>
      <c r="C49" s="126" t="s">
        <v>0</v>
      </c>
      <c r="D49" s="126" t="s">
        <v>0</v>
      </c>
      <c r="E49" s="126" t="s">
        <v>0</v>
      </c>
      <c r="F49" s="119" t="str">
        <f>IF(COUNTIF(C49:E49, "yes") = 3, "yes", "no")</f>
        <v>yes</v>
      </c>
      <c r="G49" s="35" t="s">
        <v>1624</v>
      </c>
      <c r="H49" s="35" t="s">
        <v>2</v>
      </c>
      <c r="I49" s="3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1747</v>
      </c>
      <c r="H50" s="38" t="s">
        <v>3</v>
      </c>
      <c r="I50" s="37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41" t="s">
        <v>1748</v>
      </c>
      <c r="H51" s="41" t="s">
        <v>2</v>
      </c>
      <c r="I51" s="40" t="s">
        <v>3</v>
      </c>
      <c r="J51" s="116"/>
    </row>
    <row r="52" spans="1:10">
      <c r="A52" s="122" t="s">
        <v>1749</v>
      </c>
      <c r="B52" s="119" t="s">
        <v>1750</v>
      </c>
      <c r="C52" s="126" t="s">
        <v>0</v>
      </c>
      <c r="D52" s="126" t="s">
        <v>0</v>
      </c>
      <c r="E52" s="126" t="s">
        <v>0</v>
      </c>
      <c r="F52" s="119" t="str">
        <f>IF(COUNTIF(C52:E52, "yes") = 3, "yes", "no")</f>
        <v>yes</v>
      </c>
      <c r="G52" s="35" t="s">
        <v>1751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1750</v>
      </c>
      <c r="H53" s="38" t="s">
        <v>2</v>
      </c>
      <c r="I53" s="37" t="s">
        <v>2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41" t="s">
        <v>1752</v>
      </c>
      <c r="H54" s="41" t="s">
        <v>3</v>
      </c>
      <c r="I54" s="40" t="s">
        <v>3</v>
      </c>
      <c r="J54" s="116"/>
    </row>
    <row r="55" spans="1:10">
      <c r="A55" s="122" t="s">
        <v>1753</v>
      </c>
      <c r="B55" s="119" t="s">
        <v>1754</v>
      </c>
      <c r="C55" s="126" t="s">
        <v>0</v>
      </c>
      <c r="D55" s="126" t="s">
        <v>0</v>
      </c>
      <c r="E55" s="126" t="s">
        <v>0</v>
      </c>
      <c r="F55" s="119" t="str">
        <f>IF(COUNTIF(C55:E55, "yes") = 3, "yes", "no")</f>
        <v>yes</v>
      </c>
      <c r="G55" s="35" t="s">
        <v>1755</v>
      </c>
      <c r="H55" s="35" t="s">
        <v>3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1756</v>
      </c>
      <c r="H56" s="38" t="s">
        <v>3</v>
      </c>
      <c r="I56" s="37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41" t="s">
        <v>1754</v>
      </c>
      <c r="H57" s="41" t="s">
        <v>2</v>
      </c>
      <c r="I57" s="40" t="s">
        <v>2</v>
      </c>
      <c r="J57" s="116"/>
    </row>
    <row r="58" spans="1:10">
      <c r="A58" s="122" t="s">
        <v>1757</v>
      </c>
      <c r="B58" s="119" t="s">
        <v>1758</v>
      </c>
      <c r="C58" s="126" t="s">
        <v>0</v>
      </c>
      <c r="D58" s="126" t="s">
        <v>0</v>
      </c>
      <c r="E58" s="126" t="s">
        <v>0</v>
      </c>
      <c r="F58" s="119" t="str">
        <f>IF(COUNTIF(C58:E58, "yes") = 3, "yes", "no")</f>
        <v>yes</v>
      </c>
      <c r="G58" s="35" t="s">
        <v>1758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1759</v>
      </c>
      <c r="H59" s="38" t="s">
        <v>3</v>
      </c>
      <c r="I59" s="37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41" t="s">
        <v>1760</v>
      </c>
      <c r="H60" s="41" t="s">
        <v>3</v>
      </c>
      <c r="I60" s="40" t="s">
        <v>3</v>
      </c>
      <c r="J60" s="116"/>
    </row>
    <row r="61" spans="1:10">
      <c r="A61" s="122" t="s">
        <v>1761</v>
      </c>
      <c r="B61" s="119" t="s">
        <v>1762</v>
      </c>
      <c r="C61" s="126" t="s">
        <v>0</v>
      </c>
      <c r="D61" s="126" t="s">
        <v>0</v>
      </c>
      <c r="E61" s="126" t="s">
        <v>0</v>
      </c>
      <c r="F61" s="119" t="str">
        <f>IF(COUNTIF(C61:E61, "yes") = 3, "yes", "no")</f>
        <v>yes</v>
      </c>
      <c r="G61" s="35" t="s">
        <v>1762</v>
      </c>
      <c r="H61" s="35" t="s">
        <v>2</v>
      </c>
      <c r="I61" s="3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1763</v>
      </c>
      <c r="H62" s="38" t="s">
        <v>2</v>
      </c>
      <c r="I62" s="37" t="s">
        <v>3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41" t="s">
        <v>1510</v>
      </c>
      <c r="H63" s="41" t="s">
        <v>3</v>
      </c>
      <c r="I63" s="40" t="s">
        <v>3</v>
      </c>
      <c r="J63" s="116"/>
    </row>
    <row r="64" spans="1:10">
      <c r="A64" s="122" t="s">
        <v>1764</v>
      </c>
      <c r="B64" s="119" t="s">
        <v>1765</v>
      </c>
      <c r="C64" s="126" t="s">
        <v>0</v>
      </c>
      <c r="D64" s="126" t="s">
        <v>0</v>
      </c>
      <c r="E64" s="126" t="s">
        <v>0</v>
      </c>
      <c r="F64" s="119" t="str">
        <f>IF(COUNTIF(C64:E64, "yes") = 3, "yes", "no")</f>
        <v>yes</v>
      </c>
      <c r="G64" s="35" t="s">
        <v>1765</v>
      </c>
      <c r="H64" s="35" t="s">
        <v>2</v>
      </c>
      <c r="I64" s="3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1766</v>
      </c>
      <c r="H65" s="38" t="s">
        <v>2</v>
      </c>
      <c r="I65" s="37" t="s">
        <v>2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41" t="s">
        <v>1767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D00-000000000000}">
      <formula1>binary_options</formula1>
    </dataValidation>
    <dataValidation type="list" allowBlank="1" sqref="H7:I66" xr:uid="{00000000-0002-0000-1D00-000001000000}">
      <formula1>answer_evaluations</formula1>
    </dataValidation>
  </dataValidation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Lapas31"/>
  <dimension ref="A1:J67"/>
  <sheetViews>
    <sheetView topLeftCell="A18" workbookViewId="0">
      <selection activeCell="H39" sqref="H3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19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56464</v>
      </c>
      <c r="F2" s="38">
        <v>24501</v>
      </c>
      <c r="G2" s="38">
        <v>31546</v>
      </c>
      <c r="H2" s="37">
        <v>25714</v>
      </c>
    </row>
    <row r="3" spans="1:10">
      <c r="A3" s="36" t="s">
        <v>154</v>
      </c>
      <c r="B3" s="37" t="s">
        <v>1506</v>
      </c>
      <c r="D3" s="36" t="s">
        <v>156</v>
      </c>
      <c r="E3" s="38">
        <v>37878</v>
      </c>
      <c r="F3" s="38">
        <v>18900</v>
      </c>
      <c r="G3" s="38">
        <v>18912</v>
      </c>
      <c r="H3" s="37">
        <v>18952</v>
      </c>
    </row>
    <row r="4" spans="1:10">
      <c r="A4" s="39" t="s">
        <v>133</v>
      </c>
      <c r="B4" s="40" t="s">
        <v>242</v>
      </c>
      <c r="D4" s="39" t="s">
        <v>158</v>
      </c>
      <c r="E4" s="41">
        <v>94342</v>
      </c>
      <c r="F4" s="41">
        <v>43401</v>
      </c>
      <c r="G4" s="41">
        <v>50458</v>
      </c>
      <c r="H4" s="40">
        <v>44666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1507</v>
      </c>
      <c r="B7" s="119" t="s">
        <v>1508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1768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1508</v>
      </c>
      <c r="H8" s="38" t="s">
        <v>2</v>
      </c>
      <c r="I8" s="37" t="s">
        <v>2</v>
      </c>
      <c r="J8" s="116"/>
    </row>
    <row r="9" spans="1:10">
      <c r="A9" s="124"/>
      <c r="B9" s="121"/>
      <c r="C9" s="121"/>
      <c r="D9" s="121"/>
      <c r="E9" s="121"/>
      <c r="F9" s="121"/>
      <c r="G9" s="41" t="s">
        <v>1608</v>
      </c>
      <c r="H9" s="41" t="s">
        <v>3</v>
      </c>
      <c r="I9" s="40" t="s">
        <v>3</v>
      </c>
      <c r="J9" s="116"/>
    </row>
    <row r="10" spans="1:10">
      <c r="A10" s="122" t="s">
        <v>1769</v>
      </c>
      <c r="B10" s="119" t="s">
        <v>1770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1770</v>
      </c>
      <c r="H10" s="35" t="s">
        <v>2</v>
      </c>
      <c r="I10" s="3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1771</v>
      </c>
      <c r="H11" s="38" t="s">
        <v>3</v>
      </c>
      <c r="I11" s="3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41" t="s">
        <v>1646</v>
      </c>
      <c r="H12" s="41" t="s">
        <v>3</v>
      </c>
      <c r="I12" s="40" t="s">
        <v>3</v>
      </c>
      <c r="J12" s="116"/>
    </row>
    <row r="13" spans="1:10">
      <c r="A13" s="122" t="s">
        <v>1772</v>
      </c>
      <c r="B13" s="119" t="s">
        <v>1512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1512</v>
      </c>
      <c r="H13" s="35" t="s">
        <v>2</v>
      </c>
      <c r="I13" s="3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1773</v>
      </c>
      <c r="H14" s="38" t="s">
        <v>2</v>
      </c>
      <c r="I14" s="3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1774</v>
      </c>
      <c r="H15" s="41" t="s">
        <v>3</v>
      </c>
      <c r="I15" s="40" t="s">
        <v>3</v>
      </c>
      <c r="J15" s="116"/>
    </row>
    <row r="16" spans="1:10">
      <c r="A16" s="122" t="s">
        <v>1775</v>
      </c>
      <c r="B16" s="119" t="s">
        <v>1591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1591</v>
      </c>
      <c r="H16" s="35" t="s">
        <v>2</v>
      </c>
      <c r="I16" s="3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1614</v>
      </c>
      <c r="H17" s="38" t="s">
        <v>3</v>
      </c>
      <c r="I17" s="37" t="s">
        <v>3</v>
      </c>
      <c r="J17" s="116"/>
    </row>
    <row r="18" spans="1:10" ht="33.75" customHeight="1">
      <c r="A18" s="124"/>
      <c r="B18" s="121"/>
      <c r="C18" s="121"/>
      <c r="D18" s="121"/>
      <c r="E18" s="121"/>
      <c r="F18" s="121"/>
      <c r="G18" s="41" t="s">
        <v>1523</v>
      </c>
      <c r="H18" s="41" t="s">
        <v>3</v>
      </c>
      <c r="I18" s="40" t="s">
        <v>3</v>
      </c>
      <c r="J18" s="116"/>
    </row>
    <row r="19" spans="1:10">
      <c r="A19" s="122" t="s">
        <v>1776</v>
      </c>
      <c r="B19" s="119" t="s">
        <v>1560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1560</v>
      </c>
      <c r="H19" s="35" t="s">
        <v>2</v>
      </c>
      <c r="I19" s="3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1777</v>
      </c>
      <c r="H20" s="38" t="s">
        <v>3</v>
      </c>
      <c r="I20" s="3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41" t="s">
        <v>1778</v>
      </c>
      <c r="H21" s="41" t="s">
        <v>3</v>
      </c>
      <c r="I21" s="40" t="s">
        <v>3</v>
      </c>
      <c r="J21" s="116"/>
    </row>
    <row r="22" spans="1:10">
      <c r="A22" s="122" t="s">
        <v>1779</v>
      </c>
      <c r="B22" s="119" t="s">
        <v>1780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1780</v>
      </c>
      <c r="H22" s="35" t="s">
        <v>2</v>
      </c>
      <c r="I22" s="3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1781</v>
      </c>
      <c r="H23" s="38" t="s">
        <v>3</v>
      </c>
      <c r="I23" s="3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1782</v>
      </c>
      <c r="H24" s="41" t="s">
        <v>3</v>
      </c>
      <c r="I24" s="40" t="s">
        <v>3</v>
      </c>
      <c r="J24" s="116"/>
    </row>
    <row r="25" spans="1:10">
      <c r="A25" s="122" t="s">
        <v>1783</v>
      </c>
      <c r="B25" s="119" t="s">
        <v>1563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1784</v>
      </c>
      <c r="H25" s="35" t="s">
        <v>3</v>
      </c>
      <c r="I25" s="3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1563</v>
      </c>
      <c r="H26" s="38" t="s">
        <v>2</v>
      </c>
      <c r="I26" s="37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41" t="s">
        <v>1785</v>
      </c>
      <c r="H27" s="41" t="s">
        <v>3</v>
      </c>
      <c r="I27" s="40" t="s">
        <v>3</v>
      </c>
      <c r="J27" s="116"/>
    </row>
    <row r="28" spans="1:10">
      <c r="A28" s="122" t="s">
        <v>1786</v>
      </c>
      <c r="B28" s="119" t="s">
        <v>1787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1788</v>
      </c>
      <c r="H28" s="35" t="s">
        <v>3</v>
      </c>
      <c r="I28" s="3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1787</v>
      </c>
      <c r="H29" s="38" t="s">
        <v>2</v>
      </c>
      <c r="I29" s="3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1789</v>
      </c>
      <c r="H30" s="41" t="s">
        <v>3</v>
      </c>
      <c r="I30" s="40" t="s">
        <v>3</v>
      </c>
      <c r="J30" s="116"/>
    </row>
    <row r="31" spans="1:10">
      <c r="A31" s="122" t="s">
        <v>1790</v>
      </c>
      <c r="B31" s="119" t="s">
        <v>1573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1791</v>
      </c>
      <c r="H31" s="35" t="s">
        <v>3</v>
      </c>
      <c r="I31" s="3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1573</v>
      </c>
      <c r="H32" s="38" t="s">
        <v>2</v>
      </c>
      <c r="I32" s="37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41" t="s">
        <v>1792</v>
      </c>
      <c r="H33" s="41" t="s">
        <v>3</v>
      </c>
      <c r="I33" s="40" t="s">
        <v>3</v>
      </c>
      <c r="J33" s="116"/>
    </row>
    <row r="34" spans="1:10">
      <c r="A34" s="122" t="s">
        <v>1793</v>
      </c>
      <c r="B34" s="119" t="s">
        <v>1794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1795</v>
      </c>
      <c r="H34" s="35" t="s">
        <v>3</v>
      </c>
      <c r="I34" s="3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1794</v>
      </c>
      <c r="H35" s="38" t="s">
        <v>2</v>
      </c>
      <c r="I35" s="37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41" t="s">
        <v>1796</v>
      </c>
      <c r="H36" s="41" t="s">
        <v>3</v>
      </c>
      <c r="I36" s="40" t="s">
        <v>3</v>
      </c>
      <c r="J36" s="116"/>
    </row>
    <row r="37" spans="1:10">
      <c r="A37" s="122" t="s">
        <v>1797</v>
      </c>
      <c r="B37" s="119" t="s">
        <v>1674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1674</v>
      </c>
      <c r="H37" s="35" t="s">
        <v>2</v>
      </c>
      <c r="I37" s="3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1798</v>
      </c>
      <c r="H38" s="38" t="s">
        <v>3</v>
      </c>
      <c r="I38" s="3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1799</v>
      </c>
      <c r="H39" s="41" t="s">
        <v>3</v>
      </c>
      <c r="I39" s="40" t="s">
        <v>3</v>
      </c>
      <c r="J39" s="116"/>
    </row>
    <row r="40" spans="1:10">
      <c r="A40" s="122" t="s">
        <v>1800</v>
      </c>
      <c r="B40" s="119" t="s">
        <v>1733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1801</v>
      </c>
      <c r="H40" s="35" t="s">
        <v>3</v>
      </c>
      <c r="I40" s="3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1802</v>
      </c>
      <c r="H41" s="38" t="s">
        <v>3</v>
      </c>
      <c r="I41" s="3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41" t="s">
        <v>1733</v>
      </c>
      <c r="H42" s="41" t="s">
        <v>2</v>
      </c>
      <c r="I42" s="40" t="s">
        <v>2</v>
      </c>
      <c r="J42" s="116"/>
    </row>
    <row r="43" spans="1:10">
      <c r="A43" s="122" t="s">
        <v>1803</v>
      </c>
      <c r="B43" s="119" t="s">
        <v>1534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1804</v>
      </c>
      <c r="H43" s="35" t="s">
        <v>3</v>
      </c>
      <c r="I43" s="3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1805</v>
      </c>
      <c r="H44" s="38" t="s">
        <v>3</v>
      </c>
      <c r="I44" s="37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41" t="s">
        <v>1534</v>
      </c>
      <c r="H45" s="41" t="s">
        <v>2</v>
      </c>
      <c r="I45" s="40" t="s">
        <v>2</v>
      </c>
      <c r="J45" s="116"/>
    </row>
    <row r="46" spans="1:10">
      <c r="A46" s="122" t="s">
        <v>1806</v>
      </c>
      <c r="B46" s="119" t="s">
        <v>1807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1808</v>
      </c>
      <c r="H46" s="35" t="s">
        <v>3</v>
      </c>
      <c r="I46" s="3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1809</v>
      </c>
      <c r="H47" s="38" t="s">
        <v>3</v>
      </c>
      <c r="I47" s="3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41" t="s">
        <v>1807</v>
      </c>
      <c r="H48" s="41" t="s">
        <v>2</v>
      </c>
      <c r="I48" s="40" t="s">
        <v>2</v>
      </c>
      <c r="J48" s="116"/>
    </row>
    <row r="49" spans="1:10">
      <c r="A49" s="122" t="s">
        <v>1810</v>
      </c>
      <c r="B49" s="119" t="s">
        <v>1667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1518</v>
      </c>
      <c r="H49" s="35" t="s">
        <v>3</v>
      </c>
      <c r="I49" s="3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1667</v>
      </c>
      <c r="H50" s="38" t="s">
        <v>2</v>
      </c>
      <c r="I50" s="3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41" t="s">
        <v>1811</v>
      </c>
      <c r="H51" s="41" t="s">
        <v>3</v>
      </c>
      <c r="I51" s="40" t="s">
        <v>3</v>
      </c>
      <c r="J51" s="116"/>
    </row>
    <row r="52" spans="1:10">
      <c r="A52" s="122" t="s">
        <v>1812</v>
      </c>
      <c r="B52" s="119" t="s">
        <v>1525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1813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1814</v>
      </c>
      <c r="H53" s="38" t="s">
        <v>3</v>
      </c>
      <c r="I53" s="3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41" t="s">
        <v>1525</v>
      </c>
      <c r="H54" s="41" t="s">
        <v>2</v>
      </c>
      <c r="I54" s="40" t="s">
        <v>2</v>
      </c>
      <c r="J54" s="116"/>
    </row>
    <row r="55" spans="1:10">
      <c r="A55" s="122" t="s">
        <v>1815</v>
      </c>
      <c r="B55" s="119" t="s">
        <v>1816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1817</v>
      </c>
      <c r="H55" s="35" t="s">
        <v>3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1816</v>
      </c>
      <c r="H56" s="38" t="s">
        <v>2</v>
      </c>
      <c r="I56" s="3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41" t="s">
        <v>1818</v>
      </c>
      <c r="H57" s="41" t="s">
        <v>3</v>
      </c>
      <c r="I57" s="40" t="s">
        <v>3</v>
      </c>
      <c r="J57" s="116"/>
    </row>
    <row r="58" spans="1:10">
      <c r="A58" s="122" t="s">
        <v>1819</v>
      </c>
      <c r="B58" s="119" t="s">
        <v>1632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1820</v>
      </c>
      <c r="H58" s="35" t="s">
        <v>3</v>
      </c>
      <c r="I58" s="3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1821</v>
      </c>
      <c r="H59" s="38" t="s">
        <v>3</v>
      </c>
      <c r="I59" s="3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41" t="s">
        <v>1632</v>
      </c>
      <c r="H60" s="41" t="s">
        <v>2</v>
      </c>
      <c r="I60" s="40" t="s">
        <v>2</v>
      </c>
      <c r="J60" s="116"/>
    </row>
    <row r="61" spans="1:10">
      <c r="A61" s="122" t="s">
        <v>1822</v>
      </c>
      <c r="B61" s="119" t="s">
        <v>1823</v>
      </c>
      <c r="C61" s="119" t="s">
        <v>1</v>
      </c>
      <c r="D61" s="119" t="s">
        <v>1</v>
      </c>
      <c r="E61" s="119" t="s">
        <v>1</v>
      </c>
      <c r="F61" s="119" t="str">
        <f>IF(COUNTIF(C61:E61, "yes") = 3, "yes", "no")</f>
        <v>no</v>
      </c>
      <c r="G61" s="35" t="s">
        <v>1824</v>
      </c>
      <c r="H61" s="35" t="s">
        <v>4</v>
      </c>
      <c r="I61" s="3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1825</v>
      </c>
      <c r="H62" s="38" t="s">
        <v>4</v>
      </c>
      <c r="I62" s="3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41" t="s">
        <v>1823</v>
      </c>
      <c r="H63" s="41" t="s">
        <v>4</v>
      </c>
      <c r="I63" s="40" t="s">
        <v>2</v>
      </c>
      <c r="J63" s="116"/>
    </row>
    <row r="64" spans="1:10">
      <c r="A64" s="122" t="s">
        <v>1826</v>
      </c>
      <c r="B64" s="119" t="s">
        <v>1695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1827</v>
      </c>
      <c r="H64" s="35" t="s">
        <v>3</v>
      </c>
      <c r="I64" s="3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1828</v>
      </c>
      <c r="H65" s="38" t="s">
        <v>3</v>
      </c>
      <c r="I65" s="3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41" t="s">
        <v>1695</v>
      </c>
      <c r="H66" s="41" t="s">
        <v>2</v>
      </c>
      <c r="I66" s="40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E00-000000000000}">
      <formula1>binary_options</formula1>
    </dataValidation>
    <dataValidation type="list" allowBlank="1" sqref="H7:I66" xr:uid="{00000000-0002-0000-1E00-000001000000}">
      <formula1>answer_evaluations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Lapas32"/>
  <dimension ref="A1:J67"/>
  <sheetViews>
    <sheetView topLeftCell="A30" workbookViewId="0">
      <selection activeCell="H15" sqref="H1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19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54197</v>
      </c>
      <c r="F2" s="38">
        <v>19736</v>
      </c>
      <c r="G2" s="38">
        <v>20369</v>
      </c>
      <c r="H2" s="37">
        <v>28635</v>
      </c>
    </row>
    <row r="3" spans="1:10">
      <c r="A3" s="36" t="s">
        <v>154</v>
      </c>
      <c r="B3" s="37" t="s">
        <v>1506</v>
      </c>
      <c r="D3" s="36" t="s">
        <v>156</v>
      </c>
      <c r="E3" s="38">
        <v>37644</v>
      </c>
      <c r="F3" s="38">
        <v>19132</v>
      </c>
      <c r="G3" s="38">
        <v>19156</v>
      </c>
      <c r="H3" s="37">
        <v>19156</v>
      </c>
    </row>
    <row r="4" spans="1:10">
      <c r="A4" s="39" t="s">
        <v>133</v>
      </c>
      <c r="B4" s="40" t="s">
        <v>285</v>
      </c>
      <c r="D4" s="39" t="s">
        <v>158</v>
      </c>
      <c r="E4" s="41">
        <v>91841</v>
      </c>
      <c r="F4" s="41">
        <v>38868</v>
      </c>
      <c r="G4" s="41">
        <v>39525</v>
      </c>
      <c r="H4" s="40">
        <v>47791</v>
      </c>
    </row>
    <row r="6" spans="1:10" ht="15.75" customHeight="1" thickBot="1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1507</v>
      </c>
      <c r="B7" s="119" t="s">
        <v>1508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1508</v>
      </c>
      <c r="H7" s="35" t="s">
        <v>2</v>
      </c>
      <c r="I7" s="34" t="s">
        <v>2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1829</v>
      </c>
      <c r="H8" s="38" t="s">
        <v>3</v>
      </c>
      <c r="I8" s="37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41" t="s">
        <v>1510</v>
      </c>
      <c r="H9" s="41" t="s">
        <v>3</v>
      </c>
      <c r="I9" s="40" t="s">
        <v>3</v>
      </c>
      <c r="J9" s="116"/>
    </row>
    <row r="10" spans="1:10">
      <c r="A10" s="122" t="s">
        <v>1830</v>
      </c>
      <c r="B10" s="119" t="s">
        <v>1831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1831</v>
      </c>
      <c r="H10" s="35" t="s">
        <v>2</v>
      </c>
      <c r="I10" s="3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1832</v>
      </c>
      <c r="H11" s="38" t="s">
        <v>3</v>
      </c>
      <c r="I11" s="37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41" t="s">
        <v>1833</v>
      </c>
      <c r="H12" s="41" t="s">
        <v>3</v>
      </c>
      <c r="I12" s="40" t="s">
        <v>3</v>
      </c>
      <c r="J12" s="116"/>
    </row>
    <row r="13" spans="1:10">
      <c r="A13" s="122" t="s">
        <v>1834</v>
      </c>
      <c r="B13" s="119" t="s">
        <v>1546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1527</v>
      </c>
      <c r="H13" s="35" t="s">
        <v>3</v>
      </c>
      <c r="I13" s="3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1546</v>
      </c>
      <c r="H14" s="38" t="s">
        <v>2</v>
      </c>
      <c r="I14" s="37" t="s">
        <v>2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41" t="s">
        <v>1665</v>
      </c>
      <c r="H15" s="41" t="s">
        <v>3</v>
      </c>
      <c r="I15" s="40" t="s">
        <v>3</v>
      </c>
      <c r="J15" s="116"/>
    </row>
    <row r="16" spans="1:10">
      <c r="A16" s="122" t="s">
        <v>1835</v>
      </c>
      <c r="B16" s="119" t="s">
        <v>1597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1836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1597</v>
      </c>
      <c r="H17" s="38" t="s">
        <v>2</v>
      </c>
      <c r="I17" s="37" t="s">
        <v>2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41" t="s">
        <v>1837</v>
      </c>
      <c r="H18" s="41" t="s">
        <v>3</v>
      </c>
      <c r="I18" s="40" t="s">
        <v>3</v>
      </c>
      <c r="J18" s="116"/>
    </row>
    <row r="19" spans="1:10">
      <c r="A19" s="122" t="s">
        <v>1838</v>
      </c>
      <c r="B19" s="119" t="s">
        <v>1556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1556</v>
      </c>
      <c r="H19" s="35" t="s">
        <v>2</v>
      </c>
      <c r="I19" s="3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1839</v>
      </c>
      <c r="H20" s="38" t="s">
        <v>3</v>
      </c>
      <c r="I20" s="37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41" t="s">
        <v>1840</v>
      </c>
      <c r="H21" s="41" t="s">
        <v>3</v>
      </c>
      <c r="I21" s="40" t="s">
        <v>3</v>
      </c>
      <c r="J21" s="116"/>
    </row>
    <row r="22" spans="1:10">
      <c r="A22" s="122" t="s">
        <v>1841</v>
      </c>
      <c r="B22" s="119" t="s">
        <v>1558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1558</v>
      </c>
      <c r="H22" s="35" t="s">
        <v>2</v>
      </c>
      <c r="I22" s="3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1842</v>
      </c>
      <c r="H23" s="38" t="s">
        <v>3</v>
      </c>
      <c r="I23" s="37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41" t="s">
        <v>1843</v>
      </c>
      <c r="H24" s="41" t="s">
        <v>3</v>
      </c>
      <c r="I24" s="40" t="s">
        <v>3</v>
      </c>
      <c r="J24" s="116"/>
    </row>
    <row r="25" spans="1:10">
      <c r="A25" s="122" t="s">
        <v>1844</v>
      </c>
      <c r="B25" s="119" t="s">
        <v>1845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1845</v>
      </c>
      <c r="H25" s="35" t="s">
        <v>2</v>
      </c>
      <c r="I25" s="3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1846</v>
      </c>
      <c r="H26" s="38" t="s">
        <v>3</v>
      </c>
      <c r="I26" s="37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41" t="s">
        <v>1847</v>
      </c>
      <c r="H27" s="41" t="s">
        <v>3</v>
      </c>
      <c r="I27" s="40" t="s">
        <v>3</v>
      </c>
      <c r="J27" s="116"/>
    </row>
    <row r="28" spans="1:10">
      <c r="A28" s="122" t="s">
        <v>1848</v>
      </c>
      <c r="B28" s="119" t="s">
        <v>1563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1563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1849</v>
      </c>
      <c r="H29" s="38" t="s">
        <v>3</v>
      </c>
      <c r="I29" s="37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41" t="s">
        <v>1850</v>
      </c>
      <c r="H30" s="41" t="s">
        <v>3</v>
      </c>
      <c r="I30" s="40" t="s">
        <v>3</v>
      </c>
      <c r="J30" s="116"/>
    </row>
    <row r="31" spans="1:10">
      <c r="A31" s="122" t="s">
        <v>1851</v>
      </c>
      <c r="B31" s="119" t="s">
        <v>1522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1522</v>
      </c>
      <c r="H31" s="35" t="s">
        <v>2</v>
      </c>
      <c r="I31" s="3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1614</v>
      </c>
      <c r="H32" s="38" t="s">
        <v>3</v>
      </c>
      <c r="I32" s="37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41" t="s">
        <v>1523</v>
      </c>
      <c r="H33" s="41" t="s">
        <v>3</v>
      </c>
      <c r="I33" s="40" t="s">
        <v>3</v>
      </c>
      <c r="J33" s="116"/>
    </row>
    <row r="34" spans="1:10">
      <c r="A34" s="122" t="s">
        <v>1852</v>
      </c>
      <c r="B34" s="119" t="s">
        <v>1853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1854</v>
      </c>
      <c r="H34" s="35" t="s">
        <v>2</v>
      </c>
      <c r="I34" s="3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1521</v>
      </c>
      <c r="H35" s="38" t="s">
        <v>3</v>
      </c>
      <c r="I35" s="3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41" t="s">
        <v>1522</v>
      </c>
      <c r="H36" s="41" t="s">
        <v>3</v>
      </c>
      <c r="I36" s="40" t="s">
        <v>3</v>
      </c>
      <c r="J36" s="116"/>
    </row>
    <row r="37" spans="1:10">
      <c r="A37" s="122" t="s">
        <v>1855</v>
      </c>
      <c r="B37" s="119" t="s">
        <v>1667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1709</v>
      </c>
      <c r="H37" s="35" t="s">
        <v>3</v>
      </c>
      <c r="I37" s="3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1667</v>
      </c>
      <c r="H38" s="38" t="s">
        <v>2</v>
      </c>
      <c r="I38" s="37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41" t="s">
        <v>1856</v>
      </c>
      <c r="H39" s="41" t="s">
        <v>3</v>
      </c>
      <c r="I39" s="40" t="s">
        <v>3</v>
      </c>
      <c r="J39" s="116"/>
    </row>
    <row r="40" spans="1:10">
      <c r="A40" s="122" t="s">
        <v>1857</v>
      </c>
      <c r="B40" s="119" t="s">
        <v>1522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1522</v>
      </c>
      <c r="H40" s="35" t="s">
        <v>2</v>
      </c>
      <c r="I40" s="3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1858</v>
      </c>
      <c r="H41" s="38" t="s">
        <v>3</v>
      </c>
      <c r="I41" s="3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41" t="s">
        <v>1859</v>
      </c>
      <c r="H42" s="41" t="s">
        <v>3</v>
      </c>
      <c r="I42" s="40" t="s">
        <v>3</v>
      </c>
      <c r="J42" s="116"/>
    </row>
    <row r="43" spans="1:10">
      <c r="A43" s="122" t="s">
        <v>1860</v>
      </c>
      <c r="B43" s="119" t="s">
        <v>1816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1816</v>
      </c>
      <c r="H43" s="35" t="s">
        <v>2</v>
      </c>
      <c r="I43" s="3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1861</v>
      </c>
      <c r="H44" s="38" t="s">
        <v>3</v>
      </c>
      <c r="I44" s="3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41" t="s">
        <v>1862</v>
      </c>
      <c r="H45" s="41" t="s">
        <v>3</v>
      </c>
      <c r="I45" s="40" t="s">
        <v>3</v>
      </c>
      <c r="J45" s="116"/>
    </row>
    <row r="46" spans="1:10">
      <c r="A46" s="122" t="s">
        <v>1863</v>
      </c>
      <c r="B46" s="119" t="s">
        <v>1864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1864</v>
      </c>
      <c r="H46" s="35" t="s">
        <v>2</v>
      </c>
      <c r="I46" s="3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1865</v>
      </c>
      <c r="H47" s="38" t="s">
        <v>3</v>
      </c>
      <c r="I47" s="37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41" t="s">
        <v>1713</v>
      </c>
      <c r="H48" s="41" t="s">
        <v>3</v>
      </c>
      <c r="I48" s="40" t="s">
        <v>3</v>
      </c>
      <c r="J48" s="116"/>
    </row>
    <row r="49" spans="1:10">
      <c r="A49" s="122" t="s">
        <v>1866</v>
      </c>
      <c r="B49" s="119" t="s">
        <v>1606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>
        <v>120</v>
      </c>
      <c r="H49" s="35" t="s">
        <v>2</v>
      </c>
      <c r="I49" s="3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38">
        <v>80</v>
      </c>
      <c r="H50" s="38" t="s">
        <v>3</v>
      </c>
      <c r="I50" s="37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41">
        <v>300</v>
      </c>
      <c r="H51" s="41" t="s">
        <v>3</v>
      </c>
      <c r="I51" s="40" t="s">
        <v>3</v>
      </c>
      <c r="J51" s="116"/>
    </row>
    <row r="52" spans="1:10">
      <c r="A52" s="122" t="s">
        <v>1867</v>
      </c>
      <c r="B52" s="119" t="s">
        <v>1534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1535</v>
      </c>
      <c r="H52" s="35" t="s">
        <v>2</v>
      </c>
      <c r="I52" s="3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1868</v>
      </c>
      <c r="H53" s="38" t="s">
        <v>3</v>
      </c>
      <c r="I53" s="37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41" t="s">
        <v>1534</v>
      </c>
      <c r="H54" s="41" t="s">
        <v>2</v>
      </c>
      <c r="I54" s="40" t="s">
        <v>2</v>
      </c>
      <c r="J54" s="116"/>
    </row>
    <row r="55" spans="1:10">
      <c r="A55" s="122" t="s">
        <v>1869</v>
      </c>
      <c r="B55" s="119" t="s">
        <v>1870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1870</v>
      </c>
      <c r="H55" s="35" t="s">
        <v>2</v>
      </c>
      <c r="I55" s="3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1871</v>
      </c>
      <c r="H56" s="38" t="s">
        <v>3</v>
      </c>
      <c r="I56" s="3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41" t="s">
        <v>1872</v>
      </c>
      <c r="H57" s="41" t="s">
        <v>3</v>
      </c>
      <c r="I57" s="40" t="s">
        <v>3</v>
      </c>
      <c r="J57" s="116"/>
    </row>
    <row r="58" spans="1:10">
      <c r="A58" s="122" t="s">
        <v>1873</v>
      </c>
      <c r="B58" s="119" t="s">
        <v>1874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1874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1875</v>
      </c>
      <c r="H59" s="38" t="s">
        <v>3</v>
      </c>
      <c r="I59" s="3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41" t="s">
        <v>1876</v>
      </c>
      <c r="H60" s="41" t="s">
        <v>3</v>
      </c>
      <c r="I60" s="40" t="s">
        <v>3</v>
      </c>
      <c r="J60" s="116"/>
    </row>
    <row r="61" spans="1:10">
      <c r="A61" s="122" t="s">
        <v>1877</v>
      </c>
      <c r="B61" s="119" t="s">
        <v>1580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1580</v>
      </c>
      <c r="H61" s="35" t="s">
        <v>2</v>
      </c>
      <c r="I61" s="3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1878</v>
      </c>
      <c r="H62" s="38" t="s">
        <v>3</v>
      </c>
      <c r="I62" s="3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41" t="s">
        <v>1756</v>
      </c>
      <c r="H63" s="41" t="s">
        <v>3</v>
      </c>
      <c r="I63" s="40" t="s">
        <v>3</v>
      </c>
      <c r="J63" s="116"/>
    </row>
    <row r="64" spans="1:10">
      <c r="A64" s="122" t="s">
        <v>1879</v>
      </c>
      <c r="B64" s="119" t="s">
        <v>1743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1743</v>
      </c>
      <c r="H64" s="35" t="s">
        <v>2</v>
      </c>
      <c r="I64" s="3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1880</v>
      </c>
      <c r="H65" s="38" t="s">
        <v>3</v>
      </c>
      <c r="I65" s="37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41" t="s">
        <v>1881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1F00-000000000000}">
      <formula1>binary_options</formula1>
    </dataValidation>
    <dataValidation type="list" allowBlank="1" sqref="H7:I66" xr:uid="{00000000-0002-0000-1F00-000001000000}">
      <formula1>answer_evaluations</formula1>
    </dataValidation>
  </dataValidation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Lapas33"/>
  <dimension ref="A1:J67"/>
  <sheetViews>
    <sheetView topLeftCell="A4" workbookViewId="0">
      <selection activeCell="L34" sqref="L3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20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954</v>
      </c>
      <c r="F2" s="38">
        <v>1034</v>
      </c>
      <c r="G2" s="38">
        <v>918</v>
      </c>
      <c r="H2" s="37">
        <v>1119</v>
      </c>
    </row>
    <row r="3" spans="1:10">
      <c r="A3" s="36" t="s">
        <v>154</v>
      </c>
      <c r="B3" s="37" t="s">
        <v>1506</v>
      </c>
      <c r="D3" s="36" t="s">
        <v>156</v>
      </c>
      <c r="E3" s="38">
        <v>3860</v>
      </c>
      <c r="F3" s="38">
        <v>4806</v>
      </c>
      <c r="G3" s="38">
        <v>4802</v>
      </c>
      <c r="H3" s="37">
        <v>4799</v>
      </c>
    </row>
    <row r="4" spans="1:10">
      <c r="A4" s="39" t="s">
        <v>133</v>
      </c>
      <c r="B4" s="40" t="s">
        <v>157</v>
      </c>
      <c r="D4" s="39" t="s">
        <v>158</v>
      </c>
      <c r="E4" s="41">
        <v>4814</v>
      </c>
      <c r="F4" s="41">
        <v>5840</v>
      </c>
      <c r="G4" s="41">
        <v>5720</v>
      </c>
      <c r="H4" s="40">
        <v>5918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1882</v>
      </c>
      <c r="B7" s="119" t="s">
        <v>1590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1876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1883</v>
      </c>
      <c r="H8" s="38" t="s">
        <v>3</v>
      </c>
      <c r="I8" s="37" t="s">
        <v>3</v>
      </c>
      <c r="J8" s="116"/>
    </row>
    <row r="9" spans="1:10">
      <c r="A9" s="124"/>
      <c r="B9" s="121"/>
      <c r="C9" s="121"/>
      <c r="D9" s="121"/>
      <c r="E9" s="121"/>
      <c r="F9" s="121"/>
      <c r="G9" s="41" t="s">
        <v>1590</v>
      </c>
      <c r="H9" s="41" t="s">
        <v>2</v>
      </c>
      <c r="I9" s="40" t="s">
        <v>2</v>
      </c>
      <c r="J9" s="116"/>
    </row>
    <row r="10" spans="1:10">
      <c r="A10" s="122" t="s">
        <v>1884</v>
      </c>
      <c r="B10" s="119" t="s">
        <v>1885</v>
      </c>
      <c r="C10" s="119" t="s">
        <v>0</v>
      </c>
      <c r="D10" s="119" t="s">
        <v>0</v>
      </c>
      <c r="E10" s="119" t="s">
        <v>1</v>
      </c>
      <c r="F10" s="119" t="str">
        <f>IF(COUNTIF(C10:E10, "yes") = 3, "yes", "no")</f>
        <v>no</v>
      </c>
      <c r="G10" s="35" t="s">
        <v>1550</v>
      </c>
      <c r="H10" s="35" t="s">
        <v>4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1885</v>
      </c>
      <c r="H11" s="38" t="s">
        <v>4</v>
      </c>
      <c r="I11" s="3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41" t="s">
        <v>1518</v>
      </c>
      <c r="H12" s="41" t="s">
        <v>4</v>
      </c>
      <c r="I12" s="40" t="s">
        <v>3</v>
      </c>
      <c r="J12" s="116"/>
    </row>
    <row r="13" spans="1:10">
      <c r="A13" s="122" t="s">
        <v>1886</v>
      </c>
      <c r="B13" s="119" t="s">
        <v>1887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1888</v>
      </c>
      <c r="H13" s="35" t="s">
        <v>3</v>
      </c>
      <c r="I13" s="3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1887</v>
      </c>
      <c r="H14" s="38" t="s">
        <v>2</v>
      </c>
      <c r="I14" s="3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1556</v>
      </c>
      <c r="H15" s="41" t="s">
        <v>2</v>
      </c>
      <c r="I15" s="40" t="s">
        <v>2</v>
      </c>
      <c r="J15" s="116"/>
    </row>
    <row r="16" spans="1:10">
      <c r="A16" s="122" t="s">
        <v>1889</v>
      </c>
      <c r="B16" s="119" t="s">
        <v>1563</v>
      </c>
      <c r="C16" s="119" t="s">
        <v>1</v>
      </c>
      <c r="D16" s="119" t="s">
        <v>0</v>
      </c>
      <c r="E16" s="119" t="s">
        <v>0</v>
      </c>
      <c r="F16" s="119" t="str">
        <f>IF(COUNTIF(C16:E16, "yes") = 3, "yes", "no")</f>
        <v>no</v>
      </c>
      <c r="G16" s="35" t="s">
        <v>1890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1563</v>
      </c>
      <c r="H17" s="38" t="s">
        <v>2</v>
      </c>
      <c r="I17" s="37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41" t="s">
        <v>1594</v>
      </c>
      <c r="H18" s="41" t="s">
        <v>3</v>
      </c>
      <c r="I18" s="40" t="s">
        <v>3</v>
      </c>
      <c r="J18" s="116"/>
    </row>
    <row r="19" spans="1:10">
      <c r="A19" s="122" t="s">
        <v>1891</v>
      </c>
      <c r="B19" s="119" t="s">
        <v>1525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1525</v>
      </c>
      <c r="H19" s="35" t="s">
        <v>2</v>
      </c>
      <c r="I19" s="3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1526</v>
      </c>
      <c r="H20" s="38" t="s">
        <v>3</v>
      </c>
      <c r="I20" s="3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41" t="s">
        <v>1688</v>
      </c>
      <c r="H21" s="41" t="s">
        <v>3</v>
      </c>
      <c r="I21" s="40" t="s">
        <v>3</v>
      </c>
      <c r="J21" s="116"/>
    </row>
    <row r="22" spans="1:10">
      <c r="A22" s="122" t="s">
        <v>1892</v>
      </c>
      <c r="B22" s="119" t="s">
        <v>1893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1893</v>
      </c>
      <c r="H22" s="35" t="s">
        <v>2</v>
      </c>
      <c r="I22" s="3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1535</v>
      </c>
      <c r="H23" s="38" t="s">
        <v>3</v>
      </c>
      <c r="I23" s="3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1868</v>
      </c>
      <c r="H24" s="41" t="s">
        <v>3</v>
      </c>
      <c r="I24" s="40" t="s">
        <v>3</v>
      </c>
      <c r="J24" s="116"/>
    </row>
    <row r="25" spans="1:10">
      <c r="A25" s="122" t="s">
        <v>1894</v>
      </c>
      <c r="B25" s="119" t="s">
        <v>1667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1667</v>
      </c>
      <c r="H25" s="35" t="s">
        <v>2</v>
      </c>
      <c r="I25" s="3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1669</v>
      </c>
      <c r="H26" s="38" t="s">
        <v>3</v>
      </c>
      <c r="I26" s="3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41" t="s">
        <v>1895</v>
      </c>
      <c r="H27" s="41" t="s">
        <v>3</v>
      </c>
      <c r="I27" s="40" t="s">
        <v>3</v>
      </c>
      <c r="J27" s="116"/>
    </row>
    <row r="28" spans="1:10">
      <c r="A28" s="122" t="s">
        <v>1896</v>
      </c>
      <c r="B28" s="119" t="s">
        <v>1532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1534</v>
      </c>
      <c r="H28" s="35" t="s">
        <v>3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1535</v>
      </c>
      <c r="H29" s="38" t="s">
        <v>2</v>
      </c>
      <c r="I29" s="3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1804</v>
      </c>
      <c r="H30" s="41" t="s">
        <v>3</v>
      </c>
      <c r="I30" s="40" t="s">
        <v>3</v>
      </c>
      <c r="J30" s="116"/>
    </row>
    <row r="31" spans="1:10">
      <c r="A31" s="122" t="s">
        <v>1897</v>
      </c>
      <c r="B31" s="119" t="s">
        <v>1522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1521</v>
      </c>
      <c r="H31" s="35" t="s">
        <v>3</v>
      </c>
      <c r="I31" s="3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1523</v>
      </c>
      <c r="H32" s="38" t="s">
        <v>3</v>
      </c>
      <c r="I32" s="3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41" t="s">
        <v>1522</v>
      </c>
      <c r="H33" s="41" t="s">
        <v>2</v>
      </c>
      <c r="I33" s="40" t="s">
        <v>2</v>
      </c>
      <c r="J33" s="116"/>
    </row>
    <row r="34" spans="1:10">
      <c r="A34" s="122" t="s">
        <v>1898</v>
      </c>
      <c r="B34" s="119" t="s">
        <v>1522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1522</v>
      </c>
      <c r="H34" s="35" t="s">
        <v>2</v>
      </c>
      <c r="I34" s="3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1521</v>
      </c>
      <c r="H35" s="38" t="s">
        <v>3</v>
      </c>
      <c r="I35" s="3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41" t="s">
        <v>1899</v>
      </c>
      <c r="H36" s="41" t="s">
        <v>3</v>
      </c>
      <c r="I36" s="40" t="s">
        <v>3</v>
      </c>
      <c r="J36" s="116"/>
    </row>
    <row r="37" spans="1:10">
      <c r="A37" s="122" t="s">
        <v>1900</v>
      </c>
      <c r="B37" s="119" t="s">
        <v>1901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1901</v>
      </c>
      <c r="H37" s="35" t="s">
        <v>2</v>
      </c>
      <c r="I37" s="3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1902</v>
      </c>
      <c r="H38" s="38" t="s">
        <v>3</v>
      </c>
      <c r="I38" s="3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1903</v>
      </c>
      <c r="H39" s="41" t="s">
        <v>3</v>
      </c>
      <c r="I39" s="40" t="s">
        <v>3</v>
      </c>
      <c r="J39" s="116"/>
    </row>
    <row r="40" spans="1:10">
      <c r="A40" s="122" t="s">
        <v>1904</v>
      </c>
      <c r="B40" s="119" t="s">
        <v>1773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1905</v>
      </c>
      <c r="H40" s="35" t="s">
        <v>3</v>
      </c>
      <c r="I40" s="3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1906</v>
      </c>
      <c r="H41" s="38" t="s">
        <v>3</v>
      </c>
      <c r="I41" s="3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41" t="s">
        <v>1773</v>
      </c>
      <c r="H42" s="41" t="s">
        <v>2</v>
      </c>
      <c r="I42" s="40" t="s">
        <v>2</v>
      </c>
      <c r="J42" s="116"/>
    </row>
    <row r="43" spans="1:10">
      <c r="A43" s="122" t="s">
        <v>1907</v>
      </c>
      <c r="B43" s="119" t="s">
        <v>1908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1908</v>
      </c>
      <c r="H43" s="35" t="s">
        <v>2</v>
      </c>
      <c r="I43" s="3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1909</v>
      </c>
      <c r="H44" s="38" t="s">
        <v>3</v>
      </c>
      <c r="I44" s="37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41" t="s">
        <v>1910</v>
      </c>
      <c r="H45" s="41" t="s">
        <v>3</v>
      </c>
      <c r="I45" s="40" t="s">
        <v>3</v>
      </c>
      <c r="J45" s="116"/>
    </row>
    <row r="46" spans="1:10">
      <c r="A46" s="122" t="s">
        <v>1911</v>
      </c>
      <c r="B46" s="119" t="s">
        <v>1540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1541</v>
      </c>
      <c r="H46" s="35" t="s">
        <v>3</v>
      </c>
      <c r="I46" s="3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1540</v>
      </c>
      <c r="H47" s="38" t="s">
        <v>2</v>
      </c>
      <c r="I47" s="3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41" t="s">
        <v>1912</v>
      </c>
      <c r="H48" s="41" t="s">
        <v>3</v>
      </c>
      <c r="I48" s="40" t="s">
        <v>3</v>
      </c>
      <c r="J48" s="116"/>
    </row>
    <row r="49" spans="1:10">
      <c r="A49" s="122" t="s">
        <v>1913</v>
      </c>
      <c r="B49" s="119" t="s">
        <v>1617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1914</v>
      </c>
      <c r="H49" s="35" t="s">
        <v>3</v>
      </c>
      <c r="I49" s="3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1617</v>
      </c>
      <c r="H50" s="38" t="s">
        <v>2</v>
      </c>
      <c r="I50" s="3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41" t="s">
        <v>1915</v>
      </c>
      <c r="H51" s="41" t="s">
        <v>3</v>
      </c>
      <c r="I51" s="40" t="s">
        <v>3</v>
      </c>
      <c r="J51" s="116"/>
    </row>
    <row r="52" spans="1:10">
      <c r="A52" s="122" t="s">
        <v>1916</v>
      </c>
      <c r="B52" s="119" t="s">
        <v>1917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1608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1918</v>
      </c>
      <c r="H53" s="38" t="s">
        <v>2</v>
      </c>
      <c r="I53" s="3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41" t="s">
        <v>1609</v>
      </c>
      <c r="H54" s="41" t="s">
        <v>3</v>
      </c>
      <c r="I54" s="40" t="s">
        <v>3</v>
      </c>
      <c r="J54" s="116"/>
    </row>
    <row r="55" spans="1:10">
      <c r="A55" s="122" t="s">
        <v>1919</v>
      </c>
      <c r="B55" s="119" t="s">
        <v>1573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1920</v>
      </c>
      <c r="H55" s="35" t="s">
        <v>3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1573</v>
      </c>
      <c r="H56" s="38" t="s">
        <v>2</v>
      </c>
      <c r="I56" s="3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41" t="s">
        <v>1921</v>
      </c>
      <c r="H57" s="41" t="s">
        <v>3</v>
      </c>
      <c r="I57" s="40" t="s">
        <v>3</v>
      </c>
      <c r="J57" s="116"/>
    </row>
    <row r="58" spans="1:10">
      <c r="A58" s="122" t="s">
        <v>1922</v>
      </c>
      <c r="B58" s="119" t="s">
        <v>1923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1924</v>
      </c>
      <c r="H58" s="35" t="s">
        <v>3</v>
      </c>
      <c r="I58" s="3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1923</v>
      </c>
      <c r="H59" s="38" t="s">
        <v>2</v>
      </c>
      <c r="I59" s="3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41" t="s">
        <v>521</v>
      </c>
      <c r="H60" s="41" t="s">
        <v>3</v>
      </c>
      <c r="I60" s="40" t="s">
        <v>3</v>
      </c>
      <c r="J60" s="116"/>
    </row>
    <row r="61" spans="1:10">
      <c r="A61" s="122" t="s">
        <v>1925</v>
      </c>
      <c r="B61" s="119" t="s">
        <v>1651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1523</v>
      </c>
      <c r="H61" s="35" t="s">
        <v>3</v>
      </c>
      <c r="I61" s="3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1651</v>
      </c>
      <c r="H62" s="38" t="s">
        <v>2</v>
      </c>
      <c r="I62" s="37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41" t="s">
        <v>1522</v>
      </c>
      <c r="H63" s="41" t="s">
        <v>3</v>
      </c>
      <c r="I63" s="40" t="s">
        <v>3</v>
      </c>
      <c r="J63" s="116"/>
    </row>
    <row r="64" spans="1:10">
      <c r="A64" s="122" t="s">
        <v>1926</v>
      </c>
      <c r="B64" s="119" t="s">
        <v>255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213</v>
      </c>
      <c r="H64" s="35" t="s">
        <v>3</v>
      </c>
      <c r="I64" s="3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255</v>
      </c>
      <c r="H65" s="38" t="s">
        <v>2</v>
      </c>
      <c r="I65" s="37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41" t="s">
        <v>557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000-000000000000}">
      <formula1>binary_options</formula1>
    </dataValidation>
    <dataValidation type="list" allowBlank="1" sqref="H7:I66" xr:uid="{00000000-0002-0000-2000-000001000000}">
      <formula1>answer_evaluations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Lapas34"/>
  <dimension ref="A1:J67"/>
  <sheetViews>
    <sheetView topLeftCell="A23" workbookViewId="0">
      <selection activeCell="J72" sqref="J72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20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1031</v>
      </c>
      <c r="F2" s="38">
        <v>975</v>
      </c>
      <c r="G2" s="38">
        <v>974</v>
      </c>
      <c r="H2" s="37">
        <v>989</v>
      </c>
    </row>
    <row r="3" spans="1:10">
      <c r="A3" s="36" t="s">
        <v>154</v>
      </c>
      <c r="B3" s="37" t="s">
        <v>1506</v>
      </c>
      <c r="D3" s="36" t="s">
        <v>156</v>
      </c>
      <c r="E3" s="38">
        <v>3860</v>
      </c>
      <c r="F3" s="38">
        <v>4893</v>
      </c>
      <c r="G3" s="38">
        <v>4891</v>
      </c>
      <c r="H3" s="37">
        <v>4890</v>
      </c>
    </row>
    <row r="4" spans="1:10">
      <c r="A4" s="39" t="s">
        <v>133</v>
      </c>
      <c r="B4" s="40" t="s">
        <v>242</v>
      </c>
      <c r="D4" s="39" t="s">
        <v>158</v>
      </c>
      <c r="E4" s="41">
        <v>4891</v>
      </c>
      <c r="F4" s="41">
        <v>5868</v>
      </c>
      <c r="G4" s="41">
        <v>5865</v>
      </c>
      <c r="H4" s="40">
        <v>5879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1927</v>
      </c>
      <c r="B7" s="119" t="s">
        <v>1590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1509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1510</v>
      </c>
      <c r="H8" s="38" t="s">
        <v>3</v>
      </c>
      <c r="I8" s="37" t="s">
        <v>4</v>
      </c>
      <c r="J8" s="116"/>
    </row>
    <row r="9" spans="1:10">
      <c r="A9" s="124"/>
      <c r="B9" s="121"/>
      <c r="C9" s="121"/>
      <c r="D9" s="121"/>
      <c r="E9" s="121"/>
      <c r="F9" s="121"/>
      <c r="G9" s="41" t="s">
        <v>1508</v>
      </c>
      <c r="H9" s="41" t="s">
        <v>3</v>
      </c>
      <c r="I9" s="40" t="s">
        <v>3</v>
      </c>
      <c r="J9" s="116"/>
    </row>
    <row r="10" spans="1:10">
      <c r="A10" s="122" t="s">
        <v>1584</v>
      </c>
      <c r="B10" s="119" t="s">
        <v>1512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1513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1512</v>
      </c>
      <c r="H11" s="38" t="s">
        <v>2</v>
      </c>
      <c r="I11" s="3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41" t="s">
        <v>1514</v>
      </c>
      <c r="H12" s="41" t="s">
        <v>3</v>
      </c>
      <c r="I12" s="40" t="s">
        <v>3</v>
      </c>
      <c r="J12" s="116"/>
    </row>
    <row r="13" spans="1:10">
      <c r="A13" s="122" t="s">
        <v>1928</v>
      </c>
      <c r="B13" s="119" t="s">
        <v>1929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1523</v>
      </c>
      <c r="H13" s="35" t="s">
        <v>3</v>
      </c>
      <c r="I13" s="3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1929</v>
      </c>
      <c r="H14" s="38" t="s">
        <v>2</v>
      </c>
      <c r="I14" s="3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1930</v>
      </c>
      <c r="H15" s="41" t="s">
        <v>3</v>
      </c>
      <c r="I15" s="40" t="s">
        <v>3</v>
      </c>
      <c r="J15" s="116"/>
    </row>
    <row r="16" spans="1:10">
      <c r="A16" s="122" t="s">
        <v>1931</v>
      </c>
      <c r="B16" s="119" t="s">
        <v>1527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1688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1932</v>
      </c>
      <c r="H17" s="38" t="s">
        <v>2</v>
      </c>
      <c r="I17" s="3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41" t="s">
        <v>1527</v>
      </c>
      <c r="H18" s="41" t="s">
        <v>2</v>
      </c>
      <c r="I18" s="40" t="s">
        <v>2</v>
      </c>
      <c r="J18" s="116"/>
    </row>
    <row r="19" spans="1:10">
      <c r="A19" s="122" t="s">
        <v>1933</v>
      </c>
      <c r="B19" s="119" t="s">
        <v>1521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1521</v>
      </c>
      <c r="H19" s="35" t="s">
        <v>2</v>
      </c>
      <c r="I19" s="3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1642</v>
      </c>
      <c r="H20" s="38" t="s">
        <v>3</v>
      </c>
      <c r="I20" s="3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41" t="s">
        <v>1934</v>
      </c>
      <c r="H21" s="41" t="s">
        <v>3</v>
      </c>
      <c r="I21" s="40" t="s">
        <v>3</v>
      </c>
      <c r="J21" s="116"/>
    </row>
    <row r="22" spans="1:10">
      <c r="A22" s="122" t="s">
        <v>1935</v>
      </c>
      <c r="B22" s="119" t="s">
        <v>1936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1937</v>
      </c>
      <c r="H22" s="35" t="s">
        <v>3</v>
      </c>
      <c r="I22" s="3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1936</v>
      </c>
      <c r="H23" s="38" t="s">
        <v>2</v>
      </c>
      <c r="I23" s="37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1770</v>
      </c>
      <c r="H24" s="41" t="s">
        <v>3</v>
      </c>
      <c r="I24" s="40" t="s">
        <v>3</v>
      </c>
      <c r="J24" s="116"/>
    </row>
    <row r="25" spans="1:10">
      <c r="A25" s="122" t="s">
        <v>1938</v>
      </c>
      <c r="B25" s="119" t="s">
        <v>1939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1727</v>
      </c>
      <c r="H25" s="35" t="s">
        <v>3</v>
      </c>
      <c r="I25" s="3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1940</v>
      </c>
      <c r="H26" s="38" t="s">
        <v>3</v>
      </c>
      <c r="I26" s="3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41" t="s">
        <v>1939</v>
      </c>
      <c r="H27" s="41" t="s">
        <v>2</v>
      </c>
      <c r="I27" s="40" t="s">
        <v>2</v>
      </c>
      <c r="J27" s="116"/>
    </row>
    <row r="28" spans="1:10">
      <c r="A28" s="122" t="s">
        <v>1941</v>
      </c>
      <c r="B28" s="119" t="s">
        <v>1540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1540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1533</v>
      </c>
      <c r="H29" s="38" t="s">
        <v>3</v>
      </c>
      <c r="I29" s="3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1942</v>
      </c>
      <c r="H30" s="41" t="s">
        <v>3</v>
      </c>
      <c r="I30" s="40" t="s">
        <v>3</v>
      </c>
      <c r="J30" s="116"/>
    </row>
    <row r="31" spans="1:10">
      <c r="A31" s="122" t="s">
        <v>1943</v>
      </c>
      <c r="B31" s="119" t="s">
        <v>1944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1945</v>
      </c>
      <c r="H31" s="35" t="s">
        <v>3</v>
      </c>
      <c r="I31" s="3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1944</v>
      </c>
      <c r="H32" s="38" t="s">
        <v>2</v>
      </c>
      <c r="I32" s="37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41" t="s">
        <v>1946</v>
      </c>
      <c r="H33" s="41" t="s">
        <v>3</v>
      </c>
      <c r="I33" s="40" t="s">
        <v>3</v>
      </c>
      <c r="J33" s="116"/>
    </row>
    <row r="34" spans="1:10">
      <c r="A34" s="122" t="s">
        <v>1947</v>
      </c>
      <c r="B34" s="119" t="s">
        <v>1948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1948</v>
      </c>
      <c r="H34" s="35" t="s">
        <v>2</v>
      </c>
      <c r="I34" s="3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1949</v>
      </c>
      <c r="H35" s="38" t="s">
        <v>2</v>
      </c>
      <c r="I35" s="37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41" t="s">
        <v>1950</v>
      </c>
      <c r="H36" s="41" t="s">
        <v>3</v>
      </c>
      <c r="I36" s="40" t="s">
        <v>3</v>
      </c>
      <c r="J36" s="116"/>
    </row>
    <row r="37" spans="1:10">
      <c r="A37" s="122" t="s">
        <v>1951</v>
      </c>
      <c r="B37" s="119" t="s">
        <v>1556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1556</v>
      </c>
      <c r="H37" s="35" t="s">
        <v>2</v>
      </c>
      <c r="I37" s="3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1952</v>
      </c>
      <c r="H38" s="38" t="s">
        <v>3</v>
      </c>
      <c r="I38" s="3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1953</v>
      </c>
      <c r="H39" s="41" t="s">
        <v>3</v>
      </c>
      <c r="I39" s="40" t="s">
        <v>2</v>
      </c>
      <c r="J39" s="116"/>
    </row>
    <row r="40" spans="1:10">
      <c r="A40" s="122" t="s">
        <v>1954</v>
      </c>
      <c r="B40" s="119" t="s">
        <v>1523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1533</v>
      </c>
      <c r="H40" s="35" t="s">
        <v>3</v>
      </c>
      <c r="I40" s="3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1521</v>
      </c>
      <c r="H41" s="38" t="s">
        <v>3</v>
      </c>
      <c r="I41" s="3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41" t="s">
        <v>1523</v>
      </c>
      <c r="H42" s="41" t="s">
        <v>2</v>
      </c>
      <c r="I42" s="40" t="s">
        <v>2</v>
      </c>
      <c r="J42" s="116"/>
    </row>
    <row r="43" spans="1:10">
      <c r="A43" s="122" t="s">
        <v>1955</v>
      </c>
      <c r="B43" s="119" t="s">
        <v>1667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1667</v>
      </c>
      <c r="H43" s="35" t="s">
        <v>2</v>
      </c>
      <c r="I43" s="3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1956</v>
      </c>
      <c r="H44" s="38" t="s">
        <v>3</v>
      </c>
      <c r="I44" s="37" t="s">
        <v>3</v>
      </c>
      <c r="J44" s="116"/>
    </row>
    <row r="45" spans="1:10" ht="37.5" customHeight="1">
      <c r="A45" s="124"/>
      <c r="B45" s="121"/>
      <c r="C45" s="121"/>
      <c r="D45" s="121"/>
      <c r="E45" s="121"/>
      <c r="F45" s="121"/>
      <c r="G45" s="41" t="s">
        <v>1895</v>
      </c>
      <c r="H45" s="41" t="s">
        <v>3</v>
      </c>
      <c r="I45" s="40" t="s">
        <v>3</v>
      </c>
      <c r="J45" s="116"/>
    </row>
    <row r="46" spans="1:10">
      <c r="A46" s="122" t="s">
        <v>1957</v>
      </c>
      <c r="B46" s="119" t="s">
        <v>1573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1573</v>
      </c>
      <c r="H46" s="35" t="s">
        <v>2</v>
      </c>
      <c r="I46" s="3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1958</v>
      </c>
      <c r="H47" s="38" t="s">
        <v>3</v>
      </c>
      <c r="I47" s="3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41" t="s">
        <v>1959</v>
      </c>
      <c r="H48" s="41" t="s">
        <v>3</v>
      </c>
      <c r="I48" s="40" t="s">
        <v>3</v>
      </c>
      <c r="J48" s="116"/>
    </row>
    <row r="49" spans="1:10">
      <c r="A49" s="122" t="s">
        <v>1960</v>
      </c>
      <c r="B49" s="119" t="s">
        <v>1674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1961</v>
      </c>
      <c r="H49" s="35" t="s">
        <v>3</v>
      </c>
      <c r="I49" s="3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1674</v>
      </c>
      <c r="H50" s="38" t="s">
        <v>2</v>
      </c>
      <c r="I50" s="3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41" t="s">
        <v>1676</v>
      </c>
      <c r="H51" s="41" t="s">
        <v>3</v>
      </c>
      <c r="I51" s="40" t="s">
        <v>3</v>
      </c>
      <c r="J51" s="116"/>
    </row>
    <row r="52" spans="1:10">
      <c r="A52" s="122" t="s">
        <v>1962</v>
      </c>
      <c r="B52" s="119" t="s">
        <v>1963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1646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1645</v>
      </c>
      <c r="H53" s="38" t="s">
        <v>3</v>
      </c>
      <c r="I53" s="37" t="s">
        <v>3</v>
      </c>
      <c r="J53" s="116"/>
    </row>
    <row r="54" spans="1:10" ht="35.25" customHeight="1">
      <c r="A54" s="124"/>
      <c r="B54" s="121"/>
      <c r="C54" s="121"/>
      <c r="D54" s="121"/>
      <c r="E54" s="121"/>
      <c r="F54" s="121"/>
      <c r="G54" s="41" t="s">
        <v>1963</v>
      </c>
      <c r="H54" s="41" t="s">
        <v>2</v>
      </c>
      <c r="I54" s="40" t="s">
        <v>2</v>
      </c>
      <c r="J54" s="116"/>
    </row>
    <row r="55" spans="1:10">
      <c r="A55" s="122" t="s">
        <v>1964</v>
      </c>
      <c r="B55" s="119" t="s">
        <v>1956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1965</v>
      </c>
      <c r="H55" s="35" t="s">
        <v>3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1956</v>
      </c>
      <c r="H56" s="38" t="s">
        <v>2</v>
      </c>
      <c r="I56" s="3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41" t="s">
        <v>1966</v>
      </c>
      <c r="H57" s="41" t="s">
        <v>3</v>
      </c>
      <c r="I57" s="40" t="s">
        <v>3</v>
      </c>
      <c r="J57" s="116"/>
    </row>
    <row r="58" spans="1:10">
      <c r="A58" s="122" t="s">
        <v>1967</v>
      </c>
      <c r="B58" s="119" t="s">
        <v>1968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1968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1969</v>
      </c>
      <c r="H59" s="38" t="s">
        <v>3</v>
      </c>
      <c r="I59" s="3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41" t="s">
        <v>1970</v>
      </c>
      <c r="H60" s="41" t="s">
        <v>3</v>
      </c>
      <c r="I60" s="40" t="s">
        <v>2</v>
      </c>
      <c r="J60" s="116"/>
    </row>
    <row r="61" spans="1:10">
      <c r="A61" s="122" t="s">
        <v>1971</v>
      </c>
      <c r="B61" s="119" t="s">
        <v>1580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1580</v>
      </c>
      <c r="H61" s="35" t="s">
        <v>2</v>
      </c>
      <c r="I61" s="3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1621</v>
      </c>
      <c r="H62" s="38" t="s">
        <v>3</v>
      </c>
      <c r="I62" s="3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41" t="s">
        <v>1756</v>
      </c>
      <c r="H63" s="41" t="s">
        <v>3</v>
      </c>
      <c r="I63" s="40" t="s">
        <v>3</v>
      </c>
      <c r="J63" s="116"/>
    </row>
    <row r="64" spans="1:10">
      <c r="A64" s="122" t="s">
        <v>1972</v>
      </c>
      <c r="B64" s="119" t="s">
        <v>1973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1973</v>
      </c>
      <c r="H64" s="35" t="s">
        <v>2</v>
      </c>
      <c r="I64" s="3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1974</v>
      </c>
      <c r="H65" s="38" t="s">
        <v>3</v>
      </c>
      <c r="I65" s="37" t="s">
        <v>3</v>
      </c>
      <c r="J65" s="116"/>
    </row>
    <row r="66" spans="1:10" ht="32.25" customHeight="1">
      <c r="A66" s="124"/>
      <c r="B66" s="121"/>
      <c r="C66" s="121"/>
      <c r="D66" s="121"/>
      <c r="E66" s="121"/>
      <c r="F66" s="121"/>
      <c r="G66" s="41" t="s">
        <v>1975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100-000000000000}">
      <formula1>binary_options</formula1>
    </dataValidation>
    <dataValidation type="list" allowBlank="1" sqref="H7:I66" xr:uid="{00000000-0002-0000-2100-000001000000}">
      <formula1>answer_evaluations</formula1>
    </dataValidation>
  </dataValidation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Lapas35"/>
  <dimension ref="A1:J67"/>
  <sheetViews>
    <sheetView topLeftCell="A24" workbookViewId="0">
      <selection activeCell="H34" sqref="H3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20</v>
      </c>
      <c r="D1" s="33" t="s">
        <v>147</v>
      </c>
      <c r="E1" s="35" t="s">
        <v>148</v>
      </c>
      <c r="F1" s="35" t="s">
        <v>3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954</v>
      </c>
      <c r="F2" s="38">
        <v>1171</v>
      </c>
      <c r="G2" s="38">
        <v>977</v>
      </c>
      <c r="H2" s="37">
        <v>966</v>
      </c>
    </row>
    <row r="3" spans="1:10" ht="15.75" customHeight="1" thickBot="1">
      <c r="A3" s="36" t="s">
        <v>154</v>
      </c>
      <c r="B3" s="37" t="s">
        <v>1506</v>
      </c>
      <c r="D3" s="36" t="s">
        <v>156</v>
      </c>
      <c r="E3" s="38">
        <v>3860</v>
      </c>
      <c r="F3" s="41">
        <v>4807</v>
      </c>
      <c r="G3" s="38">
        <v>4813</v>
      </c>
      <c r="H3" s="37">
        <v>4811</v>
      </c>
    </row>
    <row r="4" spans="1:10" ht="15.75" customHeight="1" thickBot="1">
      <c r="A4" s="39" t="s">
        <v>133</v>
      </c>
      <c r="B4" s="40" t="s">
        <v>285</v>
      </c>
      <c r="D4" s="39" t="s">
        <v>158</v>
      </c>
      <c r="E4" s="41">
        <v>4814</v>
      </c>
      <c r="F4" s="41">
        <v>5978</v>
      </c>
      <c r="G4" s="41">
        <v>5790</v>
      </c>
      <c r="H4" s="40">
        <v>5777</v>
      </c>
    </row>
    <row r="5" spans="1:10" ht="15.75" customHeight="1" thickBot="1"/>
    <row r="6" spans="1:10" ht="15.75" customHeight="1" thickBot="1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1976</v>
      </c>
      <c r="B7" s="119" t="s">
        <v>1590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1876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1883</v>
      </c>
      <c r="H8" s="38" t="s">
        <v>3</v>
      </c>
      <c r="I8" s="37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41" t="s">
        <v>1590</v>
      </c>
      <c r="H9" s="41" t="s">
        <v>2</v>
      </c>
      <c r="I9" s="40" t="s">
        <v>2</v>
      </c>
      <c r="J9" s="116"/>
    </row>
    <row r="10" spans="1:10">
      <c r="A10" s="122" t="s">
        <v>1977</v>
      </c>
      <c r="B10" s="119" t="s">
        <v>1978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1520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1978</v>
      </c>
      <c r="H11" s="38" t="s">
        <v>2</v>
      </c>
      <c r="I11" s="37" t="s">
        <v>2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41" t="s">
        <v>1979</v>
      </c>
      <c r="H12" s="41" t="s">
        <v>2</v>
      </c>
      <c r="I12" s="40" t="s">
        <v>2</v>
      </c>
      <c r="J12" s="116"/>
    </row>
    <row r="13" spans="1:10">
      <c r="A13" s="122" t="s">
        <v>1980</v>
      </c>
      <c r="B13" s="119" t="s">
        <v>1512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1981</v>
      </c>
      <c r="H13" s="35" t="s">
        <v>3</v>
      </c>
      <c r="I13" s="3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1512</v>
      </c>
      <c r="H14" s="38" t="s">
        <v>2</v>
      </c>
      <c r="I14" s="37" t="s">
        <v>2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41" t="s">
        <v>1982</v>
      </c>
      <c r="H15" s="41" t="s">
        <v>3</v>
      </c>
      <c r="I15" s="40" t="s">
        <v>3</v>
      </c>
      <c r="J15" s="116"/>
    </row>
    <row r="16" spans="1:10">
      <c r="A16" s="122" t="s">
        <v>1983</v>
      </c>
      <c r="B16" s="119" t="s">
        <v>1527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1984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1527</v>
      </c>
      <c r="H17" s="38" t="s">
        <v>2</v>
      </c>
      <c r="I17" s="37" t="s">
        <v>2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41" t="s">
        <v>1985</v>
      </c>
      <c r="H18" s="41" t="s">
        <v>2</v>
      </c>
      <c r="I18" s="40" t="s">
        <v>3</v>
      </c>
      <c r="J18" s="116"/>
    </row>
    <row r="19" spans="1:10">
      <c r="A19" s="122" t="s">
        <v>1986</v>
      </c>
      <c r="B19" s="119" t="s">
        <v>1987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1988</v>
      </c>
      <c r="H19" s="35" t="s">
        <v>3</v>
      </c>
      <c r="I19" s="3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1989</v>
      </c>
      <c r="H20" s="38" t="s">
        <v>3</v>
      </c>
      <c r="I20" s="37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41" t="s">
        <v>1987</v>
      </c>
      <c r="H21" s="41" t="s">
        <v>2</v>
      </c>
      <c r="I21" s="40" t="s">
        <v>2</v>
      </c>
      <c r="J21" s="116"/>
    </row>
    <row r="22" spans="1:10">
      <c r="A22" s="122" t="s">
        <v>1990</v>
      </c>
      <c r="B22" s="119" t="s">
        <v>1963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1991</v>
      </c>
      <c r="H22" s="35" t="s">
        <v>3</v>
      </c>
      <c r="I22" s="3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1992</v>
      </c>
      <c r="H23" s="38" t="s">
        <v>3</v>
      </c>
      <c r="I23" s="37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41" t="s">
        <v>1963</v>
      </c>
      <c r="H24" s="41" t="s">
        <v>2</v>
      </c>
      <c r="I24" s="40" t="s">
        <v>2</v>
      </c>
      <c r="J24" s="116"/>
    </row>
    <row r="25" spans="1:10">
      <c r="A25" s="122" t="s">
        <v>1993</v>
      </c>
      <c r="B25" s="119" t="s">
        <v>1522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1522</v>
      </c>
      <c r="H25" s="35" t="s">
        <v>2</v>
      </c>
      <c r="I25" s="3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1614</v>
      </c>
      <c r="H26" s="38" t="s">
        <v>3</v>
      </c>
      <c r="I26" s="37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41" t="s">
        <v>1899</v>
      </c>
      <c r="H27" s="41" t="s">
        <v>3</v>
      </c>
      <c r="I27" s="40" t="s">
        <v>3</v>
      </c>
      <c r="J27" s="116"/>
    </row>
    <row r="28" spans="1:10">
      <c r="A28" s="122" t="s">
        <v>1994</v>
      </c>
      <c r="B28" s="119" t="s">
        <v>1540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1540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1995</v>
      </c>
      <c r="H29" s="38" t="s">
        <v>3</v>
      </c>
      <c r="I29" s="37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41" t="s">
        <v>1518</v>
      </c>
      <c r="H30" s="41" t="s">
        <v>3</v>
      </c>
      <c r="I30" s="40" t="s">
        <v>3</v>
      </c>
      <c r="J30" s="116"/>
    </row>
    <row r="31" spans="1:10">
      <c r="A31" s="122" t="s">
        <v>1996</v>
      </c>
      <c r="B31" s="119" t="s">
        <v>255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256</v>
      </c>
      <c r="H31" s="35" t="s">
        <v>3</v>
      </c>
      <c r="I31" s="3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255</v>
      </c>
      <c r="H32" s="38" t="s">
        <v>2</v>
      </c>
      <c r="I32" s="37" t="s">
        <v>2</v>
      </c>
      <c r="J32" s="116"/>
    </row>
    <row r="33" spans="1:10" ht="36.75" customHeight="1" thickBot="1">
      <c r="A33" s="124"/>
      <c r="B33" s="121"/>
      <c r="C33" s="121"/>
      <c r="D33" s="121"/>
      <c r="E33" s="121"/>
      <c r="F33" s="121"/>
      <c r="G33" s="41">
        <v>3</v>
      </c>
      <c r="H33" s="41" t="s">
        <v>2</v>
      </c>
      <c r="I33" s="40" t="s">
        <v>2</v>
      </c>
      <c r="J33" s="116"/>
    </row>
    <row r="34" spans="1:10">
      <c r="A34" s="122" t="s">
        <v>1997</v>
      </c>
      <c r="B34" s="119" t="s">
        <v>1887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1556</v>
      </c>
      <c r="H34" s="35" t="s">
        <v>2</v>
      </c>
      <c r="I34" s="3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1887</v>
      </c>
      <c r="H35" s="38" t="s">
        <v>2</v>
      </c>
      <c r="I35" s="37" t="s">
        <v>2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41" t="s">
        <v>1998</v>
      </c>
      <c r="H36" s="41" t="s">
        <v>3</v>
      </c>
      <c r="I36" s="40" t="s">
        <v>3</v>
      </c>
      <c r="J36" s="116"/>
    </row>
    <row r="37" spans="1:10">
      <c r="A37" s="122" t="s">
        <v>1999</v>
      </c>
      <c r="B37" s="119" t="s">
        <v>1523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2000</v>
      </c>
      <c r="H37" s="35" t="s">
        <v>3</v>
      </c>
      <c r="I37" s="3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1523</v>
      </c>
      <c r="H38" s="38" t="s">
        <v>2</v>
      </c>
      <c r="I38" s="37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41" t="s">
        <v>1591</v>
      </c>
      <c r="H39" s="41" t="s">
        <v>3</v>
      </c>
      <c r="I39" s="40" t="s">
        <v>3</v>
      </c>
      <c r="J39" s="116"/>
    </row>
    <row r="40" spans="1:10">
      <c r="A40" s="122" t="s">
        <v>2001</v>
      </c>
      <c r="B40" s="119" t="s">
        <v>2002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2002</v>
      </c>
      <c r="H40" s="35" t="s">
        <v>2</v>
      </c>
      <c r="I40" s="3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2003</v>
      </c>
      <c r="H41" s="38" t="s">
        <v>3</v>
      </c>
      <c r="I41" s="3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41" t="s">
        <v>2004</v>
      </c>
      <c r="H42" s="41" t="s">
        <v>3</v>
      </c>
      <c r="I42" s="40" t="s">
        <v>3</v>
      </c>
      <c r="J42" s="116"/>
    </row>
    <row r="43" spans="1:10">
      <c r="A43" s="122" t="s">
        <v>2005</v>
      </c>
      <c r="B43" s="119" t="s">
        <v>1522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2006</v>
      </c>
      <c r="H43" s="35" t="s">
        <v>3</v>
      </c>
      <c r="I43" s="3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1522</v>
      </c>
      <c r="H44" s="38" t="s">
        <v>2</v>
      </c>
      <c r="I44" s="37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41" t="s">
        <v>1512</v>
      </c>
      <c r="H45" s="41" t="s">
        <v>3</v>
      </c>
      <c r="I45" s="40" t="s">
        <v>3</v>
      </c>
      <c r="J45" s="116"/>
    </row>
    <row r="46" spans="1:10">
      <c r="A46" s="122" t="s">
        <v>2007</v>
      </c>
      <c r="B46" s="119" t="s">
        <v>2008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1762</v>
      </c>
      <c r="H46" s="35" t="s">
        <v>3</v>
      </c>
      <c r="I46" s="3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2008</v>
      </c>
      <c r="H47" s="38" t="s">
        <v>2</v>
      </c>
      <c r="I47" s="37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41" t="s">
        <v>1865</v>
      </c>
      <c r="H48" s="41" t="s">
        <v>3</v>
      </c>
      <c r="I48" s="40" t="s">
        <v>3</v>
      </c>
      <c r="J48" s="116"/>
    </row>
    <row r="49" spans="1:10">
      <c r="A49" s="122" t="s">
        <v>2009</v>
      </c>
      <c r="B49" s="119" t="s">
        <v>1532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1612</v>
      </c>
      <c r="H49" s="35" t="s">
        <v>3</v>
      </c>
      <c r="I49" s="3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1532</v>
      </c>
      <c r="H50" s="38" t="s">
        <v>2</v>
      </c>
      <c r="I50" s="37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41" t="s">
        <v>1535</v>
      </c>
      <c r="H51" s="41" t="s">
        <v>2</v>
      </c>
      <c r="I51" s="40" t="s">
        <v>2</v>
      </c>
      <c r="J51" s="116"/>
    </row>
    <row r="52" spans="1:10">
      <c r="A52" s="122" t="s">
        <v>2010</v>
      </c>
      <c r="B52" s="119" t="s">
        <v>2011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2012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2013</v>
      </c>
      <c r="H53" s="38" t="s">
        <v>2</v>
      </c>
      <c r="I53" s="37" t="s">
        <v>2</v>
      </c>
      <c r="J53" s="116"/>
    </row>
    <row r="54" spans="1:10" ht="33" customHeight="1" thickBot="1">
      <c r="A54" s="124"/>
      <c r="B54" s="121"/>
      <c r="C54" s="121"/>
      <c r="D54" s="121"/>
      <c r="E54" s="121"/>
      <c r="F54" s="121"/>
      <c r="G54" s="41" t="s">
        <v>1807</v>
      </c>
      <c r="H54" s="41" t="s">
        <v>3</v>
      </c>
      <c r="I54" s="40" t="s">
        <v>3</v>
      </c>
      <c r="J54" s="116"/>
    </row>
    <row r="55" spans="1:10">
      <c r="A55" s="122" t="s">
        <v>2014</v>
      </c>
      <c r="B55" s="119" t="s">
        <v>1522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1512</v>
      </c>
      <c r="H55" s="35" t="s">
        <v>3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2015</v>
      </c>
      <c r="H56" s="38" t="s">
        <v>3</v>
      </c>
      <c r="I56" s="3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41" t="s">
        <v>1522</v>
      </c>
      <c r="H57" s="41" t="s">
        <v>2</v>
      </c>
      <c r="I57" s="40" t="s">
        <v>2</v>
      </c>
      <c r="J57" s="116"/>
    </row>
    <row r="58" spans="1:10">
      <c r="A58" s="122" t="s">
        <v>2016</v>
      </c>
      <c r="B58" s="119" t="s">
        <v>2017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1968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2018</v>
      </c>
      <c r="H59" s="38" t="s">
        <v>2</v>
      </c>
      <c r="I59" s="3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41" t="s">
        <v>2017</v>
      </c>
      <c r="H60" s="41" t="s">
        <v>2</v>
      </c>
      <c r="I60" s="40" t="s">
        <v>2</v>
      </c>
      <c r="J60" s="116"/>
    </row>
    <row r="61" spans="1:10">
      <c r="A61" s="122" t="s">
        <v>2019</v>
      </c>
      <c r="B61" s="119" t="s">
        <v>2020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2021</v>
      </c>
      <c r="H61" s="35" t="s">
        <v>2</v>
      </c>
      <c r="I61" s="3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2022</v>
      </c>
      <c r="H62" s="38" t="s">
        <v>3</v>
      </c>
      <c r="I62" s="3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41" t="s">
        <v>2023</v>
      </c>
      <c r="H63" s="41" t="s">
        <v>3</v>
      </c>
      <c r="I63" s="40" t="s">
        <v>3</v>
      </c>
      <c r="J63" s="116"/>
    </row>
    <row r="64" spans="1:10">
      <c r="A64" s="122" t="s">
        <v>2024</v>
      </c>
      <c r="B64" s="119" t="s">
        <v>1917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2025</v>
      </c>
      <c r="H64" s="35" t="s">
        <v>3</v>
      </c>
      <c r="I64" s="3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1540</v>
      </c>
      <c r="H65" s="38" t="s">
        <v>3</v>
      </c>
      <c r="I65" s="37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41" t="s">
        <v>1917</v>
      </c>
      <c r="H66" s="41" t="s">
        <v>2</v>
      </c>
      <c r="I66" s="40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200-000000000000}">
      <formula1>binary_options</formula1>
    </dataValidation>
    <dataValidation type="list" allowBlank="1" sqref="F1:F3 H7:I66" xr:uid="{00000000-0002-0000-2200-000001000000}">
      <formula1>answer_evaluations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Lapas36"/>
  <dimension ref="A1:J67"/>
  <sheetViews>
    <sheetView topLeftCell="A22" workbookViewId="0">
      <selection activeCell="H27" sqref="H2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21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6087</v>
      </c>
      <c r="F2" s="38">
        <v>3638</v>
      </c>
      <c r="G2" s="38">
        <v>4423</v>
      </c>
      <c r="H2" s="37">
        <v>4335</v>
      </c>
    </row>
    <row r="3" spans="1:10">
      <c r="A3" s="36" t="s">
        <v>154</v>
      </c>
      <c r="B3" s="37" t="s">
        <v>1506</v>
      </c>
      <c r="D3" s="36" t="s">
        <v>156</v>
      </c>
      <c r="E3" s="38">
        <v>39487</v>
      </c>
      <c r="F3" s="38">
        <v>19388</v>
      </c>
      <c r="G3" s="38">
        <v>19404</v>
      </c>
      <c r="H3" s="37">
        <v>19360</v>
      </c>
    </row>
    <row r="4" spans="1:10">
      <c r="A4" s="39" t="s">
        <v>133</v>
      </c>
      <c r="B4" s="40" t="s">
        <v>157</v>
      </c>
      <c r="D4" s="39" t="s">
        <v>158</v>
      </c>
      <c r="E4" s="41">
        <v>45574</v>
      </c>
      <c r="F4" s="41">
        <v>23026</v>
      </c>
      <c r="G4" s="41">
        <v>23827</v>
      </c>
      <c r="H4" s="40">
        <v>23695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1882</v>
      </c>
      <c r="B7" s="119" t="s">
        <v>1590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1876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1883</v>
      </c>
      <c r="H8" s="38" t="s">
        <v>3</v>
      </c>
      <c r="I8" s="37" t="s">
        <v>3</v>
      </c>
      <c r="J8" s="116"/>
    </row>
    <row r="9" spans="1:10">
      <c r="A9" s="124"/>
      <c r="B9" s="121"/>
      <c r="C9" s="121"/>
      <c r="D9" s="121"/>
      <c r="E9" s="121"/>
      <c r="F9" s="121"/>
      <c r="G9" s="41" t="s">
        <v>1590</v>
      </c>
      <c r="H9" s="41" t="s">
        <v>2</v>
      </c>
      <c r="I9" s="40" t="s">
        <v>2</v>
      </c>
      <c r="J9" s="116"/>
    </row>
    <row r="10" spans="1:10">
      <c r="A10" s="122" t="s">
        <v>2026</v>
      </c>
      <c r="B10" s="119" t="s">
        <v>2027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1979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1546</v>
      </c>
      <c r="H11" s="38" t="s">
        <v>2</v>
      </c>
      <c r="I11" s="3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41" t="s">
        <v>1550</v>
      </c>
      <c r="H12" s="41" t="s">
        <v>3</v>
      </c>
      <c r="I12" s="40" t="s">
        <v>3</v>
      </c>
      <c r="J12" s="116"/>
    </row>
    <row r="13" spans="1:10">
      <c r="A13" s="122" t="s">
        <v>2028</v>
      </c>
      <c r="B13" s="119" t="s">
        <v>1887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1887</v>
      </c>
      <c r="H13" s="35" t="s">
        <v>2</v>
      </c>
      <c r="I13" s="3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2029</v>
      </c>
      <c r="H14" s="38" t="s">
        <v>3</v>
      </c>
      <c r="I14" s="3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1556</v>
      </c>
      <c r="H15" s="41" t="s">
        <v>2</v>
      </c>
      <c r="I15" s="40" t="s">
        <v>2</v>
      </c>
      <c r="J15" s="116"/>
    </row>
    <row r="16" spans="1:10">
      <c r="A16" s="122" t="s">
        <v>2030</v>
      </c>
      <c r="B16" s="119" t="s">
        <v>1563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2031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2032</v>
      </c>
      <c r="H17" s="38" t="s">
        <v>3</v>
      </c>
      <c r="I17" s="3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41" t="s">
        <v>1563</v>
      </c>
      <c r="H18" s="41" t="s">
        <v>2</v>
      </c>
      <c r="I18" s="40" t="s">
        <v>2</v>
      </c>
      <c r="J18" s="116"/>
    </row>
    <row r="19" spans="1:10">
      <c r="A19" s="122" t="s">
        <v>2033</v>
      </c>
      <c r="B19" s="119" t="s">
        <v>2034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2034</v>
      </c>
      <c r="H19" s="35" t="s">
        <v>2</v>
      </c>
      <c r="I19" s="3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2035</v>
      </c>
      <c r="H20" s="38" t="s">
        <v>3</v>
      </c>
      <c r="I20" s="3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41" t="s">
        <v>2036</v>
      </c>
      <c r="H21" s="41" t="s">
        <v>3</v>
      </c>
      <c r="I21" s="40" t="s">
        <v>3</v>
      </c>
      <c r="J21" s="116"/>
    </row>
    <row r="22" spans="1:10">
      <c r="A22" s="122" t="s">
        <v>2005</v>
      </c>
      <c r="B22" s="119" t="s">
        <v>1522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1522</v>
      </c>
      <c r="H22" s="35" t="s">
        <v>2</v>
      </c>
      <c r="I22" s="3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1591</v>
      </c>
      <c r="H23" s="38" t="s">
        <v>3</v>
      </c>
      <c r="I23" s="3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1521</v>
      </c>
      <c r="H24" s="41" t="s">
        <v>3</v>
      </c>
      <c r="I24" s="40" t="s">
        <v>3</v>
      </c>
      <c r="J24" s="116"/>
    </row>
    <row r="25" spans="1:10">
      <c r="A25" s="122" t="s">
        <v>2037</v>
      </c>
      <c r="B25" s="119" t="s">
        <v>1667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1667</v>
      </c>
      <c r="H25" s="35" t="s">
        <v>2</v>
      </c>
      <c r="I25" s="3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2038</v>
      </c>
      <c r="H26" s="38" t="s">
        <v>3</v>
      </c>
      <c r="I26" s="3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41" t="s">
        <v>2039</v>
      </c>
      <c r="H27" s="41" t="s">
        <v>3</v>
      </c>
      <c r="I27" s="40" t="s">
        <v>3</v>
      </c>
      <c r="J27" s="116"/>
    </row>
    <row r="28" spans="1:10">
      <c r="A28" s="122" t="s">
        <v>2040</v>
      </c>
      <c r="B28" s="119" t="s">
        <v>1522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1522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1523</v>
      </c>
      <c r="H29" s="38" t="s">
        <v>3</v>
      </c>
      <c r="I29" s="3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1591</v>
      </c>
      <c r="H30" s="41" t="s">
        <v>3</v>
      </c>
      <c r="I30" s="40" t="s">
        <v>3</v>
      </c>
      <c r="J30" s="116"/>
    </row>
    <row r="31" spans="1:10">
      <c r="A31" s="122" t="s">
        <v>2041</v>
      </c>
      <c r="B31" s="119" t="s">
        <v>2042</v>
      </c>
      <c r="C31" s="119" t="s">
        <v>1</v>
      </c>
      <c r="D31" s="119" t="s">
        <v>0</v>
      </c>
      <c r="E31" s="119" t="s">
        <v>1</v>
      </c>
      <c r="F31" s="119" t="str">
        <f>IF(COUNTIF(C31:E31, "yes") = 3, "yes", "no")</f>
        <v>no</v>
      </c>
      <c r="G31" s="35" t="s">
        <v>2043</v>
      </c>
      <c r="H31" s="35" t="s">
        <v>4</v>
      </c>
      <c r="I31" s="3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2044</v>
      </c>
      <c r="H32" s="38" t="s">
        <v>4</v>
      </c>
      <c r="I32" s="3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41" t="s">
        <v>674</v>
      </c>
      <c r="H33" s="41" t="s">
        <v>4</v>
      </c>
      <c r="I33" s="40" t="s">
        <v>3</v>
      </c>
      <c r="J33" s="116"/>
    </row>
    <row r="34" spans="1:10">
      <c r="A34" s="122" t="s">
        <v>2045</v>
      </c>
      <c r="B34" s="119" t="s">
        <v>1718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708</v>
      </c>
      <c r="H34" s="35" t="s">
        <v>3</v>
      </c>
      <c r="I34" s="3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579</v>
      </c>
      <c r="H35" s="38" t="s">
        <v>3</v>
      </c>
      <c r="I35" s="3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41" t="s">
        <v>2046</v>
      </c>
      <c r="H36" s="41" t="s">
        <v>2</v>
      </c>
      <c r="I36" s="40" t="s">
        <v>2</v>
      </c>
      <c r="J36" s="116"/>
    </row>
    <row r="37" spans="1:10">
      <c r="A37" s="122" t="s">
        <v>2047</v>
      </c>
      <c r="B37" s="119" t="s">
        <v>2048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1523</v>
      </c>
      <c r="H37" s="35" t="s">
        <v>3</v>
      </c>
      <c r="I37" s="3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2049</v>
      </c>
      <c r="H38" s="38" t="s">
        <v>3</v>
      </c>
      <c r="I38" s="3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2048</v>
      </c>
      <c r="H39" s="41" t="s">
        <v>2</v>
      </c>
      <c r="I39" s="40" t="s">
        <v>2</v>
      </c>
      <c r="J39" s="116"/>
    </row>
    <row r="40" spans="1:10">
      <c r="A40" s="122" t="s">
        <v>2050</v>
      </c>
      <c r="B40" s="119" t="s">
        <v>1973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1973</v>
      </c>
      <c r="H40" s="35" t="s">
        <v>2</v>
      </c>
      <c r="I40" s="3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2051</v>
      </c>
      <c r="H41" s="38" t="s">
        <v>3</v>
      </c>
      <c r="I41" s="3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41" t="s">
        <v>1974</v>
      </c>
      <c r="H42" s="41" t="s">
        <v>3</v>
      </c>
      <c r="I42" s="40" t="s">
        <v>3</v>
      </c>
      <c r="J42" s="116"/>
    </row>
    <row r="43" spans="1:10">
      <c r="A43" s="122" t="s">
        <v>2052</v>
      </c>
      <c r="B43" s="119" t="s">
        <v>2053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2054</v>
      </c>
      <c r="H43" s="35" t="s">
        <v>3</v>
      </c>
      <c r="I43" s="3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1713</v>
      </c>
      <c r="H44" s="38" t="s">
        <v>3</v>
      </c>
      <c r="I44" s="37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41" t="s">
        <v>2053</v>
      </c>
      <c r="H45" s="41" t="s">
        <v>2</v>
      </c>
      <c r="I45" s="40" t="s">
        <v>2</v>
      </c>
      <c r="J45" s="116"/>
    </row>
    <row r="46" spans="1:10">
      <c r="A46" s="122" t="s">
        <v>2055</v>
      </c>
      <c r="B46" s="119" t="s">
        <v>1537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2056</v>
      </c>
      <c r="H46" s="35" t="s">
        <v>3</v>
      </c>
      <c r="I46" s="3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1537</v>
      </c>
      <c r="H47" s="38" t="s">
        <v>2</v>
      </c>
      <c r="I47" s="3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41" t="s">
        <v>2057</v>
      </c>
      <c r="H48" s="41" t="s">
        <v>3</v>
      </c>
      <c r="I48" s="40" t="s">
        <v>3</v>
      </c>
      <c r="J48" s="116"/>
    </row>
    <row r="49" spans="1:10">
      <c r="A49" s="122" t="s">
        <v>2058</v>
      </c>
      <c r="B49" s="119" t="s">
        <v>1606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2059</v>
      </c>
      <c r="H49" s="35" t="s">
        <v>3</v>
      </c>
      <c r="I49" s="3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1606</v>
      </c>
      <c r="H50" s="38" t="s">
        <v>2</v>
      </c>
      <c r="I50" s="3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41" t="s">
        <v>2060</v>
      </c>
      <c r="H51" s="41" t="s">
        <v>3</v>
      </c>
      <c r="I51" s="40" t="s">
        <v>3</v>
      </c>
      <c r="J51" s="116"/>
    </row>
    <row r="52" spans="1:10">
      <c r="A52" s="122" t="s">
        <v>2061</v>
      </c>
      <c r="B52" s="119" t="s">
        <v>1713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2062</v>
      </c>
      <c r="H52" s="35" t="s">
        <v>3</v>
      </c>
      <c r="I52" s="3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1713</v>
      </c>
      <c r="H53" s="38" t="s">
        <v>2</v>
      </c>
      <c r="I53" s="37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41" t="s">
        <v>2063</v>
      </c>
      <c r="H54" s="41" t="s">
        <v>3</v>
      </c>
      <c r="I54" s="40" t="s">
        <v>3</v>
      </c>
      <c r="J54" s="116"/>
    </row>
    <row r="55" spans="1:10">
      <c r="A55" s="122" t="s">
        <v>2064</v>
      </c>
      <c r="B55" s="119" t="s">
        <v>2065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2066</v>
      </c>
      <c r="H55" s="35" t="s">
        <v>2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2067</v>
      </c>
      <c r="H56" s="38" t="s">
        <v>3</v>
      </c>
      <c r="I56" s="3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41" t="s">
        <v>2068</v>
      </c>
      <c r="H57" s="41" t="s">
        <v>3</v>
      </c>
      <c r="I57" s="40" t="s">
        <v>3</v>
      </c>
      <c r="J57" s="116"/>
    </row>
    <row r="58" spans="1:10">
      <c r="A58" s="122" t="s">
        <v>2069</v>
      </c>
      <c r="B58" s="119" t="s">
        <v>2070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2070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2071</v>
      </c>
      <c r="H59" s="38" t="s">
        <v>3</v>
      </c>
      <c r="I59" s="3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41" t="s">
        <v>2072</v>
      </c>
      <c r="H60" s="41" t="s">
        <v>3</v>
      </c>
      <c r="I60" s="40" t="s">
        <v>3</v>
      </c>
      <c r="J60" s="116"/>
    </row>
    <row r="61" spans="1:10">
      <c r="A61" s="122" t="s">
        <v>2073</v>
      </c>
      <c r="B61" s="119" t="s">
        <v>1591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1591</v>
      </c>
      <c r="H61" s="35" t="s">
        <v>2</v>
      </c>
      <c r="I61" s="3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1522</v>
      </c>
      <c r="H62" s="38" t="s">
        <v>3</v>
      </c>
      <c r="I62" s="3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41" t="s">
        <v>1868</v>
      </c>
      <c r="H63" s="41" t="s">
        <v>3</v>
      </c>
      <c r="I63" s="40" t="s">
        <v>3</v>
      </c>
      <c r="J63" s="116"/>
    </row>
    <row r="64" spans="1:10">
      <c r="A64" s="122" t="s">
        <v>2074</v>
      </c>
      <c r="B64" s="119" t="s">
        <v>1917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1917</v>
      </c>
      <c r="H64" s="35" t="s">
        <v>2</v>
      </c>
      <c r="I64" s="3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1608</v>
      </c>
      <c r="H65" s="38" t="s">
        <v>3</v>
      </c>
      <c r="I65" s="3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41" t="s">
        <v>2075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300-000000000000}">
      <formula1>binary_options</formula1>
    </dataValidation>
    <dataValidation type="list" allowBlank="1" sqref="H7:I66" xr:uid="{00000000-0002-0000-2300-000001000000}">
      <formula1>answer_evaluations</formula1>
    </dataValidation>
  </dataValidation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Lapas37"/>
  <dimension ref="A1:J67"/>
  <sheetViews>
    <sheetView topLeftCell="A10"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21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5990</v>
      </c>
      <c r="F2" s="38">
        <v>4060</v>
      </c>
      <c r="G2" s="38">
        <v>3965</v>
      </c>
      <c r="H2" s="37">
        <v>3872</v>
      </c>
    </row>
    <row r="3" spans="1:10">
      <c r="A3" s="36" t="s">
        <v>154</v>
      </c>
      <c r="B3" s="37" t="s">
        <v>1506</v>
      </c>
      <c r="D3" s="36" t="s">
        <v>156</v>
      </c>
      <c r="E3" s="38">
        <v>39128</v>
      </c>
      <c r="F3" s="38">
        <v>19488</v>
      </c>
      <c r="G3" s="38">
        <v>19548</v>
      </c>
      <c r="H3" s="37">
        <v>19500</v>
      </c>
    </row>
    <row r="4" spans="1:10">
      <c r="A4" s="39" t="s">
        <v>133</v>
      </c>
      <c r="B4" s="40" t="s">
        <v>242</v>
      </c>
      <c r="D4" s="39" t="s">
        <v>158</v>
      </c>
      <c r="E4" s="41">
        <v>45118</v>
      </c>
      <c r="F4" s="41">
        <v>23548</v>
      </c>
      <c r="G4" s="41">
        <v>23513</v>
      </c>
      <c r="H4" s="40">
        <v>23372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2076</v>
      </c>
      <c r="B7" s="119" t="s">
        <v>1590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35" t="s">
        <v>1876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38" t="s">
        <v>1883</v>
      </c>
      <c r="H8" s="38" t="s">
        <v>3</v>
      </c>
      <c r="I8" s="37" t="s">
        <v>3</v>
      </c>
      <c r="J8" s="116"/>
    </row>
    <row r="9" spans="1:10">
      <c r="A9" s="124"/>
      <c r="B9" s="121"/>
      <c r="C9" s="121"/>
      <c r="D9" s="121"/>
      <c r="E9" s="121"/>
      <c r="F9" s="121"/>
      <c r="G9" s="41" t="s">
        <v>1590</v>
      </c>
      <c r="H9" s="41" t="s">
        <v>2</v>
      </c>
      <c r="I9" s="40" t="s">
        <v>2</v>
      </c>
      <c r="J9" s="116"/>
    </row>
    <row r="10" spans="1:10">
      <c r="A10" s="122" t="s">
        <v>2077</v>
      </c>
      <c r="B10" s="119" t="s">
        <v>1512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35" t="s">
        <v>1512</v>
      </c>
      <c r="H10" s="35" t="s">
        <v>2</v>
      </c>
      <c r="I10" s="3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38" t="s">
        <v>1981</v>
      </c>
      <c r="H11" s="38" t="s">
        <v>3</v>
      </c>
      <c r="I11" s="3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41" t="s">
        <v>2078</v>
      </c>
      <c r="H12" s="41" t="s">
        <v>3</v>
      </c>
      <c r="I12" s="40" t="s">
        <v>3</v>
      </c>
      <c r="J12" s="116"/>
    </row>
    <row r="13" spans="1:10">
      <c r="A13" s="122" t="s">
        <v>2079</v>
      </c>
      <c r="B13" s="119" t="s">
        <v>2080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35" t="s">
        <v>1591</v>
      </c>
      <c r="H13" s="35" t="s">
        <v>2</v>
      </c>
      <c r="I13" s="3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38" t="s">
        <v>1522</v>
      </c>
      <c r="H14" s="38" t="s">
        <v>3</v>
      </c>
      <c r="I14" s="3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41" t="s">
        <v>1614</v>
      </c>
      <c r="H15" s="41" t="s">
        <v>3</v>
      </c>
      <c r="I15" s="40" t="s">
        <v>3</v>
      </c>
      <c r="J15" s="116"/>
    </row>
    <row r="16" spans="1:10">
      <c r="A16" s="122" t="s">
        <v>2081</v>
      </c>
      <c r="B16" s="119" t="s">
        <v>2082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35" t="s">
        <v>2083</v>
      </c>
      <c r="H16" s="35" t="s">
        <v>3</v>
      </c>
      <c r="I16" s="3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38" t="s">
        <v>2082</v>
      </c>
      <c r="H17" s="38" t="s">
        <v>2</v>
      </c>
      <c r="I17" s="37" t="s">
        <v>2</v>
      </c>
      <c r="J17" s="116"/>
    </row>
    <row r="18" spans="1:10" ht="36.75" customHeight="1">
      <c r="A18" s="124"/>
      <c r="B18" s="121"/>
      <c r="C18" s="121"/>
      <c r="D18" s="121"/>
      <c r="E18" s="121"/>
      <c r="F18" s="121"/>
      <c r="G18" s="41" t="s">
        <v>2084</v>
      </c>
      <c r="H18" s="41" t="s">
        <v>3</v>
      </c>
      <c r="I18" s="40" t="s">
        <v>3</v>
      </c>
      <c r="J18" s="116"/>
    </row>
    <row r="19" spans="1:10">
      <c r="A19" s="122" t="s">
        <v>2085</v>
      </c>
      <c r="B19" s="119" t="s">
        <v>2086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35" t="s">
        <v>2086</v>
      </c>
      <c r="H19" s="35" t="s">
        <v>2</v>
      </c>
      <c r="I19" s="3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38" t="s">
        <v>1518</v>
      </c>
      <c r="H20" s="38" t="s">
        <v>3</v>
      </c>
      <c r="I20" s="3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41" t="s">
        <v>1942</v>
      </c>
      <c r="H21" s="41" t="s">
        <v>3</v>
      </c>
      <c r="I21" s="40" t="s">
        <v>3</v>
      </c>
      <c r="J21" s="116"/>
    </row>
    <row r="22" spans="1:10">
      <c r="A22" s="122" t="s">
        <v>1983</v>
      </c>
      <c r="B22" s="119" t="s">
        <v>1527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35" t="s">
        <v>1527</v>
      </c>
      <c r="H22" s="35" t="s">
        <v>2</v>
      </c>
      <c r="I22" s="3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38" t="s">
        <v>1537</v>
      </c>
      <c r="H23" s="38" t="s">
        <v>3</v>
      </c>
      <c r="I23" s="3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41" t="s">
        <v>2087</v>
      </c>
      <c r="H24" s="41" t="s">
        <v>3</v>
      </c>
      <c r="I24" s="40" t="s">
        <v>3</v>
      </c>
      <c r="J24" s="116"/>
    </row>
    <row r="25" spans="1:10">
      <c r="A25" s="122" t="s">
        <v>2088</v>
      </c>
      <c r="B25" s="119" t="s">
        <v>1987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35" t="s">
        <v>2089</v>
      </c>
      <c r="H25" s="35" t="s">
        <v>3</v>
      </c>
      <c r="I25" s="3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38" t="s">
        <v>2090</v>
      </c>
      <c r="H26" s="38" t="s">
        <v>3</v>
      </c>
      <c r="I26" s="3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41" t="s">
        <v>1987</v>
      </c>
      <c r="H27" s="41" t="s">
        <v>2</v>
      </c>
      <c r="I27" s="40" t="s">
        <v>2</v>
      </c>
      <c r="J27" s="116"/>
    </row>
    <row r="28" spans="1:10">
      <c r="A28" s="122" t="s">
        <v>2091</v>
      </c>
      <c r="B28" s="119" t="s">
        <v>2092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35" t="s">
        <v>2092</v>
      </c>
      <c r="H28" s="35" t="s">
        <v>2</v>
      </c>
      <c r="I28" s="3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38" t="s">
        <v>1522</v>
      </c>
      <c r="H29" s="38" t="s">
        <v>3</v>
      </c>
      <c r="I29" s="3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41" t="s">
        <v>2093</v>
      </c>
      <c r="H30" s="41" t="s">
        <v>3</v>
      </c>
      <c r="I30" s="40" t="s">
        <v>3</v>
      </c>
      <c r="J30" s="116"/>
    </row>
    <row r="31" spans="1:10">
      <c r="A31" s="122" t="s">
        <v>2094</v>
      </c>
      <c r="B31" s="119" t="s">
        <v>2095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35" t="s">
        <v>2096</v>
      </c>
      <c r="H31" s="35" t="s">
        <v>3</v>
      </c>
      <c r="I31" s="3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38" t="s">
        <v>2097</v>
      </c>
      <c r="H32" s="38" t="s">
        <v>3</v>
      </c>
      <c r="I32" s="3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41">
        <v>1807</v>
      </c>
      <c r="H33" s="41" t="s">
        <v>2</v>
      </c>
      <c r="I33" s="40" t="s">
        <v>2</v>
      </c>
      <c r="J33" s="116"/>
    </row>
    <row r="34" spans="1:10">
      <c r="A34" s="122" t="s">
        <v>2098</v>
      </c>
      <c r="B34" s="119" t="s">
        <v>2099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35" t="s">
        <v>2100</v>
      </c>
      <c r="H34" s="35" t="s">
        <v>3</v>
      </c>
      <c r="I34" s="3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38" t="s">
        <v>2099</v>
      </c>
      <c r="H35" s="38" t="s">
        <v>2</v>
      </c>
      <c r="I35" s="37" t="s">
        <v>2</v>
      </c>
      <c r="J35" s="116"/>
    </row>
    <row r="36" spans="1:10" ht="30.75" customHeight="1">
      <c r="A36" s="124"/>
      <c r="B36" s="121"/>
      <c r="C36" s="121"/>
      <c r="D36" s="121"/>
      <c r="E36" s="121"/>
      <c r="F36" s="121"/>
      <c r="G36" s="41" t="s">
        <v>2101</v>
      </c>
      <c r="H36" s="41" t="s">
        <v>3</v>
      </c>
      <c r="I36" s="40" t="s">
        <v>3</v>
      </c>
      <c r="J36" s="116"/>
    </row>
    <row r="37" spans="1:10">
      <c r="A37" s="122" t="s">
        <v>2102</v>
      </c>
      <c r="B37" s="119" t="s">
        <v>1522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35" t="s">
        <v>1523</v>
      </c>
      <c r="H37" s="35" t="s">
        <v>3</v>
      </c>
      <c r="I37" s="3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38" t="s">
        <v>1614</v>
      </c>
      <c r="H38" s="38" t="s">
        <v>3</v>
      </c>
      <c r="I38" s="3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41" t="s">
        <v>1522</v>
      </c>
      <c r="H39" s="41" t="s">
        <v>2</v>
      </c>
      <c r="I39" s="40" t="s">
        <v>2</v>
      </c>
      <c r="J39" s="116"/>
    </row>
    <row r="40" spans="1:10">
      <c r="A40" s="122" t="s">
        <v>2103</v>
      </c>
      <c r="B40" s="119" t="s">
        <v>1640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35" t="s">
        <v>2104</v>
      </c>
      <c r="H40" s="35" t="s">
        <v>3</v>
      </c>
      <c r="I40" s="3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38" t="s">
        <v>2105</v>
      </c>
      <c r="H41" s="38" t="s">
        <v>3</v>
      </c>
      <c r="I41" s="3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41" t="s">
        <v>1640</v>
      </c>
      <c r="H42" s="41" t="s">
        <v>2</v>
      </c>
      <c r="I42" s="40" t="s">
        <v>2</v>
      </c>
      <c r="J42" s="116"/>
    </row>
    <row r="43" spans="1:10">
      <c r="A43" s="122" t="s">
        <v>2106</v>
      </c>
      <c r="B43" s="119" t="s">
        <v>2107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35" t="s">
        <v>1522</v>
      </c>
      <c r="H43" s="35" t="s">
        <v>3</v>
      </c>
      <c r="I43" s="3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38" t="s">
        <v>2108</v>
      </c>
      <c r="H44" s="38" t="s">
        <v>2</v>
      </c>
      <c r="I44" s="3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41" t="s">
        <v>2109</v>
      </c>
      <c r="H45" s="41" t="s">
        <v>3</v>
      </c>
      <c r="I45" s="40" t="s">
        <v>3</v>
      </c>
      <c r="J45" s="116"/>
    </row>
    <row r="46" spans="1:10">
      <c r="A46" s="122" t="s">
        <v>2110</v>
      </c>
      <c r="B46" s="119" t="s">
        <v>1534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35" t="s">
        <v>1614</v>
      </c>
      <c r="H46" s="35" t="s">
        <v>3</v>
      </c>
      <c r="I46" s="3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38" t="s">
        <v>1535</v>
      </c>
      <c r="H47" s="38" t="s">
        <v>3</v>
      </c>
      <c r="I47" s="3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41" t="s">
        <v>1534</v>
      </c>
      <c r="H48" s="41" t="s">
        <v>2</v>
      </c>
      <c r="I48" s="40" t="s">
        <v>2</v>
      </c>
      <c r="J48" s="116"/>
    </row>
    <row r="49" spans="1:10">
      <c r="A49" s="122" t="s">
        <v>2111</v>
      </c>
      <c r="B49" s="119" t="s">
        <v>1527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35" t="s">
        <v>2112</v>
      </c>
      <c r="H49" s="35" t="s">
        <v>3</v>
      </c>
      <c r="I49" s="3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38" t="s">
        <v>2087</v>
      </c>
      <c r="H50" s="38" t="s">
        <v>3</v>
      </c>
      <c r="I50" s="3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41" t="s">
        <v>1527</v>
      </c>
      <c r="H51" s="41" t="s">
        <v>2</v>
      </c>
      <c r="I51" s="40" t="s">
        <v>2</v>
      </c>
      <c r="J51" s="116"/>
    </row>
    <row r="52" spans="1:10">
      <c r="A52" s="122" t="s">
        <v>2113</v>
      </c>
      <c r="B52" s="119" t="s">
        <v>1968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35" t="s">
        <v>1970</v>
      </c>
      <c r="H52" s="35" t="s">
        <v>2</v>
      </c>
      <c r="I52" s="3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38" t="s">
        <v>1968</v>
      </c>
      <c r="H53" s="38" t="s">
        <v>2</v>
      </c>
      <c r="I53" s="37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41" t="s">
        <v>2114</v>
      </c>
      <c r="H54" s="41" t="s">
        <v>3</v>
      </c>
      <c r="I54" s="40" t="s">
        <v>3</v>
      </c>
      <c r="J54" s="116"/>
    </row>
    <row r="55" spans="1:10">
      <c r="A55" s="122" t="s">
        <v>2115</v>
      </c>
      <c r="B55" s="119" t="s">
        <v>2116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35" t="s">
        <v>2117</v>
      </c>
      <c r="H55" s="35" t="s">
        <v>3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38" t="s">
        <v>2116</v>
      </c>
      <c r="H56" s="38" t="s">
        <v>2</v>
      </c>
      <c r="I56" s="3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41" t="s">
        <v>2118</v>
      </c>
      <c r="H57" s="41" t="s">
        <v>3</v>
      </c>
      <c r="I57" s="40" t="s">
        <v>3</v>
      </c>
      <c r="J57" s="116"/>
    </row>
    <row r="58" spans="1:10">
      <c r="A58" s="122" t="s">
        <v>2119</v>
      </c>
      <c r="B58" s="119" t="s">
        <v>2120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35" t="s">
        <v>2121</v>
      </c>
      <c r="H58" s="35" t="s">
        <v>3</v>
      </c>
      <c r="I58" s="3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38" t="s">
        <v>2120</v>
      </c>
      <c r="H59" s="38" t="s">
        <v>2</v>
      </c>
      <c r="I59" s="3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41" t="s">
        <v>2122</v>
      </c>
      <c r="H60" s="41" t="s">
        <v>3</v>
      </c>
      <c r="I60" s="40" t="s">
        <v>3</v>
      </c>
      <c r="J60" s="116"/>
    </row>
    <row r="61" spans="1:10">
      <c r="A61" s="122" t="s">
        <v>2123</v>
      </c>
      <c r="B61" s="119" t="s">
        <v>1917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35" t="s">
        <v>1608</v>
      </c>
      <c r="H61" s="35" t="s">
        <v>3</v>
      </c>
      <c r="I61" s="3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38" t="s">
        <v>1917</v>
      </c>
      <c r="H62" s="38" t="s">
        <v>2</v>
      </c>
      <c r="I62" s="37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41" t="s">
        <v>1609</v>
      </c>
      <c r="H63" s="41" t="s">
        <v>3</v>
      </c>
      <c r="I63" s="40" t="s">
        <v>3</v>
      </c>
      <c r="J63" s="116"/>
    </row>
    <row r="64" spans="1:10">
      <c r="A64" s="122" t="s">
        <v>2124</v>
      </c>
      <c r="B64" s="119" t="s">
        <v>1635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35" t="s">
        <v>1636</v>
      </c>
      <c r="H64" s="35" t="s">
        <v>3</v>
      </c>
      <c r="I64" s="3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38" t="s">
        <v>1637</v>
      </c>
      <c r="H65" s="38" t="s">
        <v>3</v>
      </c>
      <c r="I65" s="37" t="s">
        <v>3</v>
      </c>
      <c r="J65" s="116"/>
    </row>
    <row r="66" spans="1:10" ht="36.75" customHeight="1">
      <c r="A66" s="124"/>
      <c r="B66" s="121"/>
      <c r="C66" s="121"/>
      <c r="D66" s="121"/>
      <c r="E66" s="121"/>
      <c r="F66" s="121"/>
      <c r="G66" s="41" t="s">
        <v>1635</v>
      </c>
      <c r="H66" s="41" t="s">
        <v>2</v>
      </c>
      <c r="I66" s="40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400-000000000000}">
      <formula1>binary_options</formula1>
    </dataValidation>
    <dataValidation type="list" allowBlank="1" sqref="H7:I66" xr:uid="{00000000-0002-0000-2400-000001000000}">
      <formula1>answer_evaluations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Lapas38"/>
  <dimension ref="A1:J67"/>
  <sheetViews>
    <sheetView workbookViewId="0">
      <selection activeCell="F34" sqref="F34:F36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33" t="s">
        <v>146</v>
      </c>
      <c r="B1" s="34" t="s">
        <v>21</v>
      </c>
      <c r="D1" s="33" t="s">
        <v>147</v>
      </c>
      <c r="E1" s="35" t="s">
        <v>148</v>
      </c>
      <c r="F1" s="35" t="s">
        <v>149</v>
      </c>
      <c r="G1" s="35" t="s">
        <v>150</v>
      </c>
      <c r="H1" s="34" t="s">
        <v>151</v>
      </c>
    </row>
    <row r="2" spans="1:10">
      <c r="A2" s="36" t="s">
        <v>131</v>
      </c>
      <c r="B2" s="37" t="s">
        <v>152</v>
      </c>
      <c r="D2" s="36" t="s">
        <v>153</v>
      </c>
      <c r="E2" s="38">
        <v>6611</v>
      </c>
      <c r="F2" s="38">
        <v>3779</v>
      </c>
      <c r="G2" s="38">
        <v>4063</v>
      </c>
      <c r="H2" s="37">
        <v>4340</v>
      </c>
    </row>
    <row r="3" spans="1:10">
      <c r="A3" s="36" t="s">
        <v>154</v>
      </c>
      <c r="B3" s="37" t="s">
        <v>1506</v>
      </c>
      <c r="D3" s="36" t="s">
        <v>156</v>
      </c>
      <c r="E3" s="38">
        <v>40425</v>
      </c>
      <c r="F3" s="38">
        <v>19812</v>
      </c>
      <c r="G3" s="38">
        <v>19832</v>
      </c>
      <c r="H3" s="37">
        <v>19804</v>
      </c>
    </row>
    <row r="4" spans="1:10">
      <c r="A4" s="39" t="s">
        <v>133</v>
      </c>
      <c r="B4" s="40" t="s">
        <v>285</v>
      </c>
      <c r="D4" s="39" t="s">
        <v>158</v>
      </c>
      <c r="E4" s="41">
        <v>47036</v>
      </c>
      <c r="F4" s="41">
        <v>23591</v>
      </c>
      <c r="G4" s="41">
        <v>23895</v>
      </c>
      <c r="H4" s="40">
        <v>24144</v>
      </c>
    </row>
    <row r="6" spans="1:10">
      <c r="A6" s="42" t="s">
        <v>159</v>
      </c>
      <c r="B6" s="43" t="s">
        <v>160</v>
      </c>
      <c r="C6" s="43" t="s">
        <v>161</v>
      </c>
      <c r="D6" s="43" t="s">
        <v>162</v>
      </c>
      <c r="E6" s="43" t="s">
        <v>163</v>
      </c>
      <c r="F6" s="43" t="s">
        <v>164</v>
      </c>
      <c r="G6" s="43" t="s">
        <v>165</v>
      </c>
      <c r="H6" s="43" t="s">
        <v>166</v>
      </c>
      <c r="I6" s="44" t="s">
        <v>167</v>
      </c>
      <c r="J6" s="116"/>
    </row>
    <row r="7" spans="1:10">
      <c r="A7" s="122" t="s">
        <v>2125</v>
      </c>
      <c r="B7" s="119" t="s">
        <v>1590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57" t="s">
        <v>1876</v>
      </c>
      <c r="H7" s="35" t="s">
        <v>3</v>
      </c>
      <c r="I7" s="34" t="s">
        <v>3</v>
      </c>
      <c r="J7" s="116"/>
    </row>
    <row r="8" spans="1:10">
      <c r="A8" s="123"/>
      <c r="B8" s="120"/>
      <c r="C8" s="120"/>
      <c r="D8" s="120"/>
      <c r="E8" s="120"/>
      <c r="F8" s="120"/>
      <c r="G8" s="58" t="s">
        <v>1883</v>
      </c>
      <c r="H8" s="38" t="s">
        <v>3</v>
      </c>
      <c r="I8" s="37" t="s">
        <v>3</v>
      </c>
      <c r="J8" s="116"/>
    </row>
    <row r="9" spans="1:10">
      <c r="A9" s="124"/>
      <c r="B9" s="121"/>
      <c r="C9" s="121"/>
      <c r="D9" s="121"/>
      <c r="E9" s="121"/>
      <c r="F9" s="121"/>
      <c r="G9" s="59" t="s">
        <v>1590</v>
      </c>
      <c r="H9" s="41" t="s">
        <v>2</v>
      </c>
      <c r="I9" s="40" t="s">
        <v>2</v>
      </c>
      <c r="J9" s="116"/>
    </row>
    <row r="10" spans="1:10">
      <c r="A10" s="122" t="s">
        <v>2126</v>
      </c>
      <c r="B10" s="119" t="s">
        <v>1512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57" t="s">
        <v>1981</v>
      </c>
      <c r="H10" s="35" t="s">
        <v>3</v>
      </c>
      <c r="I10" s="3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58" t="s">
        <v>1773</v>
      </c>
      <c r="H11" s="38" t="s">
        <v>2</v>
      </c>
      <c r="I11" s="37" t="s">
        <v>2</v>
      </c>
      <c r="J11" s="116"/>
    </row>
    <row r="12" spans="1:10" ht="39.75" customHeight="1">
      <c r="A12" s="124"/>
      <c r="B12" s="121"/>
      <c r="C12" s="121"/>
      <c r="D12" s="121"/>
      <c r="E12" s="121"/>
      <c r="F12" s="121"/>
      <c r="G12" s="59" t="s">
        <v>1512</v>
      </c>
      <c r="H12" s="41" t="s">
        <v>2</v>
      </c>
      <c r="I12" s="40" t="s">
        <v>2</v>
      </c>
      <c r="J12" s="116"/>
    </row>
    <row r="13" spans="1:10">
      <c r="A13" s="122" t="s">
        <v>2127</v>
      </c>
      <c r="B13" s="119" t="s">
        <v>1978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57" t="s">
        <v>1978</v>
      </c>
      <c r="H13" s="35" t="s">
        <v>2</v>
      </c>
      <c r="I13" s="3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58" t="s">
        <v>1979</v>
      </c>
      <c r="H14" s="38" t="s">
        <v>2</v>
      </c>
      <c r="I14" s="3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59" t="s">
        <v>1903</v>
      </c>
      <c r="H15" s="41" t="s">
        <v>3</v>
      </c>
      <c r="I15" s="40" t="s">
        <v>3</v>
      </c>
      <c r="J15" s="116"/>
    </row>
    <row r="16" spans="1:10">
      <c r="A16" s="122" t="s">
        <v>2128</v>
      </c>
      <c r="B16" s="119" t="s">
        <v>1525</v>
      </c>
      <c r="C16" s="119" t="s">
        <v>1</v>
      </c>
      <c r="D16" s="119" t="s">
        <v>0</v>
      </c>
      <c r="E16" s="119" t="s">
        <v>1</v>
      </c>
      <c r="F16" s="119" t="str">
        <f>IF(COUNTIF(C16:E16, "yes") = 3, "yes", "no")</f>
        <v>no</v>
      </c>
      <c r="G16" s="57" t="s">
        <v>1525</v>
      </c>
      <c r="H16" s="35" t="s">
        <v>4</v>
      </c>
      <c r="I16" s="3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58" t="s">
        <v>1932</v>
      </c>
      <c r="H17" s="38" t="s">
        <v>4</v>
      </c>
      <c r="I17" s="3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59" t="s">
        <v>1526</v>
      </c>
      <c r="H18" s="41" t="s">
        <v>4</v>
      </c>
      <c r="I18" s="40" t="s">
        <v>3</v>
      </c>
      <c r="J18" s="116"/>
    </row>
    <row r="19" spans="1:10">
      <c r="A19" s="122" t="s">
        <v>2129</v>
      </c>
      <c r="B19" s="119" t="s">
        <v>2130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57" t="s">
        <v>2131</v>
      </c>
      <c r="H19" s="35" t="s">
        <v>3</v>
      </c>
      <c r="I19" s="3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58" t="s">
        <v>2132</v>
      </c>
      <c r="H20" s="38" t="s">
        <v>3</v>
      </c>
      <c r="I20" s="3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59" t="s">
        <v>2130</v>
      </c>
      <c r="H21" s="41" t="s">
        <v>2</v>
      </c>
      <c r="I21" s="40" t="s">
        <v>2</v>
      </c>
      <c r="J21" s="116"/>
    </row>
    <row r="22" spans="1:10">
      <c r="A22" s="122" t="s">
        <v>2133</v>
      </c>
      <c r="B22" s="119" t="s">
        <v>1530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57" t="s">
        <v>1526</v>
      </c>
      <c r="H22" s="35" t="s">
        <v>3</v>
      </c>
      <c r="I22" s="3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58" t="s">
        <v>1530</v>
      </c>
      <c r="H23" s="38" t="s">
        <v>2</v>
      </c>
      <c r="I23" s="37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59" t="s">
        <v>2134</v>
      </c>
      <c r="H24" s="41" t="s">
        <v>3</v>
      </c>
      <c r="I24" s="40" t="s">
        <v>3</v>
      </c>
      <c r="J24" s="116"/>
    </row>
    <row r="25" spans="1:10">
      <c r="A25" s="122" t="s">
        <v>2135</v>
      </c>
      <c r="B25" s="119" t="s">
        <v>2136</v>
      </c>
      <c r="C25" s="119" t="s">
        <v>1</v>
      </c>
      <c r="D25" s="119" t="s">
        <v>0</v>
      </c>
      <c r="E25" s="119" t="s">
        <v>1</v>
      </c>
      <c r="F25" s="119" t="str">
        <f>IF(COUNTIF(C25:E25, "yes") = 3, "yes", "no")</f>
        <v>no</v>
      </c>
      <c r="G25" s="57" t="s">
        <v>2137</v>
      </c>
      <c r="H25" s="35" t="s">
        <v>4</v>
      </c>
      <c r="I25" s="3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58" t="s">
        <v>2138</v>
      </c>
      <c r="H26" s="38" t="s">
        <v>4</v>
      </c>
      <c r="I26" s="37" t="s">
        <v>3</v>
      </c>
      <c r="J26" s="116"/>
    </row>
    <row r="27" spans="1:10" ht="33.75" customHeight="1">
      <c r="A27" s="124"/>
      <c r="B27" s="121"/>
      <c r="C27" s="121"/>
      <c r="D27" s="121"/>
      <c r="E27" s="121"/>
      <c r="F27" s="121"/>
      <c r="G27" s="59" t="s">
        <v>2139</v>
      </c>
      <c r="H27" s="41" t="s">
        <v>4</v>
      </c>
      <c r="I27" s="40" t="s">
        <v>3</v>
      </c>
      <c r="J27" s="116"/>
    </row>
    <row r="28" spans="1:10">
      <c r="A28" s="122" t="s">
        <v>2140</v>
      </c>
      <c r="B28" s="119" t="s">
        <v>2141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57" t="s">
        <v>1667</v>
      </c>
      <c r="H28" s="35" t="s">
        <v>3</v>
      </c>
      <c r="I28" s="3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58" t="s">
        <v>2142</v>
      </c>
      <c r="H29" s="38" t="s">
        <v>2</v>
      </c>
      <c r="I29" s="37" t="s">
        <v>2</v>
      </c>
      <c r="J29" s="116"/>
    </row>
    <row r="30" spans="1:10" ht="39" customHeight="1">
      <c r="A30" s="124"/>
      <c r="B30" s="121"/>
      <c r="C30" s="121"/>
      <c r="D30" s="121"/>
      <c r="E30" s="121"/>
      <c r="F30" s="121"/>
      <c r="G30" s="59" t="s">
        <v>2143</v>
      </c>
      <c r="H30" s="41" t="s">
        <v>3</v>
      </c>
      <c r="I30" s="40" t="s">
        <v>3</v>
      </c>
      <c r="J30" s="116"/>
    </row>
    <row r="31" spans="1:10">
      <c r="A31" s="122" t="s">
        <v>2144</v>
      </c>
      <c r="B31" s="119" t="s">
        <v>1903</v>
      </c>
      <c r="C31" s="119" t="s">
        <v>1</v>
      </c>
      <c r="D31" s="119" t="s">
        <v>0</v>
      </c>
      <c r="E31" s="119" t="s">
        <v>1</v>
      </c>
      <c r="F31" s="119" t="str">
        <f>IF(COUNTIF(C31:E31, "yes") = 3, "yes", "no")</f>
        <v>no</v>
      </c>
      <c r="G31" s="57" t="s">
        <v>1903</v>
      </c>
      <c r="H31" s="35" t="s">
        <v>4</v>
      </c>
      <c r="I31" s="3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58" t="s">
        <v>1520</v>
      </c>
      <c r="H32" s="38" t="s">
        <v>4</v>
      </c>
      <c r="I32" s="3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59" t="s">
        <v>2130</v>
      </c>
      <c r="H33" s="41" t="s">
        <v>4</v>
      </c>
      <c r="I33" s="40" t="s">
        <v>3</v>
      </c>
      <c r="J33" s="116"/>
    </row>
    <row r="34" spans="1:10">
      <c r="A34" s="122" t="s">
        <v>2145</v>
      </c>
      <c r="B34" s="119" t="s">
        <v>2146</v>
      </c>
      <c r="C34" s="119" t="s">
        <v>1</v>
      </c>
      <c r="D34" s="119" t="s">
        <v>0</v>
      </c>
      <c r="E34" s="119" t="s">
        <v>1</v>
      </c>
      <c r="F34" s="119" t="str">
        <f>IF(COUNTIF(C34:E34, "yes") = 3, "yes", "no")</f>
        <v>no</v>
      </c>
      <c r="G34" s="57" t="s">
        <v>2146</v>
      </c>
      <c r="H34" s="35" t="s">
        <v>4</v>
      </c>
      <c r="I34" s="3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58" t="s">
        <v>2020</v>
      </c>
      <c r="H35" s="38" t="s">
        <v>4</v>
      </c>
      <c r="I35" s="3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59" t="s">
        <v>2147</v>
      </c>
      <c r="H36" s="41" t="s">
        <v>4</v>
      </c>
      <c r="I36" s="40" t="s">
        <v>4</v>
      </c>
      <c r="J36" s="116"/>
    </row>
    <row r="37" spans="1:10">
      <c r="A37" s="122" t="s">
        <v>2148</v>
      </c>
      <c r="B37" s="119" t="s">
        <v>2086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57" t="s">
        <v>2149</v>
      </c>
      <c r="H37" s="35" t="s">
        <v>3</v>
      </c>
      <c r="I37" s="3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58" t="s">
        <v>1903</v>
      </c>
      <c r="H38" s="38" t="s">
        <v>2</v>
      </c>
      <c r="I38" s="37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59" t="s">
        <v>1942</v>
      </c>
      <c r="H39" s="41" t="s">
        <v>3</v>
      </c>
      <c r="I39" s="40" t="s">
        <v>3</v>
      </c>
      <c r="J39" s="116"/>
    </row>
    <row r="40" spans="1:10">
      <c r="A40" s="122" t="s">
        <v>2150</v>
      </c>
      <c r="B40" s="119" t="s">
        <v>1573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57" t="s">
        <v>1573</v>
      </c>
      <c r="H40" s="35" t="s">
        <v>2</v>
      </c>
      <c r="I40" s="3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58" t="s">
        <v>1557</v>
      </c>
      <c r="H41" s="38" t="s">
        <v>3</v>
      </c>
      <c r="I41" s="3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59" t="s">
        <v>2151</v>
      </c>
      <c r="H42" s="41" t="s">
        <v>3</v>
      </c>
      <c r="I42" s="40" t="s">
        <v>3</v>
      </c>
      <c r="J42" s="116"/>
    </row>
    <row r="43" spans="1:10">
      <c r="A43" s="122" t="s">
        <v>2152</v>
      </c>
      <c r="B43" s="119" t="s">
        <v>2153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57" t="s">
        <v>2153</v>
      </c>
      <c r="H43" s="35" t="s">
        <v>2</v>
      </c>
      <c r="I43" s="3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58" t="s">
        <v>2154</v>
      </c>
      <c r="H44" s="38" t="s">
        <v>3</v>
      </c>
      <c r="I44" s="3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59" t="s">
        <v>2155</v>
      </c>
      <c r="H45" s="41" t="s">
        <v>3</v>
      </c>
      <c r="I45" s="40" t="s">
        <v>3</v>
      </c>
      <c r="J45" s="116"/>
    </row>
    <row r="46" spans="1:10">
      <c r="A46" s="122" t="s">
        <v>2156</v>
      </c>
      <c r="B46" s="119" t="s">
        <v>2157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57" t="s">
        <v>2158</v>
      </c>
      <c r="H46" s="35" t="s">
        <v>3</v>
      </c>
      <c r="I46" s="3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58" t="s">
        <v>2159</v>
      </c>
      <c r="H47" s="38" t="s">
        <v>3</v>
      </c>
      <c r="I47" s="37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59" t="s">
        <v>2157</v>
      </c>
      <c r="H48" s="41" t="s">
        <v>2</v>
      </c>
      <c r="I48" s="40" t="s">
        <v>2</v>
      </c>
      <c r="J48" s="116"/>
    </row>
    <row r="49" spans="1:10">
      <c r="A49" s="122" t="s">
        <v>2160</v>
      </c>
      <c r="B49" s="119" t="s">
        <v>2161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57" t="s">
        <v>2130</v>
      </c>
      <c r="H49" s="35" t="s">
        <v>3</v>
      </c>
      <c r="I49" s="3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58" t="s">
        <v>1520</v>
      </c>
      <c r="H50" s="38" t="s">
        <v>3</v>
      </c>
      <c r="I50" s="37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59" t="s">
        <v>2161</v>
      </c>
      <c r="H51" s="41" t="s">
        <v>2</v>
      </c>
      <c r="I51" s="40" t="s">
        <v>2</v>
      </c>
      <c r="J51" s="116"/>
    </row>
    <row r="52" spans="1:10">
      <c r="A52" s="122" t="s">
        <v>2162</v>
      </c>
      <c r="B52" s="119" t="s">
        <v>2163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57" t="s">
        <v>2164</v>
      </c>
      <c r="H52" s="35" t="s">
        <v>2</v>
      </c>
      <c r="I52" s="3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58" t="s">
        <v>2165</v>
      </c>
      <c r="H53" s="38" t="s">
        <v>2</v>
      </c>
      <c r="I53" s="37" t="s">
        <v>2</v>
      </c>
      <c r="J53" s="116"/>
    </row>
    <row r="54" spans="1:10" ht="36" customHeight="1" thickBot="1">
      <c r="A54" s="124"/>
      <c r="B54" s="121"/>
      <c r="C54" s="121"/>
      <c r="D54" s="121"/>
      <c r="E54" s="121"/>
      <c r="F54" s="121"/>
      <c r="G54" s="59" t="s">
        <v>2166</v>
      </c>
      <c r="H54" s="41" t="s">
        <v>3</v>
      </c>
      <c r="I54" s="40" t="s">
        <v>3</v>
      </c>
      <c r="J54" s="116"/>
    </row>
    <row r="55" spans="1:10">
      <c r="A55" s="122" t="s">
        <v>2167</v>
      </c>
      <c r="B55" s="119" t="s">
        <v>2168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57" t="s">
        <v>1876</v>
      </c>
      <c r="H55" s="35" t="s">
        <v>3</v>
      </c>
      <c r="I55" s="3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58" t="s">
        <v>2168</v>
      </c>
      <c r="H56" s="38" t="s">
        <v>2</v>
      </c>
      <c r="I56" s="37" t="s">
        <v>2</v>
      </c>
      <c r="J56" s="116"/>
    </row>
    <row r="57" spans="1:10" ht="33.75" customHeight="1" thickBot="1">
      <c r="A57" s="124"/>
      <c r="B57" s="121"/>
      <c r="C57" s="121"/>
      <c r="D57" s="121"/>
      <c r="E57" s="121"/>
      <c r="F57" s="121"/>
      <c r="G57" s="59" t="s">
        <v>1899</v>
      </c>
      <c r="H57" s="41" t="s">
        <v>3</v>
      </c>
      <c r="I57" s="40" t="s">
        <v>3</v>
      </c>
      <c r="J57" s="116"/>
    </row>
    <row r="58" spans="1:10">
      <c r="A58" s="122" t="s">
        <v>2169</v>
      </c>
      <c r="B58" s="119" t="s">
        <v>1712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57" t="s">
        <v>2170</v>
      </c>
      <c r="H58" s="35" t="s">
        <v>2</v>
      </c>
      <c r="I58" s="3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58" t="s">
        <v>1936</v>
      </c>
      <c r="H59" s="38" t="s">
        <v>3</v>
      </c>
      <c r="I59" s="3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59" t="s">
        <v>1712</v>
      </c>
      <c r="H60" s="41" t="s">
        <v>2</v>
      </c>
      <c r="I60" s="40" t="s">
        <v>2</v>
      </c>
      <c r="J60" s="116"/>
    </row>
    <row r="61" spans="1:10">
      <c r="A61" s="122" t="s">
        <v>2171</v>
      </c>
      <c r="B61" s="119" t="s">
        <v>1973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57" t="s">
        <v>1973</v>
      </c>
      <c r="H61" s="35" t="s">
        <v>2</v>
      </c>
      <c r="I61" s="3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58" t="s">
        <v>1974</v>
      </c>
      <c r="H62" s="38" t="s">
        <v>3</v>
      </c>
      <c r="I62" s="3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59" t="s">
        <v>2172</v>
      </c>
      <c r="H63" s="41" t="s">
        <v>3</v>
      </c>
      <c r="I63" s="40" t="s">
        <v>3</v>
      </c>
      <c r="J63" s="116"/>
    </row>
    <row r="64" spans="1:10">
      <c r="A64" s="122" t="s">
        <v>2173</v>
      </c>
      <c r="B64" s="119" t="s">
        <v>2174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57" t="s">
        <v>2174</v>
      </c>
      <c r="H64" s="35" t="s">
        <v>2</v>
      </c>
      <c r="I64" s="3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58" t="s">
        <v>2175</v>
      </c>
      <c r="H65" s="38" t="s">
        <v>3</v>
      </c>
      <c r="I65" s="37" t="s">
        <v>3</v>
      </c>
      <c r="J65" s="116"/>
    </row>
    <row r="66" spans="1:10" ht="32.25" customHeight="1" thickBot="1">
      <c r="A66" s="124"/>
      <c r="B66" s="121"/>
      <c r="C66" s="121"/>
      <c r="D66" s="121"/>
      <c r="E66" s="121"/>
      <c r="F66" s="121"/>
      <c r="G66" s="59" t="s">
        <v>2176</v>
      </c>
      <c r="H66" s="41" t="s">
        <v>3</v>
      </c>
      <c r="I66" s="4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500-000000000000}">
      <formula1>binary_options</formula1>
    </dataValidation>
    <dataValidation type="list" allowBlank="1" sqref="H7:I66" xr:uid="{00000000-0002-0000-2500-000001000000}">
      <formula1>answer_evaluations</formula1>
    </dataValidation>
  </dataValidation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Lapas39"/>
  <dimension ref="A1:J67"/>
  <sheetViews>
    <sheetView workbookViewId="0">
      <selection activeCell="G40" sqref="G40:H42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18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6041</v>
      </c>
      <c r="F2" s="50">
        <v>4823</v>
      </c>
      <c r="G2" s="50">
        <v>6467</v>
      </c>
      <c r="H2" s="49">
        <v>5805</v>
      </c>
    </row>
    <row r="3" spans="1:10">
      <c r="A3" s="48" t="s">
        <v>154</v>
      </c>
      <c r="B3" s="49" t="s">
        <v>2177</v>
      </c>
      <c r="D3" s="48" t="s">
        <v>156</v>
      </c>
      <c r="E3" s="50">
        <v>7267</v>
      </c>
      <c r="F3" s="50">
        <v>8256</v>
      </c>
      <c r="G3" s="50">
        <v>8261</v>
      </c>
      <c r="H3" s="49">
        <v>8258</v>
      </c>
    </row>
    <row r="4" spans="1:10">
      <c r="A4" s="51" t="s">
        <v>133</v>
      </c>
      <c r="B4" s="52" t="s">
        <v>157</v>
      </c>
      <c r="D4" s="51" t="s">
        <v>158</v>
      </c>
      <c r="E4" s="53">
        <v>13308</v>
      </c>
      <c r="F4" s="53">
        <v>13079</v>
      </c>
      <c r="G4" s="53">
        <v>14728</v>
      </c>
      <c r="H4" s="52">
        <v>14063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2178</v>
      </c>
      <c r="B7" s="119" t="s">
        <v>1518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2179</v>
      </c>
      <c r="H7" s="47" t="s">
        <v>3</v>
      </c>
      <c r="I7" s="46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1895</v>
      </c>
      <c r="H8" s="50" t="s">
        <v>3</v>
      </c>
      <c r="I8" s="49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1518</v>
      </c>
      <c r="H9" s="53" t="s">
        <v>2</v>
      </c>
      <c r="I9" s="52" t="s">
        <v>2</v>
      </c>
      <c r="J9" s="116"/>
    </row>
    <row r="10" spans="1:10">
      <c r="A10" s="122" t="s">
        <v>2180</v>
      </c>
      <c r="B10" s="119" t="s">
        <v>806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947</v>
      </c>
      <c r="H10" s="47" t="s">
        <v>3</v>
      </c>
      <c r="I10" s="4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806</v>
      </c>
      <c r="H11" s="50" t="s">
        <v>2</v>
      </c>
      <c r="I11" s="4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2181</v>
      </c>
      <c r="H12" s="53" t="s">
        <v>3</v>
      </c>
      <c r="I12" s="52" t="s">
        <v>3</v>
      </c>
      <c r="J12" s="116"/>
    </row>
    <row r="13" spans="1:10">
      <c r="A13" s="122" t="s">
        <v>2182</v>
      </c>
      <c r="B13" s="119" t="s">
        <v>2183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2184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2185</v>
      </c>
      <c r="H14" s="50" t="s">
        <v>3</v>
      </c>
      <c r="I14" s="4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2183</v>
      </c>
      <c r="H15" s="53" t="s">
        <v>2</v>
      </c>
      <c r="I15" s="52" t="s">
        <v>2</v>
      </c>
      <c r="J15" s="116"/>
    </row>
    <row r="16" spans="1:10">
      <c r="A16" s="122" t="s">
        <v>2186</v>
      </c>
      <c r="B16" s="119" t="s">
        <v>2187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2187</v>
      </c>
      <c r="H16" s="47" t="s">
        <v>2</v>
      </c>
      <c r="I16" s="4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2188</v>
      </c>
      <c r="H17" s="50" t="s">
        <v>2</v>
      </c>
      <c r="I17" s="49" t="s">
        <v>2</v>
      </c>
      <c r="J17" s="116"/>
    </row>
    <row r="18" spans="1:10" ht="34.5" customHeight="1">
      <c r="A18" s="124"/>
      <c r="B18" s="121"/>
      <c r="C18" s="121"/>
      <c r="D18" s="121"/>
      <c r="E18" s="121"/>
      <c r="F18" s="121"/>
      <c r="G18" s="62" t="s">
        <v>2189</v>
      </c>
      <c r="H18" s="53" t="s">
        <v>3</v>
      </c>
      <c r="I18" s="52" t="s">
        <v>3</v>
      </c>
      <c r="J18" s="116"/>
    </row>
    <row r="19" spans="1:10">
      <c r="A19" s="122" t="s">
        <v>2190</v>
      </c>
      <c r="B19" s="119" t="s">
        <v>1596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2072</v>
      </c>
      <c r="H19" s="47" t="s">
        <v>3</v>
      </c>
      <c r="I19" s="4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2191</v>
      </c>
      <c r="H20" s="50" t="s">
        <v>3</v>
      </c>
      <c r="I20" s="4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1596</v>
      </c>
      <c r="H21" s="53" t="s">
        <v>2</v>
      </c>
      <c r="I21" s="52" t="s">
        <v>2</v>
      </c>
      <c r="J21" s="116"/>
    </row>
    <row r="22" spans="1:10">
      <c r="A22" s="122" t="s">
        <v>2192</v>
      </c>
      <c r="B22" s="119" t="s">
        <v>2193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2193</v>
      </c>
      <c r="H22" s="47" t="s">
        <v>2</v>
      </c>
      <c r="I22" s="4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1759</v>
      </c>
      <c r="H23" s="50" t="s">
        <v>3</v>
      </c>
      <c r="I23" s="4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2194</v>
      </c>
      <c r="H24" s="53" t="s">
        <v>3</v>
      </c>
      <c r="I24" s="52" t="s">
        <v>3</v>
      </c>
      <c r="J24" s="116"/>
    </row>
    <row r="25" spans="1:10">
      <c r="A25" s="122" t="s">
        <v>2195</v>
      </c>
      <c r="B25" s="119" t="s">
        <v>2196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2197</v>
      </c>
      <c r="H25" s="47" t="s">
        <v>3</v>
      </c>
      <c r="I25" s="4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2198</v>
      </c>
      <c r="H26" s="50" t="s">
        <v>2</v>
      </c>
      <c r="I26" s="49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2196</v>
      </c>
      <c r="H27" s="53" t="s">
        <v>2</v>
      </c>
      <c r="I27" s="52" t="s">
        <v>2</v>
      </c>
      <c r="J27" s="116"/>
    </row>
    <row r="28" spans="1:10">
      <c r="A28" s="122" t="s">
        <v>2199</v>
      </c>
      <c r="B28" s="119" t="s">
        <v>2200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2200</v>
      </c>
      <c r="H28" s="47" t="s">
        <v>2</v>
      </c>
      <c r="I28" s="4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2201</v>
      </c>
      <c r="H29" s="50" t="s">
        <v>3</v>
      </c>
      <c r="I29" s="4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2202</v>
      </c>
      <c r="H30" s="53" t="s">
        <v>3</v>
      </c>
      <c r="I30" s="52" t="s">
        <v>3</v>
      </c>
      <c r="J30" s="116"/>
    </row>
    <row r="31" spans="1:10">
      <c r="A31" s="122" t="s">
        <v>2203</v>
      </c>
      <c r="B31" s="119" t="s">
        <v>2204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2204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2205</v>
      </c>
      <c r="H32" s="50" t="s">
        <v>3</v>
      </c>
      <c r="I32" s="4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2206</v>
      </c>
      <c r="H33" s="53" t="s">
        <v>3</v>
      </c>
      <c r="I33" s="52" t="s">
        <v>3</v>
      </c>
      <c r="J33" s="116"/>
    </row>
    <row r="34" spans="1:10">
      <c r="A34" s="122" t="s">
        <v>2207</v>
      </c>
      <c r="B34" s="119" t="s">
        <v>2208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2209</v>
      </c>
      <c r="H34" s="47" t="s">
        <v>3</v>
      </c>
      <c r="I34" s="4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2208</v>
      </c>
      <c r="H35" s="50" t="s">
        <v>2</v>
      </c>
      <c r="I35" s="49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2210</v>
      </c>
      <c r="H36" s="53" t="s">
        <v>3</v>
      </c>
      <c r="I36" s="52" t="s">
        <v>3</v>
      </c>
      <c r="J36" s="116"/>
    </row>
    <row r="37" spans="1:10">
      <c r="A37" s="122" t="s">
        <v>2211</v>
      </c>
      <c r="B37" s="119" t="s">
        <v>2212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2212</v>
      </c>
      <c r="H37" s="47" t="s">
        <v>2</v>
      </c>
      <c r="I37" s="4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2213</v>
      </c>
      <c r="H38" s="50" t="s">
        <v>2</v>
      </c>
      <c r="I38" s="49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2214</v>
      </c>
      <c r="H39" s="53" t="s">
        <v>3</v>
      </c>
      <c r="I39" s="52" t="s">
        <v>3</v>
      </c>
      <c r="J39" s="116"/>
    </row>
    <row r="40" spans="1:10">
      <c r="A40" s="122" t="s">
        <v>2215</v>
      </c>
      <c r="B40" s="119" t="s">
        <v>2216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2216</v>
      </c>
      <c r="H40" s="47" t="s">
        <v>2</v>
      </c>
      <c r="I40" s="4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2217</v>
      </c>
      <c r="H41" s="50" t="s">
        <v>3</v>
      </c>
      <c r="I41" s="4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2218</v>
      </c>
      <c r="H42" s="53" t="s">
        <v>3</v>
      </c>
      <c r="I42" s="52" t="s">
        <v>3</v>
      </c>
      <c r="J42" s="116"/>
    </row>
    <row r="43" spans="1:10">
      <c r="A43" s="122" t="s">
        <v>2219</v>
      </c>
      <c r="B43" s="119" t="s">
        <v>949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2220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949</v>
      </c>
      <c r="H44" s="50" t="s">
        <v>2</v>
      </c>
      <c r="I44" s="4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2221</v>
      </c>
      <c r="H45" s="53" t="s">
        <v>2</v>
      </c>
      <c r="I45" s="52" t="s">
        <v>2</v>
      </c>
      <c r="J45" s="116"/>
    </row>
    <row r="46" spans="1:10">
      <c r="A46" s="122" t="s">
        <v>2222</v>
      </c>
      <c r="B46" s="119" t="s">
        <v>2223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2223</v>
      </c>
      <c r="H46" s="47" t="s">
        <v>2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2224</v>
      </c>
      <c r="H47" s="50" t="s">
        <v>3</v>
      </c>
      <c r="I47" s="4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2225</v>
      </c>
      <c r="H48" s="53" t="s">
        <v>3</v>
      </c>
      <c r="I48" s="52" t="s">
        <v>3</v>
      </c>
      <c r="J48" s="116"/>
    </row>
    <row r="49" spans="1:10">
      <c r="A49" s="122" t="s">
        <v>2226</v>
      </c>
      <c r="B49" s="119" t="s">
        <v>2227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2227</v>
      </c>
      <c r="H49" s="47" t="s">
        <v>2</v>
      </c>
      <c r="I49" s="4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2228</v>
      </c>
      <c r="H50" s="50" t="s">
        <v>3</v>
      </c>
      <c r="I50" s="4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2229</v>
      </c>
      <c r="H51" s="53" t="s">
        <v>3</v>
      </c>
      <c r="I51" s="52" t="s">
        <v>3</v>
      </c>
      <c r="J51" s="116"/>
    </row>
    <row r="52" spans="1:10">
      <c r="A52" s="122" t="s">
        <v>2230</v>
      </c>
      <c r="B52" s="119" t="s">
        <v>2231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2232</v>
      </c>
      <c r="H52" s="47" t="s">
        <v>3</v>
      </c>
      <c r="I52" s="4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2231</v>
      </c>
      <c r="H53" s="50" t="s">
        <v>2</v>
      </c>
      <c r="I53" s="4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2233</v>
      </c>
      <c r="H54" s="53" t="s">
        <v>3</v>
      </c>
      <c r="I54" s="52" t="s">
        <v>3</v>
      </c>
      <c r="J54" s="116"/>
    </row>
    <row r="55" spans="1:10">
      <c r="A55" s="122" t="s">
        <v>2234</v>
      </c>
      <c r="B55" s="119" t="s">
        <v>2235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2236</v>
      </c>
      <c r="H55" s="47" t="s">
        <v>2</v>
      </c>
      <c r="I55" s="4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2237</v>
      </c>
      <c r="H56" s="50" t="s">
        <v>3</v>
      </c>
      <c r="I56" s="4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2235</v>
      </c>
      <c r="H57" s="53" t="s">
        <v>2</v>
      </c>
      <c r="I57" s="52" t="s">
        <v>2</v>
      </c>
      <c r="J57" s="116"/>
    </row>
    <row r="58" spans="1:10">
      <c r="A58" s="122" t="s">
        <v>2238</v>
      </c>
      <c r="B58" s="119" t="s">
        <v>2239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2239</v>
      </c>
      <c r="H58" s="47" t="s">
        <v>2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2240</v>
      </c>
      <c r="H59" s="50" t="s">
        <v>3</v>
      </c>
      <c r="I59" s="4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2241</v>
      </c>
      <c r="H60" s="53" t="s">
        <v>3</v>
      </c>
      <c r="I60" s="52" t="s">
        <v>3</v>
      </c>
      <c r="J60" s="116"/>
    </row>
    <row r="61" spans="1:10">
      <c r="A61" s="122" t="s">
        <v>2242</v>
      </c>
      <c r="B61" s="119" t="s">
        <v>2243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1868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2244</v>
      </c>
      <c r="H62" s="50" t="s">
        <v>2</v>
      </c>
      <c r="I62" s="49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1522</v>
      </c>
      <c r="H63" s="53" t="s">
        <v>3</v>
      </c>
      <c r="I63" s="52" t="s">
        <v>3</v>
      </c>
      <c r="J63" s="116"/>
    </row>
    <row r="64" spans="1:10">
      <c r="A64" s="122" t="s">
        <v>2245</v>
      </c>
      <c r="B64" s="119" t="s">
        <v>2246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2247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2246</v>
      </c>
      <c r="H65" s="50" t="s">
        <v>2</v>
      </c>
      <c r="I65" s="4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2248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600-000000000000}">
      <formula1>binary_options</formula1>
    </dataValidation>
    <dataValidation type="list" allowBlank="1" sqref="H7:I66" xr:uid="{00000000-0002-0000-2600-000001000000}">
      <formula1>answer_evaluations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Lapas40"/>
  <dimension ref="A1:J67"/>
  <sheetViews>
    <sheetView topLeftCell="A28" workbookViewId="0">
      <selection activeCell="C7" sqref="C7:E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18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5599</v>
      </c>
      <c r="F2" s="50">
        <v>5693</v>
      </c>
      <c r="G2" s="50">
        <v>5434</v>
      </c>
      <c r="H2" s="49">
        <v>6660</v>
      </c>
    </row>
    <row r="3" spans="1:10">
      <c r="A3" s="48" t="s">
        <v>154</v>
      </c>
      <c r="B3" s="49" t="s">
        <v>2177</v>
      </c>
      <c r="D3" s="48" t="s">
        <v>156</v>
      </c>
      <c r="E3" s="50">
        <v>7267</v>
      </c>
      <c r="F3" s="50">
        <v>8195</v>
      </c>
      <c r="G3" s="50">
        <v>8192</v>
      </c>
      <c r="H3" s="49">
        <v>8191</v>
      </c>
    </row>
    <row r="4" spans="1:10">
      <c r="A4" s="51" t="s">
        <v>133</v>
      </c>
      <c r="B4" s="52" t="s">
        <v>242</v>
      </c>
      <c r="D4" s="51" t="s">
        <v>158</v>
      </c>
      <c r="E4" s="53">
        <v>12866</v>
      </c>
      <c r="F4" s="53">
        <v>13888</v>
      </c>
      <c r="G4" s="53">
        <v>13626</v>
      </c>
      <c r="H4" s="52">
        <v>14851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2249</v>
      </c>
      <c r="B7" s="119" t="s">
        <v>1899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2202</v>
      </c>
      <c r="H7" s="47" t="s">
        <v>3</v>
      </c>
      <c r="I7" s="46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1899</v>
      </c>
      <c r="H8" s="50" t="s">
        <v>2</v>
      </c>
      <c r="I8" s="49" t="s">
        <v>2</v>
      </c>
      <c r="J8" s="116"/>
    </row>
    <row r="9" spans="1:10">
      <c r="A9" s="124"/>
      <c r="B9" s="121"/>
      <c r="C9" s="121"/>
      <c r="D9" s="121"/>
      <c r="E9" s="121"/>
      <c r="F9" s="121"/>
      <c r="G9" s="62" t="s">
        <v>1614</v>
      </c>
      <c r="H9" s="53" t="s">
        <v>3</v>
      </c>
      <c r="I9" s="52" t="s">
        <v>3</v>
      </c>
      <c r="J9" s="116"/>
    </row>
    <row r="10" spans="1:10">
      <c r="A10" s="122" t="s">
        <v>2250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933</v>
      </c>
      <c r="H10" s="47" t="s">
        <v>3</v>
      </c>
      <c r="I10" s="4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2252</v>
      </c>
      <c r="H11" s="50" t="s">
        <v>3</v>
      </c>
      <c r="I11" s="4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2251</v>
      </c>
      <c r="H12" s="53" t="s">
        <v>2</v>
      </c>
      <c r="I12" s="52" t="s">
        <v>2</v>
      </c>
      <c r="J12" s="116"/>
    </row>
    <row r="13" spans="1:10">
      <c r="A13" s="122" t="s">
        <v>2253</v>
      </c>
      <c r="B13" s="119" t="s">
        <v>2254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1874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2254</v>
      </c>
      <c r="H14" s="50" t="s">
        <v>2</v>
      </c>
      <c r="I14" s="4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2255</v>
      </c>
      <c r="H15" s="53" t="s">
        <v>3</v>
      </c>
      <c r="I15" s="52" t="s">
        <v>3</v>
      </c>
      <c r="J15" s="116"/>
    </row>
    <row r="16" spans="1:10">
      <c r="A16" s="122" t="s">
        <v>2256</v>
      </c>
      <c r="B16" s="119" t="s">
        <v>2257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1759</v>
      </c>
      <c r="H16" s="47" t="s">
        <v>3</v>
      </c>
      <c r="I16" s="4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2257</v>
      </c>
      <c r="H17" s="50" t="s">
        <v>2</v>
      </c>
      <c r="I17" s="4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2258</v>
      </c>
      <c r="H18" s="53" t="s">
        <v>3</v>
      </c>
      <c r="I18" s="52" t="s">
        <v>3</v>
      </c>
      <c r="J18" s="116"/>
    </row>
    <row r="19" spans="1:10">
      <c r="A19" s="122" t="s">
        <v>2259</v>
      </c>
      <c r="B19" s="119" t="s">
        <v>2260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2261</v>
      </c>
      <c r="H19" s="47" t="s">
        <v>3</v>
      </c>
      <c r="I19" s="4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2260</v>
      </c>
      <c r="H20" s="50" t="s">
        <v>2</v>
      </c>
      <c r="I20" s="4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2262</v>
      </c>
      <c r="H21" s="53" t="s">
        <v>3</v>
      </c>
      <c r="I21" s="52" t="s">
        <v>3</v>
      </c>
      <c r="J21" s="116"/>
    </row>
    <row r="22" spans="1:10">
      <c r="A22" s="122" t="s">
        <v>2263</v>
      </c>
      <c r="B22" s="119" t="s">
        <v>2264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2265</v>
      </c>
      <c r="H22" s="47" t="s">
        <v>3</v>
      </c>
      <c r="I22" s="4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2264</v>
      </c>
      <c r="H23" s="50" t="s">
        <v>2</v>
      </c>
      <c r="I23" s="4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2266</v>
      </c>
      <c r="H24" s="53" t="s">
        <v>3</v>
      </c>
      <c r="I24" s="52" t="s">
        <v>3</v>
      </c>
      <c r="J24" s="116"/>
    </row>
    <row r="25" spans="1:10">
      <c r="A25" s="122" t="s">
        <v>2267</v>
      </c>
      <c r="B25" s="119" t="s">
        <v>2268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1639</v>
      </c>
      <c r="H25" s="47" t="s">
        <v>3</v>
      </c>
      <c r="I25" s="4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1905</v>
      </c>
      <c r="H26" s="50" t="s">
        <v>3</v>
      </c>
      <c r="I26" s="4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2268</v>
      </c>
      <c r="H27" s="53" t="s">
        <v>2</v>
      </c>
      <c r="I27" s="52" t="s">
        <v>2</v>
      </c>
      <c r="J27" s="116"/>
    </row>
    <row r="28" spans="1:10">
      <c r="A28" s="122" t="s">
        <v>2269</v>
      </c>
      <c r="B28" s="119" t="s">
        <v>2252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2252</v>
      </c>
      <c r="H28" s="47" t="s">
        <v>2</v>
      </c>
      <c r="I28" s="4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974</v>
      </c>
      <c r="H29" s="50" t="s">
        <v>3</v>
      </c>
      <c r="I29" s="4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2270</v>
      </c>
      <c r="H30" s="53" t="s">
        <v>3</v>
      </c>
      <c r="I30" s="52" t="s">
        <v>3</v>
      </c>
      <c r="J30" s="116"/>
    </row>
    <row r="31" spans="1:10">
      <c r="A31" s="122" t="s">
        <v>2271</v>
      </c>
      <c r="B31" s="119" t="s">
        <v>2272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2272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2273</v>
      </c>
      <c r="H32" s="50" t="s">
        <v>3</v>
      </c>
      <c r="I32" s="4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2274</v>
      </c>
      <c r="H33" s="53" t="s">
        <v>3</v>
      </c>
      <c r="I33" s="52" t="s">
        <v>3</v>
      </c>
      <c r="J33" s="116"/>
    </row>
    <row r="34" spans="1:10">
      <c r="A34" s="122" t="s">
        <v>2275</v>
      </c>
      <c r="B34" s="119" t="s">
        <v>2276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2276</v>
      </c>
      <c r="H34" s="47" t="s">
        <v>2</v>
      </c>
      <c r="I34" s="4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2277</v>
      </c>
      <c r="H35" s="50" t="s">
        <v>3</v>
      </c>
      <c r="I35" s="4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2278</v>
      </c>
      <c r="H36" s="53" t="s">
        <v>2</v>
      </c>
      <c r="I36" s="52" t="s">
        <v>2</v>
      </c>
      <c r="J36" s="116"/>
    </row>
    <row r="37" spans="1:10">
      <c r="A37" s="122" t="s">
        <v>2279</v>
      </c>
      <c r="B37" s="119" t="s">
        <v>2216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2216</v>
      </c>
      <c r="H37" s="47" t="s">
        <v>2</v>
      </c>
      <c r="I37" s="4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947</v>
      </c>
      <c r="H38" s="50" t="s">
        <v>3</v>
      </c>
      <c r="I38" s="4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2280</v>
      </c>
      <c r="H39" s="53" t="s">
        <v>2</v>
      </c>
      <c r="I39" s="52" t="s">
        <v>2</v>
      </c>
      <c r="J39" s="116"/>
    </row>
    <row r="40" spans="1:10">
      <c r="A40" s="122" t="s">
        <v>2281</v>
      </c>
      <c r="B40" s="119" t="s">
        <v>2282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928</v>
      </c>
      <c r="H40" s="47" t="s">
        <v>3</v>
      </c>
      <c r="I40" s="4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2282</v>
      </c>
      <c r="H41" s="50" t="s">
        <v>2</v>
      </c>
      <c r="I41" s="4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2283</v>
      </c>
      <c r="H42" s="53" t="s">
        <v>3</v>
      </c>
      <c r="I42" s="52" t="s">
        <v>3</v>
      </c>
      <c r="J42" s="116"/>
    </row>
    <row r="43" spans="1:10">
      <c r="A43" s="122" t="s">
        <v>2284</v>
      </c>
      <c r="B43" s="119" t="s">
        <v>2285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2235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2286</v>
      </c>
      <c r="H44" s="50" t="s">
        <v>2</v>
      </c>
      <c r="I44" s="4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2287</v>
      </c>
      <c r="H45" s="53" t="s">
        <v>3</v>
      </c>
      <c r="I45" s="52" t="s">
        <v>3</v>
      </c>
      <c r="J45" s="116"/>
    </row>
    <row r="46" spans="1:10">
      <c r="A46" s="122" t="s">
        <v>2288</v>
      </c>
      <c r="B46" s="119" t="s">
        <v>2289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949</v>
      </c>
      <c r="H46" s="47" t="s">
        <v>3</v>
      </c>
      <c r="I46" s="4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2289</v>
      </c>
      <c r="H47" s="50" t="s">
        <v>2</v>
      </c>
      <c r="I47" s="4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1285</v>
      </c>
      <c r="H48" s="53" t="s">
        <v>3</v>
      </c>
      <c r="I48" s="52" t="s">
        <v>3</v>
      </c>
      <c r="J48" s="116"/>
    </row>
    <row r="49" spans="1:10">
      <c r="A49" s="122" t="s">
        <v>2290</v>
      </c>
      <c r="B49" s="119" t="s">
        <v>2291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2265</v>
      </c>
      <c r="H49" s="47" t="s">
        <v>3</v>
      </c>
      <c r="I49" s="4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2291</v>
      </c>
      <c r="H50" s="50" t="s">
        <v>2</v>
      </c>
      <c r="I50" s="4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2292</v>
      </c>
      <c r="H51" s="53" t="s">
        <v>3</v>
      </c>
      <c r="I51" s="52" t="s">
        <v>3</v>
      </c>
      <c r="J51" s="116"/>
    </row>
    <row r="52" spans="1:10">
      <c r="A52" s="122" t="s">
        <v>2293</v>
      </c>
      <c r="B52" s="119" t="s">
        <v>2294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2294</v>
      </c>
      <c r="H52" s="47" t="s">
        <v>2</v>
      </c>
      <c r="I52" s="4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2295</v>
      </c>
      <c r="H53" s="50" t="s">
        <v>3</v>
      </c>
      <c r="I53" s="4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2296</v>
      </c>
      <c r="H54" s="53" t="s">
        <v>3</v>
      </c>
      <c r="I54" s="52" t="s">
        <v>3</v>
      </c>
      <c r="J54" s="116"/>
    </row>
    <row r="55" spans="1:10">
      <c r="A55" s="122" t="s">
        <v>2297</v>
      </c>
      <c r="B55" s="119" t="s">
        <v>2298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2299</v>
      </c>
      <c r="H55" s="47" t="s">
        <v>2</v>
      </c>
      <c r="I55" s="4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2300</v>
      </c>
      <c r="H56" s="50" t="s">
        <v>3</v>
      </c>
      <c r="I56" s="4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2301</v>
      </c>
      <c r="H57" s="53" t="s">
        <v>3</v>
      </c>
      <c r="I57" s="52" t="s">
        <v>3</v>
      </c>
      <c r="J57" s="116"/>
    </row>
    <row r="58" spans="1:10">
      <c r="A58" s="122" t="s">
        <v>2302</v>
      </c>
      <c r="B58" s="119" t="s">
        <v>2303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2304</v>
      </c>
      <c r="H58" s="47" t="s">
        <v>2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2305</v>
      </c>
      <c r="H59" s="50" t="s">
        <v>3</v>
      </c>
      <c r="I59" s="4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2272</v>
      </c>
      <c r="H60" s="53" t="s">
        <v>3</v>
      </c>
      <c r="I60" s="52" t="s">
        <v>3</v>
      </c>
      <c r="J60" s="116"/>
    </row>
    <row r="61" spans="1:10">
      <c r="A61" s="122" t="s">
        <v>2306</v>
      </c>
      <c r="B61" s="119" t="s">
        <v>2307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2308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2309</v>
      </c>
      <c r="H62" s="50" t="s">
        <v>3</v>
      </c>
      <c r="I62" s="4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2307</v>
      </c>
      <c r="H63" s="53" t="s">
        <v>2</v>
      </c>
      <c r="I63" s="52" t="s">
        <v>2</v>
      </c>
      <c r="J63" s="116"/>
    </row>
    <row r="64" spans="1:10">
      <c r="A64" s="122" t="s">
        <v>2310</v>
      </c>
      <c r="B64" s="119" t="s">
        <v>2311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2311</v>
      </c>
      <c r="H64" s="47" t="s">
        <v>2</v>
      </c>
      <c r="I64" s="4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2312</v>
      </c>
      <c r="H65" s="50" t="s">
        <v>3</v>
      </c>
      <c r="I65" s="4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2313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700-000000000000}">
      <formula1>binary_options</formula1>
    </dataValidation>
    <dataValidation type="list" allowBlank="1" sqref="H7:I66" xr:uid="{00000000-0002-0000-2700-000001000000}">
      <formula1>answer_evaluations</formula1>
    </dataValidation>
  </dataValidation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Lapas41"/>
  <dimension ref="A1:J67"/>
  <sheetViews>
    <sheetView topLeftCell="A25"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18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5301</v>
      </c>
      <c r="F2" s="50">
        <v>5059</v>
      </c>
      <c r="G2" s="50">
        <v>5697</v>
      </c>
      <c r="H2" s="49">
        <v>7289</v>
      </c>
    </row>
    <row r="3" spans="1:10">
      <c r="A3" s="48" t="s">
        <v>154</v>
      </c>
      <c r="B3" s="49" t="s">
        <v>2177</v>
      </c>
      <c r="D3" s="48" t="s">
        <v>156</v>
      </c>
      <c r="E3" s="50">
        <v>7267</v>
      </c>
      <c r="F3" s="50">
        <v>8215</v>
      </c>
      <c r="G3" s="50">
        <v>8214</v>
      </c>
      <c r="H3" s="49">
        <v>8218</v>
      </c>
    </row>
    <row r="4" spans="1:10">
      <c r="A4" s="51" t="s">
        <v>133</v>
      </c>
      <c r="B4" s="52" t="s">
        <v>285</v>
      </c>
      <c r="D4" s="51" t="s">
        <v>158</v>
      </c>
      <c r="E4" s="53">
        <v>12568</v>
      </c>
      <c r="F4" s="53">
        <v>13274</v>
      </c>
      <c r="G4" s="53">
        <v>13911</v>
      </c>
      <c r="H4" s="52">
        <v>15507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2314</v>
      </c>
      <c r="B7" s="119" t="s">
        <v>2315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1596</v>
      </c>
      <c r="H7" s="47" t="s">
        <v>3</v>
      </c>
      <c r="I7" s="46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2315</v>
      </c>
      <c r="H8" s="50" t="s">
        <v>2</v>
      </c>
      <c r="I8" s="49" t="s">
        <v>2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2316</v>
      </c>
      <c r="H9" s="53" t="s">
        <v>3</v>
      </c>
      <c r="I9" s="52" t="s">
        <v>3</v>
      </c>
      <c r="J9" s="116"/>
    </row>
    <row r="10" spans="1:10">
      <c r="A10" s="122" t="s">
        <v>2317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933</v>
      </c>
      <c r="H10" s="47" t="s">
        <v>3</v>
      </c>
      <c r="I10" s="4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>
        <v>19</v>
      </c>
      <c r="H11" s="50" t="s">
        <v>2</v>
      </c>
      <c r="I11" s="4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950</v>
      </c>
      <c r="H12" s="53" t="s">
        <v>3</v>
      </c>
      <c r="I12" s="52" t="s">
        <v>3</v>
      </c>
      <c r="J12" s="116"/>
    </row>
    <row r="13" spans="1:10">
      <c r="A13" s="122" t="s">
        <v>2318</v>
      </c>
      <c r="B13" s="119" t="s">
        <v>2183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2319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2183</v>
      </c>
      <c r="H14" s="50" t="s">
        <v>2</v>
      </c>
      <c r="I14" s="4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2320</v>
      </c>
      <c r="H15" s="53" t="s">
        <v>3</v>
      </c>
      <c r="I15" s="52" t="s">
        <v>3</v>
      </c>
      <c r="J15" s="116"/>
    </row>
    <row r="16" spans="1:10">
      <c r="A16" s="122" t="s">
        <v>2321</v>
      </c>
      <c r="B16" s="119" t="s">
        <v>2187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2187</v>
      </c>
      <c r="H16" s="47" t="s">
        <v>2</v>
      </c>
      <c r="I16" s="4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2322</v>
      </c>
      <c r="H17" s="50" t="s">
        <v>3</v>
      </c>
      <c r="I17" s="4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2323</v>
      </c>
      <c r="H18" s="53" t="s">
        <v>3</v>
      </c>
      <c r="I18" s="52" t="s">
        <v>3</v>
      </c>
      <c r="J18" s="116"/>
    </row>
    <row r="19" spans="1:10">
      <c r="A19" s="122" t="s">
        <v>2324</v>
      </c>
      <c r="B19" s="119" t="s">
        <v>2325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2326</v>
      </c>
      <c r="H19" s="47" t="s">
        <v>2</v>
      </c>
      <c r="I19" s="4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2327</v>
      </c>
      <c r="H20" s="50" t="s">
        <v>3</v>
      </c>
      <c r="I20" s="4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2328</v>
      </c>
      <c r="H21" s="53" t="s">
        <v>3</v>
      </c>
      <c r="I21" s="52" t="s">
        <v>3</v>
      </c>
      <c r="J21" s="116"/>
    </row>
    <row r="22" spans="1:10">
      <c r="A22" s="122" t="s">
        <v>2329</v>
      </c>
      <c r="B22" s="119" t="s">
        <v>2235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2235</v>
      </c>
      <c r="H22" s="47" t="s">
        <v>2</v>
      </c>
      <c r="I22" s="4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2330</v>
      </c>
      <c r="H23" s="50" t="s">
        <v>3</v>
      </c>
      <c r="I23" s="4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2331</v>
      </c>
      <c r="H24" s="53" t="s">
        <v>3</v>
      </c>
      <c r="I24" s="52" t="s">
        <v>3</v>
      </c>
      <c r="J24" s="116"/>
    </row>
    <row r="25" spans="1:10">
      <c r="A25" s="122" t="s">
        <v>2332</v>
      </c>
      <c r="B25" s="119" t="s">
        <v>2196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2198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2196</v>
      </c>
      <c r="H26" s="50" t="s">
        <v>2</v>
      </c>
      <c r="I26" s="49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2333</v>
      </c>
      <c r="H27" s="53" t="s">
        <v>3</v>
      </c>
      <c r="I27" s="52" t="s">
        <v>3</v>
      </c>
      <c r="J27" s="116"/>
    </row>
    <row r="28" spans="1:10">
      <c r="A28" s="122" t="s">
        <v>2334</v>
      </c>
      <c r="B28" s="119" t="s">
        <v>2264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2335</v>
      </c>
      <c r="H28" s="47" t="s">
        <v>3</v>
      </c>
      <c r="I28" s="4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2336</v>
      </c>
      <c r="H29" s="50" t="s">
        <v>2</v>
      </c>
      <c r="I29" s="49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2337</v>
      </c>
      <c r="H30" s="53" t="s">
        <v>3</v>
      </c>
      <c r="I30" s="52" t="s">
        <v>3</v>
      </c>
      <c r="J30" s="116"/>
    </row>
    <row r="31" spans="1:10">
      <c r="A31" s="122" t="s">
        <v>2338</v>
      </c>
      <c r="B31" s="119" t="s">
        <v>2260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2260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2262</v>
      </c>
      <c r="H32" s="50" t="s">
        <v>2</v>
      </c>
      <c r="I32" s="4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2339</v>
      </c>
      <c r="H33" s="53" t="s">
        <v>3</v>
      </c>
      <c r="I33" s="52" t="s">
        <v>3</v>
      </c>
      <c r="J33" s="116"/>
    </row>
    <row r="34" spans="1:10">
      <c r="A34" s="122" t="s">
        <v>2340</v>
      </c>
      <c r="B34" s="119" t="s">
        <v>2229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2341</v>
      </c>
      <c r="H34" s="47" t="s">
        <v>3</v>
      </c>
      <c r="I34" s="4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1837</v>
      </c>
      <c r="H35" s="50" t="s">
        <v>3</v>
      </c>
      <c r="I35" s="4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2229</v>
      </c>
      <c r="H36" s="53" t="s">
        <v>2</v>
      </c>
      <c r="I36" s="52" t="s">
        <v>2</v>
      </c>
      <c r="J36" s="116"/>
    </row>
    <row r="37" spans="1:10">
      <c r="A37" s="122" t="s">
        <v>2342</v>
      </c>
      <c r="B37" s="119" t="s">
        <v>2227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2343</v>
      </c>
      <c r="H37" s="47" t="s">
        <v>3</v>
      </c>
      <c r="I37" s="4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2341</v>
      </c>
      <c r="H38" s="50" t="s">
        <v>3</v>
      </c>
      <c r="I38" s="4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2227</v>
      </c>
      <c r="H39" s="53" t="s">
        <v>2</v>
      </c>
      <c r="I39" s="52" t="s">
        <v>2</v>
      </c>
      <c r="J39" s="116"/>
    </row>
    <row r="40" spans="1:10">
      <c r="A40" s="122" t="s">
        <v>2344</v>
      </c>
      <c r="B40" s="119" t="s">
        <v>2231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2330</v>
      </c>
      <c r="H40" s="47" t="s">
        <v>3</v>
      </c>
      <c r="I40" s="4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1899</v>
      </c>
      <c r="H41" s="50" t="s">
        <v>3</v>
      </c>
      <c r="I41" s="4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2231</v>
      </c>
      <c r="H42" s="53" t="s">
        <v>2</v>
      </c>
      <c r="I42" s="52" t="s">
        <v>2</v>
      </c>
      <c r="J42" s="116"/>
    </row>
    <row r="43" spans="1:10">
      <c r="A43" s="122" t="s">
        <v>2345</v>
      </c>
      <c r="B43" s="119" t="s">
        <v>2289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949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2289</v>
      </c>
      <c r="H44" s="50" t="s">
        <v>2</v>
      </c>
      <c r="I44" s="4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2346</v>
      </c>
      <c r="H45" s="53" t="s">
        <v>3</v>
      </c>
      <c r="I45" s="52" t="s">
        <v>3</v>
      </c>
      <c r="J45" s="116"/>
    </row>
    <row r="46" spans="1:10">
      <c r="A46" s="122" t="s">
        <v>2347</v>
      </c>
      <c r="B46" s="119" t="s">
        <v>2348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2349</v>
      </c>
      <c r="H46" s="47" t="s">
        <v>3</v>
      </c>
      <c r="I46" s="4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2348</v>
      </c>
      <c r="H47" s="50" t="s">
        <v>2</v>
      </c>
      <c r="I47" s="4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674</v>
      </c>
      <c r="H48" s="53" t="s">
        <v>3</v>
      </c>
      <c r="I48" s="52" t="s">
        <v>3</v>
      </c>
      <c r="J48" s="116"/>
    </row>
    <row r="49" spans="1:10">
      <c r="A49" s="122" t="s">
        <v>2350</v>
      </c>
      <c r="B49" s="119" t="s">
        <v>2282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2283</v>
      </c>
      <c r="H49" s="47" t="s">
        <v>3</v>
      </c>
      <c r="I49" s="4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2282</v>
      </c>
      <c r="H50" s="50" t="s">
        <v>2</v>
      </c>
      <c r="I50" s="4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2351</v>
      </c>
      <c r="H51" s="53" t="s">
        <v>3</v>
      </c>
      <c r="I51" s="52" t="s">
        <v>3</v>
      </c>
      <c r="J51" s="116"/>
    </row>
    <row r="52" spans="1:10">
      <c r="A52" s="122" t="s">
        <v>2352</v>
      </c>
      <c r="B52" s="119" t="s">
        <v>2353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2354</v>
      </c>
      <c r="H52" s="47" t="s">
        <v>3</v>
      </c>
      <c r="I52" s="4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2353</v>
      </c>
      <c r="H53" s="50" t="s">
        <v>2</v>
      </c>
      <c r="I53" s="4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2355</v>
      </c>
      <c r="H54" s="53" t="s">
        <v>3</v>
      </c>
      <c r="I54" s="52" t="s">
        <v>3</v>
      </c>
      <c r="J54" s="116"/>
    </row>
    <row r="55" spans="1:10">
      <c r="A55" s="122" t="s">
        <v>2356</v>
      </c>
      <c r="B55" s="119" t="s">
        <v>2216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2216</v>
      </c>
      <c r="H55" s="47" t="s">
        <v>2</v>
      </c>
      <c r="I55" s="4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2217</v>
      </c>
      <c r="H56" s="50" t="s">
        <v>3</v>
      </c>
      <c r="I56" s="4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2218</v>
      </c>
      <c r="H57" s="53" t="s">
        <v>3</v>
      </c>
      <c r="I57" s="52" t="s">
        <v>3</v>
      </c>
      <c r="J57" s="116"/>
    </row>
    <row r="58" spans="1:10">
      <c r="A58" s="122" t="s">
        <v>2357</v>
      </c>
      <c r="B58" s="119" t="s">
        <v>2252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2252</v>
      </c>
      <c r="H58" s="47" t="s">
        <v>2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974</v>
      </c>
      <c r="H59" s="50" t="s">
        <v>3</v>
      </c>
      <c r="I59" s="4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2270</v>
      </c>
      <c r="H60" s="53" t="s">
        <v>3</v>
      </c>
      <c r="I60" s="52" t="s">
        <v>3</v>
      </c>
      <c r="J60" s="116"/>
    </row>
    <row r="61" spans="1:10">
      <c r="A61" s="122" t="s">
        <v>2358</v>
      </c>
      <c r="B61" s="119" t="s">
        <v>2359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1868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2360</v>
      </c>
      <c r="H62" s="50" t="s">
        <v>2</v>
      </c>
      <c r="I62" s="49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2361</v>
      </c>
      <c r="H63" s="53" t="s">
        <v>3</v>
      </c>
      <c r="I63" s="52" t="s">
        <v>3</v>
      </c>
      <c r="J63" s="116"/>
    </row>
    <row r="64" spans="1:10">
      <c r="A64" s="122" t="s">
        <v>2362</v>
      </c>
      <c r="B64" s="119" t="s">
        <v>2363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2363</v>
      </c>
      <c r="H64" s="47" t="s">
        <v>2</v>
      </c>
      <c r="I64" s="4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2364</v>
      </c>
      <c r="H65" s="50" t="s">
        <v>3</v>
      </c>
      <c r="I65" s="4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2365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800-000000000000}">
      <formula1>binary_options</formula1>
    </dataValidation>
    <dataValidation type="list" allowBlank="1" sqref="H7:I66" xr:uid="{00000000-0002-0000-2800-000001000000}">
      <formula1>answer_evaluations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Lapas42"/>
  <dimension ref="A1:J67"/>
  <sheetViews>
    <sheetView topLeftCell="A19" workbookViewId="0">
      <selection activeCell="A49" sqref="A49:A5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19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58379</v>
      </c>
      <c r="F2" s="50">
        <v>25595</v>
      </c>
      <c r="G2" s="50">
        <v>32009</v>
      </c>
      <c r="H2" s="49">
        <v>30074</v>
      </c>
    </row>
    <row r="3" spans="1:10">
      <c r="A3" s="48" t="s">
        <v>154</v>
      </c>
      <c r="B3" s="49" t="s">
        <v>2177</v>
      </c>
      <c r="D3" s="48" t="s">
        <v>156</v>
      </c>
      <c r="E3" s="50">
        <v>62337</v>
      </c>
      <c r="F3" s="50">
        <v>33064</v>
      </c>
      <c r="G3" s="50">
        <v>33056</v>
      </c>
      <c r="H3" s="49">
        <v>33032</v>
      </c>
    </row>
    <row r="4" spans="1:10">
      <c r="A4" s="51" t="s">
        <v>133</v>
      </c>
      <c r="B4" s="52" t="s">
        <v>157</v>
      </c>
      <c r="D4" s="51" t="s">
        <v>158</v>
      </c>
      <c r="E4" s="53">
        <v>120716</v>
      </c>
      <c r="F4" s="53">
        <v>58659</v>
      </c>
      <c r="G4" s="53">
        <v>65065</v>
      </c>
      <c r="H4" s="52">
        <v>63106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2366</v>
      </c>
      <c r="B7" s="119" t="s">
        <v>2367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2367</v>
      </c>
      <c r="H7" s="47" t="s">
        <v>2</v>
      </c>
      <c r="I7" s="46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2368</v>
      </c>
      <c r="H8" s="50" t="s">
        <v>3</v>
      </c>
      <c r="I8" s="49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2363</v>
      </c>
      <c r="H9" s="53" t="s">
        <v>3</v>
      </c>
      <c r="I9" s="52" t="s">
        <v>3</v>
      </c>
      <c r="J9" s="116"/>
    </row>
    <row r="10" spans="1:10">
      <c r="A10" s="122" t="s">
        <v>2369</v>
      </c>
      <c r="B10" s="119" t="s">
        <v>2370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2370</v>
      </c>
      <c r="H10" s="47" t="s">
        <v>2</v>
      </c>
      <c r="I10" s="4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2371</v>
      </c>
      <c r="H11" s="50" t="s">
        <v>3</v>
      </c>
      <c r="I11" s="4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2372</v>
      </c>
      <c r="H12" s="53" t="s">
        <v>2</v>
      </c>
      <c r="I12" s="52" t="s">
        <v>2</v>
      </c>
      <c r="J12" s="116"/>
    </row>
    <row r="13" spans="1:10">
      <c r="A13" s="122" t="s">
        <v>2373</v>
      </c>
      <c r="B13" s="119" t="s">
        <v>2374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1326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2374</v>
      </c>
      <c r="H14" s="50" t="s">
        <v>2</v>
      </c>
      <c r="I14" s="4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1179</v>
      </c>
      <c r="H15" s="53" t="s">
        <v>3</v>
      </c>
      <c r="I15" s="52" t="s">
        <v>3</v>
      </c>
      <c r="J15" s="116"/>
    </row>
    <row r="16" spans="1:10">
      <c r="A16" s="122" t="s">
        <v>2375</v>
      </c>
      <c r="B16" s="119" t="s">
        <v>2274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2274</v>
      </c>
      <c r="H16" s="47" t="s">
        <v>2</v>
      </c>
      <c r="I16" s="4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2376</v>
      </c>
      <c r="H17" s="50" t="s">
        <v>3</v>
      </c>
      <c r="I17" s="4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2272</v>
      </c>
      <c r="H18" s="53" t="s">
        <v>3</v>
      </c>
      <c r="I18" s="52" t="s">
        <v>3</v>
      </c>
      <c r="J18" s="116"/>
    </row>
    <row r="19" spans="1:10">
      <c r="A19" s="122" t="s">
        <v>2377</v>
      </c>
      <c r="B19" s="119" t="s">
        <v>2378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2378</v>
      </c>
      <c r="H19" s="47" t="s">
        <v>2</v>
      </c>
      <c r="I19" s="4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2379</v>
      </c>
      <c r="H20" s="50" t="s">
        <v>3</v>
      </c>
      <c r="I20" s="49" t="s">
        <v>3</v>
      </c>
      <c r="J20" s="116"/>
    </row>
    <row r="21" spans="1:10" ht="27.75" customHeight="1">
      <c r="A21" s="124"/>
      <c r="B21" s="121"/>
      <c r="C21" s="121"/>
      <c r="D21" s="121"/>
      <c r="E21" s="121"/>
      <c r="F21" s="121"/>
      <c r="G21" s="62" t="s">
        <v>2380</v>
      </c>
      <c r="H21" s="53" t="s">
        <v>3</v>
      </c>
      <c r="I21" s="52" t="s">
        <v>3</v>
      </c>
      <c r="J21" s="116"/>
    </row>
    <row r="22" spans="1:10">
      <c r="A22" s="122" t="s">
        <v>2381</v>
      </c>
      <c r="B22" s="119" t="s">
        <v>2260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2382</v>
      </c>
      <c r="H22" s="47" t="s">
        <v>3</v>
      </c>
      <c r="I22" s="4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2383</v>
      </c>
      <c r="H23" s="50" t="s">
        <v>3</v>
      </c>
      <c r="I23" s="4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2260</v>
      </c>
      <c r="H24" s="53" t="s">
        <v>2</v>
      </c>
      <c r="I24" s="52" t="s">
        <v>2</v>
      </c>
      <c r="J24" s="116"/>
    </row>
    <row r="25" spans="1:10">
      <c r="A25" s="122" t="s">
        <v>2384</v>
      </c>
      <c r="B25" s="119" t="s">
        <v>2385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2385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2046</v>
      </c>
      <c r="H26" s="50" t="s">
        <v>3</v>
      </c>
      <c r="I26" s="4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2147</v>
      </c>
      <c r="H27" s="53" t="s">
        <v>3</v>
      </c>
      <c r="I27" s="52" t="s">
        <v>3</v>
      </c>
      <c r="J27" s="116"/>
    </row>
    <row r="28" spans="1:10">
      <c r="A28" s="122" t="s">
        <v>2386</v>
      </c>
      <c r="B28" s="119" t="s">
        <v>2387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2387</v>
      </c>
      <c r="H28" s="47" t="s">
        <v>2</v>
      </c>
      <c r="I28" s="4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1608</v>
      </c>
      <c r="H29" s="50" t="s">
        <v>3</v>
      </c>
      <c r="I29" s="4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2388</v>
      </c>
      <c r="H30" s="53" t="s">
        <v>3</v>
      </c>
      <c r="I30" s="52" t="s">
        <v>3</v>
      </c>
      <c r="J30" s="116"/>
    </row>
    <row r="31" spans="1:10">
      <c r="A31" s="122" t="s">
        <v>2389</v>
      </c>
      <c r="B31" s="119" t="s">
        <v>2387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2390</v>
      </c>
      <c r="H31" s="47" t="s">
        <v>3</v>
      </c>
      <c r="I31" s="4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2015</v>
      </c>
      <c r="H32" s="50" t="s">
        <v>3</v>
      </c>
      <c r="I32" s="4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2387</v>
      </c>
      <c r="H33" s="53" t="s">
        <v>2</v>
      </c>
      <c r="I33" s="52" t="s">
        <v>2</v>
      </c>
      <c r="J33" s="116"/>
    </row>
    <row r="34" spans="1:10">
      <c r="A34" s="122" t="s">
        <v>2391</v>
      </c>
      <c r="B34" s="119" t="s">
        <v>2392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2351</v>
      </c>
      <c r="H34" s="47" t="s">
        <v>3</v>
      </c>
      <c r="I34" s="4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2392</v>
      </c>
      <c r="H35" s="50" t="s">
        <v>2</v>
      </c>
      <c r="I35" s="49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2393</v>
      </c>
      <c r="H36" s="53" t="s">
        <v>3</v>
      </c>
      <c r="I36" s="52" t="s">
        <v>3</v>
      </c>
      <c r="J36" s="116"/>
    </row>
    <row r="37" spans="1:10">
      <c r="A37" s="122" t="s">
        <v>2394</v>
      </c>
      <c r="B37" s="119" t="s">
        <v>2395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2395</v>
      </c>
      <c r="H37" s="47" t="s">
        <v>2</v>
      </c>
      <c r="I37" s="4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2396</v>
      </c>
      <c r="H38" s="50" t="s">
        <v>3</v>
      </c>
      <c r="I38" s="4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2397</v>
      </c>
      <c r="H39" s="53" t="s">
        <v>3</v>
      </c>
      <c r="I39" s="52" t="s">
        <v>3</v>
      </c>
      <c r="J39" s="116"/>
    </row>
    <row r="40" spans="1:10">
      <c r="A40" s="122" t="s">
        <v>2398</v>
      </c>
      <c r="B40" s="119" t="s">
        <v>2399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2400</v>
      </c>
      <c r="H40" s="47" t="s">
        <v>3</v>
      </c>
      <c r="I40" s="4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2401</v>
      </c>
      <c r="H41" s="50" t="s">
        <v>3</v>
      </c>
      <c r="I41" s="4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2399</v>
      </c>
      <c r="H42" s="53" t="s">
        <v>2</v>
      </c>
      <c r="I42" s="52" t="s">
        <v>2</v>
      </c>
      <c r="J42" s="116"/>
    </row>
    <row r="43" spans="1:10">
      <c r="A43" s="122" t="s">
        <v>2402</v>
      </c>
      <c r="B43" s="119" t="s">
        <v>2403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2403</v>
      </c>
      <c r="H43" s="47" t="s">
        <v>2</v>
      </c>
      <c r="I43" s="4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2404</v>
      </c>
      <c r="H44" s="50" t="s">
        <v>3</v>
      </c>
      <c r="I44" s="4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2405</v>
      </c>
      <c r="H45" s="53" t="s">
        <v>3</v>
      </c>
      <c r="I45" s="52" t="s">
        <v>3</v>
      </c>
      <c r="J45" s="116"/>
    </row>
    <row r="46" spans="1:10">
      <c r="A46" s="122" t="s">
        <v>2406</v>
      </c>
      <c r="B46" s="119" t="s">
        <v>2407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2407</v>
      </c>
      <c r="H46" s="47" t="s">
        <v>2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1937</v>
      </c>
      <c r="H47" s="50" t="s">
        <v>3</v>
      </c>
      <c r="I47" s="4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2408</v>
      </c>
      <c r="H48" s="53" t="s">
        <v>3</v>
      </c>
      <c r="I48" s="52" t="s">
        <v>3</v>
      </c>
      <c r="J48" s="116"/>
    </row>
    <row r="49" spans="1:10">
      <c r="A49" s="122" t="s">
        <v>2409</v>
      </c>
      <c r="B49" s="119" t="s">
        <v>2410</v>
      </c>
      <c r="C49" s="119" t="s">
        <v>1</v>
      </c>
      <c r="D49" s="119" t="s">
        <v>0</v>
      </c>
      <c r="E49" s="119" t="s">
        <v>1</v>
      </c>
      <c r="F49" s="119" t="str">
        <f>IF(COUNTIF(C49:E49, "yes") = 3, "yes", "no")</f>
        <v>no</v>
      </c>
      <c r="G49" s="60" t="s">
        <v>2410</v>
      </c>
      <c r="H49" s="47" t="s">
        <v>4</v>
      </c>
      <c r="I49" s="4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2411</v>
      </c>
      <c r="H50" s="50" t="s">
        <v>4</v>
      </c>
      <c r="I50" s="4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2412</v>
      </c>
      <c r="H51" s="53" t="s">
        <v>4</v>
      </c>
      <c r="I51" s="52" t="s">
        <v>3</v>
      </c>
      <c r="J51" s="116"/>
    </row>
    <row r="52" spans="1:10">
      <c r="A52" s="122" t="s">
        <v>2413</v>
      </c>
      <c r="B52" s="119" t="s">
        <v>2414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2414</v>
      </c>
      <c r="H52" s="47" t="s">
        <v>2</v>
      </c>
      <c r="I52" s="4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2415</v>
      </c>
      <c r="H53" s="50" t="s">
        <v>2</v>
      </c>
      <c r="I53" s="4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2416</v>
      </c>
      <c r="H54" s="53" t="s">
        <v>3</v>
      </c>
      <c r="I54" s="52" t="s">
        <v>3</v>
      </c>
      <c r="J54" s="116"/>
    </row>
    <row r="55" spans="1:10">
      <c r="A55" s="122" t="s">
        <v>2417</v>
      </c>
      <c r="B55" s="119" t="s">
        <v>2418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2418</v>
      </c>
      <c r="H55" s="47" t="s">
        <v>2</v>
      </c>
      <c r="I55" s="4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2415</v>
      </c>
      <c r="H56" s="50" t="s">
        <v>2</v>
      </c>
      <c r="I56" s="4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2419</v>
      </c>
      <c r="H57" s="53" t="s">
        <v>3</v>
      </c>
      <c r="I57" s="52" t="s">
        <v>3</v>
      </c>
      <c r="J57" s="116"/>
    </row>
    <row r="58" spans="1:10">
      <c r="A58" s="122" t="s">
        <v>2420</v>
      </c>
      <c r="B58" s="119" t="s">
        <v>216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213</v>
      </c>
      <c r="H58" s="47" t="s">
        <v>3</v>
      </c>
      <c r="I58" s="4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216</v>
      </c>
      <c r="H59" s="50" t="s">
        <v>2</v>
      </c>
      <c r="I59" s="49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2421</v>
      </c>
      <c r="H60" s="53" t="s">
        <v>3</v>
      </c>
      <c r="I60" s="52" t="s">
        <v>3</v>
      </c>
      <c r="J60" s="116"/>
    </row>
    <row r="61" spans="1:10">
      <c r="A61" s="122" t="s">
        <v>2422</v>
      </c>
      <c r="B61" s="119" t="s">
        <v>255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256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255</v>
      </c>
      <c r="H62" s="50" t="s">
        <v>2</v>
      </c>
      <c r="I62" s="49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557</v>
      </c>
      <c r="H63" s="53" t="s">
        <v>3</v>
      </c>
      <c r="I63" s="52" t="s">
        <v>3</v>
      </c>
      <c r="J63" s="116"/>
    </row>
    <row r="64" spans="1:10">
      <c r="A64" s="122" t="s">
        <v>2423</v>
      </c>
      <c r="B64" s="119" t="s">
        <v>2274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2424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2274</v>
      </c>
      <c r="H65" s="50" t="s">
        <v>2</v>
      </c>
      <c r="I65" s="4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2425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900-000000000000}">
      <formula1>binary_options</formula1>
    </dataValidation>
    <dataValidation type="list" allowBlank="1" sqref="H7:I66" xr:uid="{00000000-0002-0000-2900-000001000000}">
      <formula1>answer_evaluations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Lapas44"/>
  <dimension ref="A1:J67"/>
  <sheetViews>
    <sheetView topLeftCell="A16" workbookViewId="0">
      <selection activeCell="H61" sqref="H6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19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54902</v>
      </c>
      <c r="F2" s="50">
        <v>21221</v>
      </c>
      <c r="G2" s="50">
        <v>30131</v>
      </c>
      <c r="H2" s="49">
        <v>24398</v>
      </c>
    </row>
    <row r="3" spans="1:10">
      <c r="A3" s="48" t="s">
        <v>154</v>
      </c>
      <c r="B3" s="49" t="s">
        <v>2177</v>
      </c>
      <c r="D3" s="48" t="s">
        <v>156</v>
      </c>
      <c r="E3" s="50">
        <v>61959</v>
      </c>
      <c r="F3" s="50">
        <v>33084</v>
      </c>
      <c r="G3" s="50">
        <v>33064</v>
      </c>
      <c r="H3" s="49">
        <v>33088</v>
      </c>
    </row>
    <row r="4" spans="1:10">
      <c r="A4" s="51" t="s">
        <v>133</v>
      </c>
      <c r="B4" s="52" t="s">
        <v>285</v>
      </c>
      <c r="D4" s="51" t="s">
        <v>158</v>
      </c>
      <c r="E4" s="53">
        <v>116861</v>
      </c>
      <c r="F4" s="53">
        <v>54305</v>
      </c>
      <c r="G4" s="53">
        <v>63195</v>
      </c>
      <c r="H4" s="52">
        <v>57486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2426</v>
      </c>
      <c r="B7" s="119" t="s">
        <v>1899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1899</v>
      </c>
      <c r="H7" s="47" t="s">
        <v>2</v>
      </c>
      <c r="I7" s="46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1868</v>
      </c>
      <c r="H8" s="50" t="s">
        <v>3</v>
      </c>
      <c r="I8" s="49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1522</v>
      </c>
      <c r="H9" s="53" t="s">
        <v>3</v>
      </c>
      <c r="I9" s="52" t="s">
        <v>3</v>
      </c>
      <c r="J9" s="116"/>
    </row>
    <row r="10" spans="1:10">
      <c r="A10" s="122" t="s">
        <v>2427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2428</v>
      </c>
      <c r="H10" s="47" t="s">
        <v>3</v>
      </c>
      <c r="I10" s="4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933</v>
      </c>
      <c r="H11" s="50" t="s">
        <v>3</v>
      </c>
      <c r="I11" s="4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2251</v>
      </c>
      <c r="H12" s="53" t="s">
        <v>2</v>
      </c>
      <c r="I12" s="52" t="s">
        <v>2</v>
      </c>
      <c r="J12" s="116"/>
    </row>
    <row r="13" spans="1:10">
      <c r="A13" s="122" t="s">
        <v>2429</v>
      </c>
      <c r="B13" s="119" t="s">
        <v>2254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2254</v>
      </c>
      <c r="H13" s="47" t="s">
        <v>2</v>
      </c>
      <c r="I13" s="4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2430</v>
      </c>
      <c r="H14" s="50" t="s">
        <v>3</v>
      </c>
      <c r="I14" s="4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2395</v>
      </c>
      <c r="H15" s="53" t="s">
        <v>3</v>
      </c>
      <c r="I15" s="52" t="s">
        <v>3</v>
      </c>
      <c r="J15" s="116"/>
    </row>
    <row r="16" spans="1:10">
      <c r="A16" s="122" t="s">
        <v>2431</v>
      </c>
      <c r="B16" s="119" t="s">
        <v>1937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1937</v>
      </c>
      <c r="H16" s="47" t="s">
        <v>2</v>
      </c>
      <c r="I16" s="4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2432</v>
      </c>
      <c r="H17" s="50" t="s">
        <v>2</v>
      </c>
      <c r="I17" s="4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2433</v>
      </c>
      <c r="H18" s="53" t="s">
        <v>3</v>
      </c>
      <c r="I18" s="52" t="s">
        <v>3</v>
      </c>
      <c r="J18" s="116"/>
    </row>
    <row r="19" spans="1:10">
      <c r="A19" s="122" t="s">
        <v>2434</v>
      </c>
      <c r="B19" s="119" t="s">
        <v>2257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1639</v>
      </c>
      <c r="H19" s="47" t="s">
        <v>3</v>
      </c>
      <c r="I19" s="4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2257</v>
      </c>
      <c r="H20" s="50" t="s">
        <v>2</v>
      </c>
      <c r="I20" s="4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1905</v>
      </c>
      <c r="H21" s="53" t="s">
        <v>3</v>
      </c>
      <c r="I21" s="52" t="s">
        <v>3</v>
      </c>
      <c r="J21" s="116"/>
    </row>
    <row r="22" spans="1:10">
      <c r="A22" s="122" t="s">
        <v>2435</v>
      </c>
      <c r="B22" s="119" t="s">
        <v>1590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1590</v>
      </c>
      <c r="H22" s="47" t="s">
        <v>2</v>
      </c>
      <c r="I22" s="4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2349</v>
      </c>
      <c r="H23" s="50" t="s">
        <v>3</v>
      </c>
      <c r="I23" s="4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2436</v>
      </c>
      <c r="H24" s="53" t="s">
        <v>2</v>
      </c>
      <c r="I24" s="52" t="s">
        <v>2</v>
      </c>
      <c r="J24" s="116"/>
    </row>
    <row r="25" spans="1:10">
      <c r="A25" s="122" t="s">
        <v>2437</v>
      </c>
      <c r="B25" s="119" t="s">
        <v>2216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2216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2438</v>
      </c>
      <c r="H26" s="50" t="s">
        <v>3</v>
      </c>
      <c r="I26" s="4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2439</v>
      </c>
      <c r="H27" s="53" t="s">
        <v>3</v>
      </c>
      <c r="I27" s="52" t="s">
        <v>3</v>
      </c>
      <c r="J27" s="116"/>
    </row>
    <row r="28" spans="1:10">
      <c r="A28" s="122" t="s">
        <v>2440</v>
      </c>
      <c r="B28" s="119" t="s">
        <v>2441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931</v>
      </c>
      <c r="H28" s="47" t="s">
        <v>3</v>
      </c>
      <c r="I28" s="4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2441</v>
      </c>
      <c r="H29" s="50" t="s">
        <v>2</v>
      </c>
      <c r="I29" s="49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2442</v>
      </c>
      <c r="H30" s="53" t="s">
        <v>3</v>
      </c>
      <c r="I30" s="52" t="s">
        <v>3</v>
      </c>
      <c r="J30" s="116"/>
    </row>
    <row r="31" spans="1:10">
      <c r="A31" s="122" t="s">
        <v>2443</v>
      </c>
      <c r="B31" s="119" t="s">
        <v>2444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2444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2224</v>
      </c>
      <c r="H32" s="50" t="s">
        <v>3</v>
      </c>
      <c r="I32" s="4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2445</v>
      </c>
      <c r="H33" s="53" t="s">
        <v>3</v>
      </c>
      <c r="I33" s="52" t="s">
        <v>3</v>
      </c>
      <c r="J33" s="116"/>
    </row>
    <row r="34" spans="1:10">
      <c r="A34" s="122" t="s">
        <v>2446</v>
      </c>
      <c r="B34" s="119" t="s">
        <v>2227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2227</v>
      </c>
      <c r="H34" s="47" t="s">
        <v>2</v>
      </c>
      <c r="I34" s="4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2447</v>
      </c>
      <c r="H35" s="50" t="s">
        <v>3</v>
      </c>
      <c r="I35" s="4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2448</v>
      </c>
      <c r="H36" s="53" t="s">
        <v>3</v>
      </c>
      <c r="I36" s="52" t="s">
        <v>3</v>
      </c>
      <c r="J36" s="116"/>
    </row>
    <row r="37" spans="1:10">
      <c r="A37" s="122" t="s">
        <v>2449</v>
      </c>
      <c r="B37" s="119" t="s">
        <v>2231</v>
      </c>
      <c r="C37" s="119" t="s">
        <v>1</v>
      </c>
      <c r="D37" s="119" t="s">
        <v>0</v>
      </c>
      <c r="E37" s="119" t="s">
        <v>1</v>
      </c>
      <c r="F37" s="119" t="str">
        <f>IF(COUNTIF(C37:E37, "yes") = 3, "yes", "no")</f>
        <v>no</v>
      </c>
      <c r="G37" s="60" t="s">
        <v>2231</v>
      </c>
      <c r="H37" s="47" t="s">
        <v>4</v>
      </c>
      <c r="I37" s="4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2450</v>
      </c>
      <c r="H38" s="50" t="s">
        <v>4</v>
      </c>
      <c r="I38" s="49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62" t="s">
        <v>2451</v>
      </c>
      <c r="H39" s="53" t="s">
        <v>4</v>
      </c>
      <c r="I39" s="52" t="s">
        <v>2</v>
      </c>
      <c r="J39" s="116"/>
    </row>
    <row r="40" spans="1:10">
      <c r="A40" s="122" t="s">
        <v>2452</v>
      </c>
      <c r="B40" s="119" t="s">
        <v>2453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2453</v>
      </c>
      <c r="H40" s="47" t="s">
        <v>2</v>
      </c>
      <c r="I40" s="4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2454</v>
      </c>
      <c r="H41" s="50" t="s">
        <v>3</v>
      </c>
      <c r="I41" s="49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62" t="s">
        <v>2066</v>
      </c>
      <c r="H42" s="53" t="s">
        <v>3</v>
      </c>
      <c r="I42" s="52" t="s">
        <v>3</v>
      </c>
      <c r="J42" s="116"/>
    </row>
    <row r="43" spans="1:10">
      <c r="A43" s="122" t="s">
        <v>2455</v>
      </c>
      <c r="B43" s="119" t="s">
        <v>2456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2189</v>
      </c>
      <c r="H43" s="47" t="s">
        <v>2</v>
      </c>
      <c r="I43" s="4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2456</v>
      </c>
      <c r="H44" s="50" t="s">
        <v>2</v>
      </c>
      <c r="I44" s="49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62" t="s">
        <v>1874</v>
      </c>
      <c r="H45" s="53" t="s">
        <v>3</v>
      </c>
      <c r="I45" s="52" t="s">
        <v>3</v>
      </c>
      <c r="J45" s="116"/>
    </row>
    <row r="46" spans="1:10">
      <c r="A46" s="122" t="s">
        <v>2457</v>
      </c>
      <c r="B46" s="119" t="s">
        <v>2289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2289</v>
      </c>
      <c r="H46" s="47" t="s">
        <v>2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2458</v>
      </c>
      <c r="H47" s="50" t="s">
        <v>3</v>
      </c>
      <c r="I47" s="49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62" t="s">
        <v>932</v>
      </c>
      <c r="H48" s="53" t="s">
        <v>3</v>
      </c>
      <c r="I48" s="52" t="s">
        <v>3</v>
      </c>
      <c r="J48" s="116"/>
    </row>
    <row r="49" spans="1:10">
      <c r="A49" s="122" t="s">
        <v>2459</v>
      </c>
      <c r="B49" s="119" t="s">
        <v>2209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2460</v>
      </c>
      <c r="H49" s="47" t="s">
        <v>3</v>
      </c>
      <c r="I49" s="4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2461</v>
      </c>
      <c r="H50" s="50" t="s">
        <v>3</v>
      </c>
      <c r="I50" s="49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62" t="s">
        <v>2209</v>
      </c>
      <c r="H51" s="53" t="s">
        <v>2</v>
      </c>
      <c r="I51" s="52" t="s">
        <v>2</v>
      </c>
      <c r="J51" s="116"/>
    </row>
    <row r="52" spans="1:10">
      <c r="A52" s="122" t="s">
        <v>2462</v>
      </c>
      <c r="B52" s="119" t="s">
        <v>2264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2463</v>
      </c>
      <c r="H52" s="47" t="s">
        <v>3</v>
      </c>
      <c r="I52" s="4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2464</v>
      </c>
      <c r="H53" s="50" t="s">
        <v>3</v>
      </c>
      <c r="I53" s="49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62" t="s">
        <v>2264</v>
      </c>
      <c r="H54" s="53" t="s">
        <v>2</v>
      </c>
      <c r="I54" s="52" t="s">
        <v>2</v>
      </c>
      <c r="J54" s="116"/>
    </row>
    <row r="55" spans="1:10">
      <c r="A55" s="122" t="s">
        <v>2465</v>
      </c>
      <c r="B55" s="119" t="s">
        <v>2353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2466</v>
      </c>
      <c r="H55" s="47" t="s">
        <v>3</v>
      </c>
      <c r="I55" s="4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2467</v>
      </c>
      <c r="H56" s="50" t="s">
        <v>3</v>
      </c>
      <c r="I56" s="49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62" t="s">
        <v>2353</v>
      </c>
      <c r="H57" s="53" t="s">
        <v>2</v>
      </c>
      <c r="I57" s="52" t="s">
        <v>2</v>
      </c>
      <c r="J57" s="116"/>
    </row>
    <row r="58" spans="1:10">
      <c r="A58" s="122" t="s">
        <v>2468</v>
      </c>
      <c r="B58" s="119" t="s">
        <v>2469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2272</v>
      </c>
      <c r="H58" s="47" t="s">
        <v>3</v>
      </c>
      <c r="I58" s="4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2469</v>
      </c>
      <c r="H59" s="50" t="s">
        <v>2</v>
      </c>
      <c r="I59" s="49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62" t="s">
        <v>2470</v>
      </c>
      <c r="H60" s="53" t="s">
        <v>3</v>
      </c>
      <c r="I60" s="52" t="s">
        <v>3</v>
      </c>
      <c r="J60" s="116"/>
    </row>
    <row r="61" spans="1:10">
      <c r="A61" s="122" t="s">
        <v>2471</v>
      </c>
      <c r="B61" s="119" t="s">
        <v>2472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2473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2474</v>
      </c>
      <c r="H62" s="50" t="s">
        <v>3</v>
      </c>
      <c r="I62" s="49" t="s">
        <v>3</v>
      </c>
      <c r="J62" s="116"/>
    </row>
    <row r="63" spans="1:10" ht="33" customHeight="1" thickBot="1">
      <c r="A63" s="124"/>
      <c r="B63" s="121"/>
      <c r="C63" s="121"/>
      <c r="D63" s="121"/>
      <c r="E63" s="121"/>
      <c r="F63" s="121"/>
      <c r="G63" s="62" t="s">
        <v>2472</v>
      </c>
      <c r="H63" s="53" t="s">
        <v>2</v>
      </c>
      <c r="I63" s="52" t="s">
        <v>2</v>
      </c>
      <c r="J63" s="116"/>
    </row>
    <row r="64" spans="1:10">
      <c r="A64" s="122" t="s">
        <v>2475</v>
      </c>
      <c r="B64" s="119" t="s">
        <v>2476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2477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2478</v>
      </c>
      <c r="H65" s="50" t="s">
        <v>3</v>
      </c>
      <c r="I65" s="49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62" t="s">
        <v>2476</v>
      </c>
      <c r="H66" s="53" t="s">
        <v>2</v>
      </c>
      <c r="I66" s="5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A00-000000000000}">
      <formula1>binary_options</formula1>
    </dataValidation>
    <dataValidation type="list" allowBlank="1" sqref="H7:I66" xr:uid="{00000000-0002-0000-2A00-000001000000}">
      <formula1>answer_evaluations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Lapas43"/>
  <dimension ref="A1:J67"/>
  <sheetViews>
    <sheetView topLeftCell="A27" workbookViewId="0">
      <selection activeCell="H17" sqref="H1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19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47410</v>
      </c>
      <c r="F2" s="50">
        <v>24732</v>
      </c>
      <c r="G2" s="50">
        <v>21296</v>
      </c>
      <c r="H2" s="49">
        <v>22942</v>
      </c>
    </row>
    <row r="3" spans="1:10">
      <c r="A3" s="48" t="s">
        <v>154</v>
      </c>
      <c r="B3" s="49" t="s">
        <v>2177</v>
      </c>
      <c r="D3" s="48" t="s">
        <v>156</v>
      </c>
      <c r="E3" s="50">
        <v>62190</v>
      </c>
      <c r="F3" s="50">
        <v>33024</v>
      </c>
      <c r="G3" s="50">
        <v>33016</v>
      </c>
      <c r="H3" s="49">
        <v>32996</v>
      </c>
    </row>
    <row r="4" spans="1:10">
      <c r="A4" s="51" t="s">
        <v>133</v>
      </c>
      <c r="B4" s="52" t="s">
        <v>242</v>
      </c>
      <c r="D4" s="51" t="s">
        <v>158</v>
      </c>
      <c r="E4" s="53">
        <v>109600</v>
      </c>
      <c r="F4" s="53">
        <v>57756</v>
      </c>
      <c r="G4" s="53">
        <v>54312</v>
      </c>
      <c r="H4" s="52">
        <v>55938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2479</v>
      </c>
      <c r="B7" s="119" t="s">
        <v>1899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2202</v>
      </c>
      <c r="H7" s="47" t="s">
        <v>3</v>
      </c>
      <c r="I7" s="46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1899</v>
      </c>
      <c r="H8" s="50" t="s">
        <v>2</v>
      </c>
      <c r="I8" s="49" t="s">
        <v>2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62" t="s">
        <v>1614</v>
      </c>
      <c r="H9" s="53" t="s">
        <v>3</v>
      </c>
      <c r="I9" s="52" t="s">
        <v>3</v>
      </c>
      <c r="J9" s="116"/>
    </row>
    <row r="10" spans="1:10">
      <c r="A10" s="122" t="s">
        <v>2480</v>
      </c>
      <c r="B10" s="119" t="s">
        <v>2481</v>
      </c>
      <c r="C10" s="119" t="s">
        <v>0</v>
      </c>
      <c r="D10" s="119" t="s">
        <v>0</v>
      </c>
      <c r="E10" s="119" t="s">
        <v>0</v>
      </c>
      <c r="F10" s="126" t="str">
        <f>IF(COUNTIF(C10:E10, "yes") = 3, "yes", "no")</f>
        <v>yes</v>
      </c>
      <c r="G10" s="60" t="s">
        <v>2482</v>
      </c>
      <c r="H10" s="47" t="s">
        <v>3</v>
      </c>
      <c r="I10" s="4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2483</v>
      </c>
      <c r="H11" s="50" t="s">
        <v>3</v>
      </c>
      <c r="I11" s="49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7"/>
      <c r="G12" s="62" t="s">
        <v>2481</v>
      </c>
      <c r="H12" s="53" t="s">
        <v>2</v>
      </c>
      <c r="I12" s="52" t="s">
        <v>2</v>
      </c>
      <c r="J12" s="116"/>
    </row>
    <row r="13" spans="1:10">
      <c r="A13" s="122" t="s">
        <v>2484</v>
      </c>
      <c r="B13" s="119" t="s">
        <v>2251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933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>
        <v>19</v>
      </c>
      <c r="H14" s="50" t="s">
        <v>2</v>
      </c>
      <c r="I14" s="4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2252</v>
      </c>
      <c r="H15" s="53" t="s">
        <v>3</v>
      </c>
      <c r="I15" s="52" t="s">
        <v>3</v>
      </c>
      <c r="J15" s="116"/>
    </row>
    <row r="16" spans="1:10">
      <c r="A16" s="122" t="s">
        <v>2485</v>
      </c>
      <c r="B16" s="119" t="s">
        <v>2254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2486</v>
      </c>
      <c r="H16" s="47" t="s">
        <v>3</v>
      </c>
      <c r="I16" s="4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2254</v>
      </c>
      <c r="H17" s="50" t="s">
        <v>2</v>
      </c>
      <c r="I17" s="4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2396</v>
      </c>
      <c r="H18" s="53" t="s">
        <v>3</v>
      </c>
      <c r="I18" s="52" t="s">
        <v>3</v>
      </c>
      <c r="J18" s="116"/>
    </row>
    <row r="19" spans="1:10">
      <c r="A19" s="122" t="s">
        <v>2487</v>
      </c>
      <c r="B19" s="119" t="s">
        <v>2187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2187</v>
      </c>
      <c r="H19" s="47" t="s">
        <v>2</v>
      </c>
      <c r="I19" s="4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2488</v>
      </c>
      <c r="H20" s="50" t="s">
        <v>3</v>
      </c>
      <c r="I20" s="49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62" t="s">
        <v>2489</v>
      </c>
      <c r="H21" s="50" t="s">
        <v>3</v>
      </c>
      <c r="I21" s="52" t="s">
        <v>3</v>
      </c>
      <c r="J21" s="116"/>
    </row>
    <row r="22" spans="1:10">
      <c r="A22" s="122" t="s">
        <v>2490</v>
      </c>
      <c r="B22" s="119" t="s">
        <v>2235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2235</v>
      </c>
      <c r="H22" s="47" t="s">
        <v>2</v>
      </c>
      <c r="I22" s="4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2236</v>
      </c>
      <c r="H23" s="50" t="s">
        <v>2</v>
      </c>
      <c r="I23" s="49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62" t="s">
        <v>1614</v>
      </c>
      <c r="H24" s="53" t="s">
        <v>3</v>
      </c>
      <c r="I24" s="52" t="s">
        <v>3</v>
      </c>
      <c r="J24" s="116"/>
    </row>
    <row r="25" spans="1:10">
      <c r="A25" s="122" t="s">
        <v>2491</v>
      </c>
      <c r="B25" s="119" t="s">
        <v>1590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1590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1591</v>
      </c>
      <c r="H26" s="50" t="s">
        <v>3</v>
      </c>
      <c r="I26" s="49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62" t="s">
        <v>2436</v>
      </c>
      <c r="H27" s="53" t="s">
        <v>2</v>
      </c>
      <c r="I27" s="52" t="s">
        <v>2</v>
      </c>
      <c r="J27" s="116"/>
    </row>
    <row r="28" spans="1:10">
      <c r="A28" s="122" t="s">
        <v>2492</v>
      </c>
      <c r="B28" s="119" t="s">
        <v>2216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2280</v>
      </c>
      <c r="H28" s="47" t="s">
        <v>2</v>
      </c>
      <c r="I28" s="4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2216</v>
      </c>
      <c r="H29" s="50" t="s">
        <v>2</v>
      </c>
      <c r="I29" s="49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62" t="s">
        <v>1231</v>
      </c>
      <c r="H30" s="53" t="s">
        <v>3</v>
      </c>
      <c r="I30" s="52" t="s">
        <v>3</v>
      </c>
      <c r="J30" s="116"/>
    </row>
    <row r="31" spans="1:10">
      <c r="A31" s="122" t="s">
        <v>2263</v>
      </c>
      <c r="B31" s="119" t="s">
        <v>2264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2265</v>
      </c>
      <c r="H31" s="47" t="s">
        <v>3</v>
      </c>
      <c r="I31" s="4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2266</v>
      </c>
      <c r="H32" s="50" t="s">
        <v>3</v>
      </c>
      <c r="I32" s="49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62" t="s">
        <v>2264</v>
      </c>
      <c r="H33" s="53" t="s">
        <v>2</v>
      </c>
      <c r="I33" s="52" t="s">
        <v>2</v>
      </c>
      <c r="J33" s="116"/>
    </row>
    <row r="34" spans="1:10">
      <c r="A34" s="122" t="s">
        <v>2493</v>
      </c>
      <c r="B34" s="119" t="s">
        <v>2341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2341</v>
      </c>
      <c r="H34" s="47" t="s">
        <v>2</v>
      </c>
      <c r="I34" s="4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2494</v>
      </c>
      <c r="H35" s="50" t="s">
        <v>2</v>
      </c>
      <c r="I35" s="49" t="s">
        <v>2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62" t="s">
        <v>1837</v>
      </c>
      <c r="H36" s="53" t="s">
        <v>3</v>
      </c>
      <c r="I36" s="52" t="s">
        <v>3</v>
      </c>
      <c r="J36" s="116"/>
    </row>
    <row r="37" spans="1:10">
      <c r="A37" s="122" t="s">
        <v>2495</v>
      </c>
      <c r="B37" s="119" t="s">
        <v>2231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2496</v>
      </c>
      <c r="H37" s="47" t="s">
        <v>3</v>
      </c>
      <c r="I37" s="4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2231</v>
      </c>
      <c r="H38" s="50" t="s">
        <v>2</v>
      </c>
      <c r="I38" s="49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62" t="s">
        <v>2497</v>
      </c>
      <c r="H39" s="53" t="s">
        <v>3</v>
      </c>
      <c r="I39" s="52" t="s">
        <v>3</v>
      </c>
      <c r="J39" s="116"/>
    </row>
    <row r="40" spans="1:10">
      <c r="A40" s="122" t="s">
        <v>2498</v>
      </c>
      <c r="B40" s="119" t="s">
        <v>2227</v>
      </c>
      <c r="C40" s="119" t="s">
        <v>1</v>
      </c>
      <c r="D40" s="119" t="s">
        <v>0</v>
      </c>
      <c r="E40" s="119" t="s">
        <v>1</v>
      </c>
      <c r="F40" s="119" t="str">
        <f>IF(COUNTIF(C40:E40, "yes") = 3, "yes", "no")</f>
        <v>no</v>
      </c>
      <c r="G40" s="60" t="s">
        <v>2497</v>
      </c>
      <c r="H40" s="47" t="s">
        <v>4</v>
      </c>
      <c r="I40" s="4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2499</v>
      </c>
      <c r="H41" s="50" t="s">
        <v>4</v>
      </c>
      <c r="I41" s="49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62" t="s">
        <v>2227</v>
      </c>
      <c r="H42" s="53" t="s">
        <v>4</v>
      </c>
      <c r="I42" s="52" t="s">
        <v>2</v>
      </c>
      <c r="J42" s="116"/>
    </row>
    <row r="43" spans="1:10">
      <c r="A43" s="122" t="s">
        <v>2500</v>
      </c>
      <c r="B43" s="119" t="s">
        <v>2294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2501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2502</v>
      </c>
      <c r="H44" s="50" t="s">
        <v>3</v>
      </c>
      <c r="I44" s="49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62" t="s">
        <v>2294</v>
      </c>
      <c r="H45" s="53" t="s">
        <v>2</v>
      </c>
      <c r="I45" s="52" t="s">
        <v>2</v>
      </c>
      <c r="J45" s="116"/>
    </row>
    <row r="46" spans="1:10">
      <c r="A46" s="122" t="s">
        <v>2503</v>
      </c>
      <c r="B46" s="119" t="s">
        <v>2504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2504</v>
      </c>
      <c r="H46" s="47" t="s">
        <v>2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2505</v>
      </c>
      <c r="H47" s="50" t="s">
        <v>3</v>
      </c>
      <c r="I47" s="49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62" t="s">
        <v>2506</v>
      </c>
      <c r="H48" s="53" t="s">
        <v>3</v>
      </c>
      <c r="I48" s="52" t="s">
        <v>3</v>
      </c>
      <c r="J48" s="116"/>
    </row>
    <row r="49" spans="1:10">
      <c r="A49" s="122" t="s">
        <v>2507</v>
      </c>
      <c r="B49" s="119" t="s">
        <v>157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242</v>
      </c>
      <c r="H49" s="47" t="s">
        <v>3</v>
      </c>
      <c r="I49" s="4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157</v>
      </c>
      <c r="H50" s="50" t="s">
        <v>2</v>
      </c>
      <c r="I50" s="49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62" t="s">
        <v>285</v>
      </c>
      <c r="H51" s="53" t="s">
        <v>3</v>
      </c>
      <c r="I51" s="52" t="s">
        <v>3</v>
      </c>
      <c r="J51" s="116"/>
    </row>
    <row r="52" spans="1:10">
      <c r="A52" s="122" t="s">
        <v>2508</v>
      </c>
      <c r="B52" s="119" t="s">
        <v>2469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2509</v>
      </c>
      <c r="H52" s="47" t="s">
        <v>3</v>
      </c>
      <c r="I52" s="4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2510</v>
      </c>
      <c r="H53" s="50" t="s">
        <v>3</v>
      </c>
      <c r="I53" s="49" t="s">
        <v>3</v>
      </c>
      <c r="J53" s="116"/>
    </row>
    <row r="54" spans="1:10" ht="44.25" customHeight="1" thickBot="1">
      <c r="A54" s="124"/>
      <c r="B54" s="121"/>
      <c r="C54" s="121"/>
      <c r="D54" s="121"/>
      <c r="E54" s="121"/>
      <c r="F54" s="121"/>
      <c r="G54" s="62" t="s">
        <v>2469</v>
      </c>
      <c r="H54" s="53" t="s">
        <v>2</v>
      </c>
      <c r="I54" s="52" t="s">
        <v>2</v>
      </c>
      <c r="J54" s="116"/>
    </row>
    <row r="55" spans="1:10">
      <c r="A55" s="122" t="s">
        <v>2511</v>
      </c>
      <c r="B55" s="119" t="s">
        <v>2289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933</v>
      </c>
      <c r="H55" s="47" t="s">
        <v>3</v>
      </c>
      <c r="I55" s="4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2289</v>
      </c>
      <c r="H56" s="50" t="s">
        <v>2</v>
      </c>
      <c r="I56" s="49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62" t="s">
        <v>950</v>
      </c>
      <c r="H57" s="53" t="s">
        <v>3</v>
      </c>
      <c r="I57" s="52" t="s">
        <v>3</v>
      </c>
      <c r="J57" s="116"/>
    </row>
    <row r="58" spans="1:10">
      <c r="A58" s="122" t="s">
        <v>2512</v>
      </c>
      <c r="B58" s="119" t="s">
        <v>932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932</v>
      </c>
      <c r="H58" s="47" t="s">
        <v>2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2513</v>
      </c>
      <c r="H59" s="50" t="s">
        <v>3</v>
      </c>
      <c r="I59" s="49" t="s">
        <v>3</v>
      </c>
      <c r="J59" s="116"/>
    </row>
    <row r="60" spans="1:10" ht="24.75" customHeight="1" thickBot="1">
      <c r="A60" s="124"/>
      <c r="B60" s="121"/>
      <c r="C60" s="121"/>
      <c r="D60" s="121"/>
      <c r="E60" s="121"/>
      <c r="F60" s="121"/>
      <c r="G60" s="62" t="s">
        <v>2514</v>
      </c>
      <c r="H60" s="53" t="s">
        <v>3</v>
      </c>
      <c r="I60" s="52" t="s">
        <v>3</v>
      </c>
      <c r="J60" s="116"/>
    </row>
    <row r="61" spans="1:10">
      <c r="A61" s="122" t="s">
        <v>2515</v>
      </c>
      <c r="B61" s="119" t="s">
        <v>216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216</v>
      </c>
      <c r="H61" s="47" t="s">
        <v>2</v>
      </c>
      <c r="I61" s="4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2442</v>
      </c>
      <c r="H62" s="50" t="s">
        <v>2</v>
      </c>
      <c r="I62" s="49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62" t="s">
        <v>2516</v>
      </c>
      <c r="H63" s="53" t="s">
        <v>3</v>
      </c>
      <c r="I63" s="52" t="s">
        <v>3</v>
      </c>
      <c r="J63" s="116"/>
    </row>
    <row r="64" spans="1:10">
      <c r="A64" s="122" t="s">
        <v>2517</v>
      </c>
      <c r="B64" s="119" t="s">
        <v>2276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2518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2276</v>
      </c>
      <c r="H65" s="50" t="s">
        <v>2</v>
      </c>
      <c r="I65" s="49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62" t="s">
        <v>2519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B00-000000000000}">
      <formula1>binary_options</formula1>
    </dataValidation>
    <dataValidation type="list" allowBlank="1" sqref="H7:I66" xr:uid="{00000000-0002-0000-2B00-000001000000}">
      <formula1>answer_evaluations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Lapas45"/>
  <dimension ref="A1:J67"/>
  <sheetViews>
    <sheetView topLeftCell="A19" workbookViewId="0">
      <selection activeCell="H25" sqref="H2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20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952</v>
      </c>
      <c r="F2" s="50">
        <v>893</v>
      </c>
      <c r="G2" s="50">
        <v>1081</v>
      </c>
      <c r="H2" s="49">
        <v>1109</v>
      </c>
    </row>
    <row r="3" spans="1:10">
      <c r="A3" s="48" t="s">
        <v>154</v>
      </c>
      <c r="B3" s="49" t="s">
        <v>2177</v>
      </c>
      <c r="D3" s="48" t="s">
        <v>156</v>
      </c>
      <c r="E3" s="50">
        <v>7579</v>
      </c>
      <c r="F3" s="50">
        <v>8539</v>
      </c>
      <c r="G3" s="50">
        <v>8533</v>
      </c>
      <c r="H3" s="49">
        <v>8533</v>
      </c>
    </row>
    <row r="4" spans="1:10">
      <c r="A4" s="51" t="s">
        <v>133</v>
      </c>
      <c r="B4" s="52" t="s">
        <v>157</v>
      </c>
      <c r="D4" s="51" t="s">
        <v>158</v>
      </c>
      <c r="E4" s="53">
        <v>8531</v>
      </c>
      <c r="F4" s="53">
        <v>9432</v>
      </c>
      <c r="G4" s="53">
        <v>9614</v>
      </c>
      <c r="H4" s="52">
        <v>9642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2520</v>
      </c>
      <c r="B7" s="119" t="s">
        <v>2521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2521</v>
      </c>
      <c r="H7" s="47" t="s">
        <v>2</v>
      </c>
      <c r="I7" s="46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1521</v>
      </c>
      <c r="H8" s="50" t="s">
        <v>3</v>
      </c>
      <c r="I8" s="49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1591</v>
      </c>
      <c r="H9" s="53" t="s">
        <v>3</v>
      </c>
      <c r="I9" s="52" t="s">
        <v>3</v>
      </c>
      <c r="J9" s="116"/>
    </row>
    <row r="10" spans="1:10">
      <c r="A10" s="122" t="s">
        <v>2522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2251</v>
      </c>
      <c r="H10" s="47" t="s">
        <v>2</v>
      </c>
      <c r="I10" s="4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949</v>
      </c>
      <c r="H11" s="50" t="s">
        <v>3</v>
      </c>
      <c r="I11" s="4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>
        <v>27</v>
      </c>
      <c r="H12" s="53" t="s">
        <v>3</v>
      </c>
      <c r="I12" s="52" t="s">
        <v>3</v>
      </c>
      <c r="J12" s="116"/>
    </row>
    <row r="13" spans="1:10">
      <c r="A13" s="122" t="s">
        <v>2523</v>
      </c>
      <c r="B13" s="119" t="s">
        <v>2254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2254</v>
      </c>
      <c r="H13" s="47" t="s">
        <v>2</v>
      </c>
      <c r="I13" s="4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2395</v>
      </c>
      <c r="H14" s="50" t="s">
        <v>3</v>
      </c>
      <c r="I14" s="4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2524</v>
      </c>
      <c r="H15" s="53" t="s">
        <v>2</v>
      </c>
      <c r="I15" s="52" t="s">
        <v>2</v>
      </c>
      <c r="J15" s="116"/>
    </row>
    <row r="16" spans="1:10">
      <c r="A16" s="122" t="s">
        <v>2525</v>
      </c>
      <c r="B16" s="119" t="s">
        <v>2235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2456</v>
      </c>
      <c r="H16" s="47" t="s">
        <v>3</v>
      </c>
      <c r="I16" s="4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2235</v>
      </c>
      <c r="H17" s="50" t="s">
        <v>2</v>
      </c>
      <c r="I17" s="4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2188</v>
      </c>
      <c r="H18" s="53" t="s">
        <v>3</v>
      </c>
      <c r="I18" s="52" t="s">
        <v>3</v>
      </c>
      <c r="J18" s="116"/>
    </row>
    <row r="19" spans="1:10">
      <c r="A19" s="122" t="s">
        <v>2526</v>
      </c>
      <c r="B19" s="119" t="s">
        <v>2527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2408</v>
      </c>
      <c r="H19" s="47" t="s">
        <v>3</v>
      </c>
      <c r="I19" s="4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2527</v>
      </c>
      <c r="H20" s="50" t="s">
        <v>2</v>
      </c>
      <c r="I20" s="4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2528</v>
      </c>
      <c r="H21" s="53" t="s">
        <v>3</v>
      </c>
      <c r="I21" s="52" t="s">
        <v>3</v>
      </c>
      <c r="J21" s="116"/>
    </row>
    <row r="22" spans="1:10">
      <c r="A22" s="122" t="s">
        <v>2529</v>
      </c>
      <c r="B22" s="119" t="s">
        <v>2530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2530</v>
      </c>
      <c r="H22" s="47" t="s">
        <v>2</v>
      </c>
      <c r="I22" s="4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2531</v>
      </c>
      <c r="H23" s="50" t="s">
        <v>3</v>
      </c>
      <c r="I23" s="4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2532</v>
      </c>
      <c r="H24" s="53" t="s">
        <v>3</v>
      </c>
      <c r="I24" s="52" t="s">
        <v>3</v>
      </c>
      <c r="J24" s="116"/>
    </row>
    <row r="25" spans="1:10">
      <c r="A25" s="122" t="s">
        <v>2533</v>
      </c>
      <c r="B25" s="119" t="s">
        <v>1899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1899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1837</v>
      </c>
      <c r="H26" s="50" t="s">
        <v>3</v>
      </c>
      <c r="I26" s="4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1522</v>
      </c>
      <c r="H27" s="53" t="s">
        <v>3</v>
      </c>
      <c r="I27" s="52" t="s">
        <v>3</v>
      </c>
      <c r="J27" s="116"/>
    </row>
    <row r="28" spans="1:10">
      <c r="A28" s="122" t="s">
        <v>2534</v>
      </c>
      <c r="B28" s="119" t="s">
        <v>2469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2510</v>
      </c>
      <c r="H28" s="47" t="s">
        <v>3</v>
      </c>
      <c r="I28" s="4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2469</v>
      </c>
      <c r="H29" s="50" t="s">
        <v>2</v>
      </c>
      <c r="I29" s="49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2535</v>
      </c>
      <c r="H30" s="53" t="s">
        <v>3</v>
      </c>
      <c r="I30" s="52" t="s">
        <v>3</v>
      </c>
      <c r="J30" s="116"/>
    </row>
    <row r="31" spans="1:10">
      <c r="A31" s="122" t="s">
        <v>2536</v>
      </c>
      <c r="B31" s="119" t="s">
        <v>2060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2060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2059</v>
      </c>
      <c r="H32" s="50" t="s">
        <v>3</v>
      </c>
      <c r="I32" s="4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2537</v>
      </c>
      <c r="H33" s="53" t="s">
        <v>3</v>
      </c>
      <c r="I33" s="52" t="s">
        <v>3</v>
      </c>
      <c r="J33" s="116"/>
    </row>
    <row r="34" spans="1:10">
      <c r="A34" s="122" t="s">
        <v>2538</v>
      </c>
      <c r="B34" s="119" t="s">
        <v>2196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2539</v>
      </c>
      <c r="H34" s="47" t="s">
        <v>3</v>
      </c>
      <c r="I34" s="4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2197</v>
      </c>
      <c r="H35" s="50" t="s">
        <v>3</v>
      </c>
      <c r="I35" s="4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2198</v>
      </c>
      <c r="H36" s="53" t="s">
        <v>2</v>
      </c>
      <c r="I36" s="52" t="s">
        <v>2</v>
      </c>
      <c r="J36" s="116"/>
    </row>
    <row r="37" spans="1:10">
      <c r="A37" s="122" t="s">
        <v>2540</v>
      </c>
      <c r="B37" s="119" t="s">
        <v>2216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2216</v>
      </c>
      <c r="H37" s="47" t="s">
        <v>2</v>
      </c>
      <c r="I37" s="4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1242</v>
      </c>
      <c r="H38" s="50" t="s">
        <v>3</v>
      </c>
      <c r="I38" s="4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2216</v>
      </c>
      <c r="H39" s="53" t="s">
        <v>2</v>
      </c>
      <c r="I39" s="52" t="s">
        <v>2</v>
      </c>
      <c r="J39" s="116"/>
    </row>
    <row r="40" spans="1:10">
      <c r="A40" s="122" t="s">
        <v>2541</v>
      </c>
      <c r="B40" s="119" t="s">
        <v>2542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2543</v>
      </c>
      <c r="H40" s="47" t="s">
        <v>3</v>
      </c>
      <c r="I40" s="4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2544</v>
      </c>
      <c r="H41" s="50" t="s">
        <v>3</v>
      </c>
      <c r="I41" s="4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2545</v>
      </c>
      <c r="H42" s="53" t="s">
        <v>2</v>
      </c>
      <c r="I42" s="52" t="s">
        <v>2</v>
      </c>
      <c r="J42" s="116"/>
    </row>
    <row r="43" spans="1:10">
      <c r="A43" s="122" t="s">
        <v>2546</v>
      </c>
      <c r="B43" s="119" t="s">
        <v>2251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950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933</v>
      </c>
      <c r="H44" s="50" t="s">
        <v>3</v>
      </c>
      <c r="I44" s="4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2251</v>
      </c>
      <c r="H45" s="53" t="s">
        <v>2</v>
      </c>
      <c r="I45" s="52" t="s">
        <v>2</v>
      </c>
      <c r="J45" s="116"/>
    </row>
    <row r="46" spans="1:10">
      <c r="A46" s="122" t="s">
        <v>2547</v>
      </c>
      <c r="B46" s="119" t="s">
        <v>2548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2549</v>
      </c>
      <c r="H46" s="47" t="s">
        <v>3</v>
      </c>
      <c r="I46" s="4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2548</v>
      </c>
      <c r="H47" s="50" t="s">
        <v>2</v>
      </c>
      <c r="I47" s="4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2550</v>
      </c>
      <c r="H48" s="53" t="s">
        <v>3</v>
      </c>
      <c r="I48" s="52" t="s">
        <v>3</v>
      </c>
      <c r="J48" s="116"/>
    </row>
    <row r="49" spans="1:10">
      <c r="A49" s="122" t="s">
        <v>2551</v>
      </c>
      <c r="B49" s="119" t="s">
        <v>2552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2553</v>
      </c>
      <c r="H49" s="47" t="s">
        <v>3</v>
      </c>
      <c r="I49" s="4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2552</v>
      </c>
      <c r="H50" s="50" t="s">
        <v>2</v>
      </c>
      <c r="I50" s="4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2554</v>
      </c>
      <c r="H51" s="53" t="s">
        <v>3</v>
      </c>
      <c r="I51" s="52" t="s">
        <v>3</v>
      </c>
      <c r="J51" s="116"/>
    </row>
    <row r="52" spans="1:10">
      <c r="A52" s="122" t="s">
        <v>2555</v>
      </c>
      <c r="B52" s="119" t="s">
        <v>2289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2289</v>
      </c>
      <c r="H52" s="47" t="s">
        <v>2</v>
      </c>
      <c r="I52" s="4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2556</v>
      </c>
      <c r="H53" s="50" t="s">
        <v>3</v>
      </c>
      <c r="I53" s="4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950</v>
      </c>
      <c r="H54" s="53" t="s">
        <v>3</v>
      </c>
      <c r="I54" s="52" t="s">
        <v>3</v>
      </c>
      <c r="J54" s="116"/>
    </row>
    <row r="55" spans="1:10">
      <c r="A55" s="122" t="s">
        <v>2557</v>
      </c>
      <c r="B55" s="119" t="s">
        <v>2276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2276</v>
      </c>
      <c r="H55" s="47" t="s">
        <v>2</v>
      </c>
      <c r="I55" s="4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2277</v>
      </c>
      <c r="H56" s="50" t="s">
        <v>3</v>
      </c>
      <c r="I56" s="4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2278</v>
      </c>
      <c r="H57" s="53" t="s">
        <v>2</v>
      </c>
      <c r="I57" s="52" t="s">
        <v>2</v>
      </c>
      <c r="J57" s="116"/>
    </row>
    <row r="58" spans="1:10">
      <c r="A58" s="122" t="s">
        <v>2558</v>
      </c>
      <c r="B58" s="119" t="s">
        <v>2559</v>
      </c>
      <c r="C58" s="119" t="s">
        <v>1</v>
      </c>
      <c r="D58" s="119" t="s">
        <v>0</v>
      </c>
      <c r="E58" s="119" t="s">
        <v>1</v>
      </c>
      <c r="F58" s="119" t="str">
        <f>IF(COUNTIF(C58:E58, "yes") = 3, "yes", "no")</f>
        <v>no</v>
      </c>
      <c r="G58" s="60" t="s">
        <v>2559</v>
      </c>
      <c r="H58" s="47" t="s">
        <v>4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2560</v>
      </c>
      <c r="H59" s="50" t="s">
        <v>4</v>
      </c>
      <c r="I59" s="49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62" t="s">
        <v>2351</v>
      </c>
      <c r="H60" s="53" t="s">
        <v>4</v>
      </c>
      <c r="I60" s="52" t="s">
        <v>3</v>
      </c>
      <c r="J60" s="116"/>
    </row>
    <row r="61" spans="1:10">
      <c r="A61" s="122" t="s">
        <v>2561</v>
      </c>
      <c r="B61" s="119" t="s">
        <v>2562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2562</v>
      </c>
      <c r="H61" s="47" t="s">
        <v>2</v>
      </c>
      <c r="I61" s="4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2563</v>
      </c>
      <c r="H62" s="50" t="s">
        <v>3</v>
      </c>
      <c r="I62" s="4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2564</v>
      </c>
      <c r="H63" s="53" t="s">
        <v>3</v>
      </c>
      <c r="I63" s="52" t="s">
        <v>3</v>
      </c>
      <c r="J63" s="116"/>
    </row>
    <row r="64" spans="1:10">
      <c r="A64" s="122" t="s">
        <v>2565</v>
      </c>
      <c r="B64" s="119" t="s">
        <v>2566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2566</v>
      </c>
      <c r="H64" s="47" t="s">
        <v>2</v>
      </c>
      <c r="I64" s="4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587</v>
      </c>
      <c r="H65" s="50" t="s">
        <v>3</v>
      </c>
      <c r="I65" s="4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2567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C00-000000000000}">
      <formula1>binary_options</formula1>
    </dataValidation>
    <dataValidation type="list" allowBlank="1" sqref="H7:I66" xr:uid="{00000000-0002-0000-2C00-000001000000}">
      <formula1>answer_evaluations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Lapas46"/>
  <dimension ref="A1:J67"/>
  <sheetViews>
    <sheetView topLeftCell="A19" workbookViewId="0">
      <selection activeCell="H31" sqref="H3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20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949</v>
      </c>
      <c r="F2" s="50">
        <v>1006</v>
      </c>
      <c r="G2" s="50">
        <v>1233</v>
      </c>
      <c r="H2" s="49">
        <v>1081</v>
      </c>
    </row>
    <row r="3" spans="1:10">
      <c r="A3" s="48" t="s">
        <v>154</v>
      </c>
      <c r="B3" s="49" t="s">
        <v>2177</v>
      </c>
      <c r="D3" s="48" t="s">
        <v>156</v>
      </c>
      <c r="E3" s="50">
        <v>7579</v>
      </c>
      <c r="F3" s="50">
        <v>8530</v>
      </c>
      <c r="G3" s="50">
        <v>8530</v>
      </c>
      <c r="H3" s="49">
        <v>8524</v>
      </c>
    </row>
    <row r="4" spans="1:10">
      <c r="A4" s="51" t="s">
        <v>133</v>
      </c>
      <c r="B4" s="52" t="s">
        <v>242</v>
      </c>
      <c r="D4" s="51" t="s">
        <v>158</v>
      </c>
      <c r="E4" s="53">
        <v>8528</v>
      </c>
      <c r="F4" s="53">
        <v>9536</v>
      </c>
      <c r="G4" s="53">
        <v>9763</v>
      </c>
      <c r="H4" s="52">
        <v>9605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2568</v>
      </c>
      <c r="B7" s="119" t="s">
        <v>2569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2569</v>
      </c>
      <c r="H7" s="47" t="s">
        <v>2</v>
      </c>
      <c r="I7" s="46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2570</v>
      </c>
      <c r="H8" s="50" t="s">
        <v>3</v>
      </c>
      <c r="I8" s="49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2571</v>
      </c>
      <c r="H9" s="53" t="s">
        <v>3</v>
      </c>
      <c r="I9" s="52" t="s">
        <v>3</v>
      </c>
      <c r="J9" s="116"/>
    </row>
    <row r="10" spans="1:10">
      <c r="A10" s="122" t="s">
        <v>2522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2220</v>
      </c>
      <c r="H10" s="47" t="s">
        <v>3</v>
      </c>
      <c r="I10" s="4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2251</v>
      </c>
      <c r="H11" s="50" t="s">
        <v>2</v>
      </c>
      <c r="I11" s="4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949</v>
      </c>
      <c r="H12" s="53" t="s">
        <v>3</v>
      </c>
      <c r="I12" s="52" t="s">
        <v>3</v>
      </c>
      <c r="J12" s="116"/>
    </row>
    <row r="13" spans="1:10">
      <c r="A13" s="122" t="s">
        <v>2572</v>
      </c>
      <c r="B13" s="119" t="s">
        <v>2183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2183</v>
      </c>
      <c r="H13" s="47" t="s">
        <v>2</v>
      </c>
      <c r="I13" s="4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2184</v>
      </c>
      <c r="H14" s="50" t="s">
        <v>3</v>
      </c>
      <c r="I14" s="4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2573</v>
      </c>
      <c r="H15" s="53" t="s">
        <v>3</v>
      </c>
      <c r="I15" s="52" t="s">
        <v>3</v>
      </c>
      <c r="J15" s="116"/>
    </row>
    <row r="16" spans="1:10">
      <c r="A16" s="122" t="s">
        <v>2525</v>
      </c>
      <c r="B16" s="119" t="s">
        <v>2235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2574</v>
      </c>
      <c r="H16" s="47" t="s">
        <v>2</v>
      </c>
      <c r="I16" s="4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2575</v>
      </c>
      <c r="H17" s="50" t="s">
        <v>2</v>
      </c>
      <c r="I17" s="4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2235</v>
      </c>
      <c r="H18" s="53" t="s">
        <v>2</v>
      </c>
      <c r="I18" s="52" t="s">
        <v>2</v>
      </c>
      <c r="J18" s="116"/>
    </row>
    <row r="19" spans="1:10">
      <c r="A19" s="122" t="s">
        <v>2576</v>
      </c>
      <c r="B19" s="119" t="s">
        <v>2343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2577</v>
      </c>
      <c r="H19" s="47" t="s">
        <v>3</v>
      </c>
      <c r="I19" s="4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2343</v>
      </c>
      <c r="H20" s="50" t="s">
        <v>2</v>
      </c>
      <c r="I20" s="4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2578</v>
      </c>
      <c r="H21" s="53" t="s">
        <v>3</v>
      </c>
      <c r="I21" s="52" t="s">
        <v>3</v>
      </c>
      <c r="J21" s="116"/>
    </row>
    <row r="22" spans="1:10">
      <c r="A22" s="122" t="s">
        <v>2579</v>
      </c>
      <c r="B22" s="119" t="s">
        <v>2580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2581</v>
      </c>
      <c r="H22" s="47" t="s">
        <v>3</v>
      </c>
      <c r="I22" s="4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2187</v>
      </c>
      <c r="H23" s="50" t="s">
        <v>2</v>
      </c>
      <c r="I23" s="4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2235</v>
      </c>
      <c r="H24" s="53" t="s">
        <v>3</v>
      </c>
      <c r="I24" s="52" t="s">
        <v>3</v>
      </c>
      <c r="J24" s="116"/>
    </row>
    <row r="25" spans="1:10">
      <c r="A25" s="122" t="s">
        <v>2582</v>
      </c>
      <c r="B25" s="119" t="s">
        <v>2469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2272</v>
      </c>
      <c r="H25" s="47" t="s">
        <v>3</v>
      </c>
      <c r="I25" s="4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2303</v>
      </c>
      <c r="H26" s="50" t="s">
        <v>3</v>
      </c>
      <c r="I26" s="4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2469</v>
      </c>
      <c r="H27" s="53" t="s">
        <v>2</v>
      </c>
      <c r="I27" s="52" t="s">
        <v>2</v>
      </c>
      <c r="J27" s="116"/>
    </row>
    <row r="28" spans="1:10">
      <c r="A28" s="122" t="s">
        <v>2583</v>
      </c>
      <c r="B28" s="119" t="s">
        <v>2584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2060</v>
      </c>
      <c r="H28" s="47" t="s">
        <v>2</v>
      </c>
      <c r="I28" s="4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2585</v>
      </c>
      <c r="H29" s="50" t="s">
        <v>3</v>
      </c>
      <c r="I29" s="4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2586</v>
      </c>
      <c r="H30" s="53" t="s">
        <v>3</v>
      </c>
      <c r="I30" s="52" t="s">
        <v>3</v>
      </c>
      <c r="J30" s="116"/>
    </row>
    <row r="31" spans="1:10">
      <c r="A31" s="122" t="s">
        <v>2587</v>
      </c>
      <c r="B31" s="119" t="s">
        <v>2588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2588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2589</v>
      </c>
      <c r="H32" s="50" t="s">
        <v>3</v>
      </c>
      <c r="I32" s="4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2590</v>
      </c>
      <c r="H33" s="53" t="s">
        <v>3</v>
      </c>
      <c r="I33" s="52" t="s">
        <v>3</v>
      </c>
      <c r="J33" s="116"/>
    </row>
    <row r="34" spans="1:10">
      <c r="A34" s="122" t="s">
        <v>2591</v>
      </c>
      <c r="B34" s="119" t="s">
        <v>2216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947</v>
      </c>
      <c r="H34" s="47" t="s">
        <v>3</v>
      </c>
      <c r="I34" s="4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2216</v>
      </c>
      <c r="H35" s="50" t="s">
        <v>2</v>
      </c>
      <c r="I35" s="49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2181</v>
      </c>
      <c r="H36" s="53" t="s">
        <v>3</v>
      </c>
      <c r="I36" s="52" t="s">
        <v>3</v>
      </c>
      <c r="J36" s="116"/>
    </row>
    <row r="37" spans="1:10">
      <c r="A37" s="122" t="s">
        <v>2592</v>
      </c>
      <c r="B37" s="119" t="s">
        <v>2542</v>
      </c>
      <c r="C37" s="119" t="s">
        <v>1</v>
      </c>
      <c r="D37" s="119" t="s">
        <v>0</v>
      </c>
      <c r="E37" s="119" t="s">
        <v>0</v>
      </c>
      <c r="F37" s="119" t="str">
        <f>IF(COUNTIF(C37:E37, "yes") = 3, "yes", "no")</f>
        <v>no</v>
      </c>
      <c r="G37" s="60" t="s">
        <v>2542</v>
      </c>
      <c r="H37" s="47" t="s">
        <v>2</v>
      </c>
      <c r="I37" s="4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2593</v>
      </c>
      <c r="H38" s="50" t="s">
        <v>3</v>
      </c>
      <c r="I38" s="4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2594</v>
      </c>
      <c r="H39" s="53" t="s">
        <v>3</v>
      </c>
      <c r="I39" s="52" t="s">
        <v>3</v>
      </c>
      <c r="J39" s="116"/>
    </row>
    <row r="40" spans="1:10">
      <c r="A40" s="122" t="s">
        <v>2595</v>
      </c>
      <c r="B40" s="119" t="s">
        <v>2596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2596</v>
      </c>
      <c r="H40" s="47" t="s">
        <v>2</v>
      </c>
      <c r="I40" s="4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2307</v>
      </c>
      <c r="H41" s="50" t="s">
        <v>3</v>
      </c>
      <c r="I41" s="4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2597</v>
      </c>
      <c r="H42" s="53" t="s">
        <v>3</v>
      </c>
      <c r="I42" s="52" t="s">
        <v>3</v>
      </c>
      <c r="J42" s="116"/>
    </row>
    <row r="43" spans="1:10">
      <c r="A43" s="122" t="s">
        <v>2598</v>
      </c>
      <c r="B43" s="119" t="s">
        <v>2599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2600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2601</v>
      </c>
      <c r="H44" s="50" t="s">
        <v>3</v>
      </c>
      <c r="I44" s="4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2599</v>
      </c>
      <c r="H45" s="53" t="s">
        <v>2</v>
      </c>
      <c r="I45" s="52" t="s">
        <v>2</v>
      </c>
      <c r="J45" s="116"/>
    </row>
    <row r="46" spans="1:10">
      <c r="A46" s="122" t="s">
        <v>2602</v>
      </c>
      <c r="B46" s="119" t="s">
        <v>1191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1191</v>
      </c>
      <c r="H46" s="47" t="s">
        <v>2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2603</v>
      </c>
      <c r="H47" s="50" t="s">
        <v>3</v>
      </c>
      <c r="I47" s="4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1178</v>
      </c>
      <c r="H48" s="53" t="s">
        <v>3</v>
      </c>
      <c r="I48" s="52" t="s">
        <v>3</v>
      </c>
      <c r="J48" s="116"/>
    </row>
    <row r="49" spans="1:10">
      <c r="A49" s="122" t="s">
        <v>2604</v>
      </c>
      <c r="B49" s="119" t="s">
        <v>2605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2606</v>
      </c>
      <c r="H49" s="47" t="s">
        <v>3</v>
      </c>
      <c r="I49" s="4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1397</v>
      </c>
      <c r="H50" s="50" t="s">
        <v>3</v>
      </c>
      <c r="I50" s="4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2605</v>
      </c>
      <c r="H51" s="53" t="s">
        <v>2</v>
      </c>
      <c r="I51" s="52" t="s">
        <v>2</v>
      </c>
      <c r="J51" s="116"/>
    </row>
    <row r="52" spans="1:10">
      <c r="A52" s="122" t="s">
        <v>2607</v>
      </c>
      <c r="B52" s="119" t="s">
        <v>1178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1178</v>
      </c>
      <c r="H52" s="47" t="s">
        <v>2</v>
      </c>
      <c r="I52" s="4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1191</v>
      </c>
      <c r="H53" s="50" t="s">
        <v>3</v>
      </c>
      <c r="I53" s="4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1397</v>
      </c>
      <c r="H54" s="53" t="s">
        <v>3</v>
      </c>
      <c r="I54" s="52" t="s">
        <v>3</v>
      </c>
      <c r="J54" s="116"/>
    </row>
    <row r="55" spans="1:10">
      <c r="A55" s="122" t="s">
        <v>2558</v>
      </c>
      <c r="B55" s="119" t="s">
        <v>2559</v>
      </c>
      <c r="C55" s="119" t="s">
        <v>1</v>
      </c>
      <c r="D55" s="119" t="s">
        <v>0</v>
      </c>
      <c r="E55" s="119" t="s">
        <v>1</v>
      </c>
      <c r="F55" s="119" t="str">
        <f>IF(COUNTIF(C55:E55, "yes") = 3, "yes", "no")</f>
        <v>no</v>
      </c>
      <c r="G55" s="60" t="s">
        <v>2559</v>
      </c>
      <c r="H55" s="47" t="s">
        <v>4</v>
      </c>
      <c r="I55" s="4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2283</v>
      </c>
      <c r="H56" s="50" t="s">
        <v>4</v>
      </c>
      <c r="I56" s="4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2608</v>
      </c>
      <c r="H57" s="53" t="s">
        <v>4</v>
      </c>
      <c r="I57" s="52" t="s">
        <v>3</v>
      </c>
      <c r="J57" s="116"/>
    </row>
    <row r="58" spans="1:10">
      <c r="A58" s="122" t="s">
        <v>2609</v>
      </c>
      <c r="B58" s="119" t="s">
        <v>2610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2611</v>
      </c>
      <c r="H58" s="47" t="s">
        <v>3</v>
      </c>
      <c r="I58" s="4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2612</v>
      </c>
      <c r="H59" s="50" t="s">
        <v>3</v>
      </c>
      <c r="I59" s="4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2610</v>
      </c>
      <c r="H60" s="53" t="s">
        <v>2</v>
      </c>
      <c r="I60" s="52" t="s">
        <v>2</v>
      </c>
      <c r="J60" s="116"/>
    </row>
    <row r="61" spans="1:10">
      <c r="A61" s="122" t="s">
        <v>2613</v>
      </c>
      <c r="B61" s="119" t="s">
        <v>255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563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557</v>
      </c>
      <c r="H62" s="50" t="s">
        <v>3</v>
      </c>
      <c r="I62" s="4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255</v>
      </c>
      <c r="H63" s="53" t="s">
        <v>2</v>
      </c>
      <c r="I63" s="52" t="s">
        <v>2</v>
      </c>
      <c r="J63" s="116"/>
    </row>
    <row r="64" spans="1:10">
      <c r="A64" s="122" t="s">
        <v>2614</v>
      </c>
      <c r="B64" s="119" t="s">
        <v>2276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2276</v>
      </c>
      <c r="H64" s="47" t="s">
        <v>2</v>
      </c>
      <c r="I64" s="4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2277</v>
      </c>
      <c r="H65" s="50" t="s">
        <v>3</v>
      </c>
      <c r="I65" s="4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2278</v>
      </c>
      <c r="H66" s="53" t="s">
        <v>2</v>
      </c>
      <c r="I66" s="5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D00-000000000000}">
      <formula1>binary_options</formula1>
    </dataValidation>
    <dataValidation type="list" allowBlank="1" sqref="H7:I66" xr:uid="{00000000-0002-0000-2D00-000001000000}">
      <formula1>answer_evaluations</formula1>
    </dataValidation>
  </dataValidation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Lapas47"/>
  <dimension ref="A1:J67"/>
  <sheetViews>
    <sheetView topLeftCell="A23" workbookViewId="0">
      <selection activeCell="H20" sqref="H20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20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886</v>
      </c>
      <c r="F2" s="50">
        <v>929</v>
      </c>
      <c r="G2" s="50">
        <v>1126</v>
      </c>
      <c r="H2" s="49">
        <v>1137</v>
      </c>
    </row>
    <row r="3" spans="1:10">
      <c r="A3" s="48" t="s">
        <v>154</v>
      </c>
      <c r="B3" s="49" t="s">
        <v>2177</v>
      </c>
      <c r="D3" s="48" t="s">
        <v>156</v>
      </c>
      <c r="E3" s="50">
        <v>7579</v>
      </c>
      <c r="F3" s="50">
        <v>8472</v>
      </c>
      <c r="G3" s="50">
        <v>8464</v>
      </c>
      <c r="H3" s="49">
        <v>8469</v>
      </c>
    </row>
    <row r="4" spans="1:10">
      <c r="A4" s="51" t="s">
        <v>133</v>
      </c>
      <c r="B4" s="52" t="s">
        <v>285</v>
      </c>
      <c r="D4" s="51" t="s">
        <v>158</v>
      </c>
      <c r="E4" s="53">
        <v>8465</v>
      </c>
      <c r="F4" s="53">
        <v>9401</v>
      </c>
      <c r="G4" s="53">
        <v>9590</v>
      </c>
      <c r="H4" s="52">
        <v>9606</v>
      </c>
    </row>
    <row r="6" spans="1:10" ht="15.75" customHeight="1" thickBot="1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2615</v>
      </c>
      <c r="B7" s="119" t="s">
        <v>2569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2569</v>
      </c>
      <c r="H7" s="47" t="s">
        <v>2</v>
      </c>
      <c r="I7" s="46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2570</v>
      </c>
      <c r="H8" s="50" t="s">
        <v>3</v>
      </c>
      <c r="I8" s="49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62" t="s">
        <v>2571</v>
      </c>
      <c r="H9" s="53" t="s">
        <v>3</v>
      </c>
      <c r="I9" s="52" t="s">
        <v>3</v>
      </c>
      <c r="J9" s="116"/>
    </row>
    <row r="10" spans="1:10">
      <c r="A10" s="122" t="s">
        <v>2616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>
        <v>21</v>
      </c>
      <c r="H10" s="47" t="s">
        <v>3</v>
      </c>
      <c r="I10" s="4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>
        <v>19</v>
      </c>
      <c r="H11" s="50" t="s">
        <v>2</v>
      </c>
      <c r="I11" s="49" t="s">
        <v>2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62">
        <v>25</v>
      </c>
      <c r="H12" s="53" t="s">
        <v>3</v>
      </c>
      <c r="I12" s="52" t="s">
        <v>3</v>
      </c>
      <c r="J12" s="116"/>
    </row>
    <row r="13" spans="1:10">
      <c r="A13" s="122" t="s">
        <v>2617</v>
      </c>
      <c r="B13" s="119" t="s">
        <v>2183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2618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2619</v>
      </c>
      <c r="H14" s="50" t="s">
        <v>3</v>
      </c>
      <c r="I14" s="49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62" t="s">
        <v>2183</v>
      </c>
      <c r="H15" s="53" t="s">
        <v>2</v>
      </c>
      <c r="I15" s="52" t="s">
        <v>2</v>
      </c>
      <c r="J15" s="116"/>
    </row>
    <row r="16" spans="1:10">
      <c r="A16" s="122" t="s">
        <v>2620</v>
      </c>
      <c r="B16" s="119" t="s">
        <v>2183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2183</v>
      </c>
      <c r="H16" s="47" t="s">
        <v>2</v>
      </c>
      <c r="I16" s="4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2185</v>
      </c>
      <c r="H17" s="50" t="s">
        <v>3</v>
      </c>
      <c r="I17" s="49" t="s">
        <v>3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62" t="s">
        <v>2621</v>
      </c>
      <c r="H18" s="53" t="s">
        <v>3</v>
      </c>
      <c r="I18" s="52" t="s">
        <v>3</v>
      </c>
      <c r="J18" s="116"/>
    </row>
    <row r="19" spans="1:10">
      <c r="A19" s="122" t="s">
        <v>2622</v>
      </c>
      <c r="B19" s="119" t="s">
        <v>2235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2235</v>
      </c>
      <c r="H19" s="47" t="s">
        <v>2</v>
      </c>
      <c r="I19" s="4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2623</v>
      </c>
      <c r="H20" s="50" t="s">
        <v>3</v>
      </c>
      <c r="I20" s="49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62" t="s">
        <v>2322</v>
      </c>
      <c r="H21" s="53" t="s">
        <v>3</v>
      </c>
      <c r="I21" s="52" t="s">
        <v>3</v>
      </c>
      <c r="J21" s="116"/>
    </row>
    <row r="22" spans="1:10">
      <c r="A22" s="122" t="s">
        <v>2624</v>
      </c>
      <c r="B22" s="119" t="s">
        <v>2625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2626</v>
      </c>
      <c r="H22" s="47" t="s">
        <v>2</v>
      </c>
      <c r="I22" s="4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2627</v>
      </c>
      <c r="H23" s="50" t="s">
        <v>3</v>
      </c>
      <c r="I23" s="49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62" t="s">
        <v>2628</v>
      </c>
      <c r="H24" s="53" t="s">
        <v>3</v>
      </c>
      <c r="I24" s="52" t="s">
        <v>3</v>
      </c>
      <c r="J24" s="116"/>
    </row>
    <row r="25" spans="1:10">
      <c r="A25" s="122" t="s">
        <v>2629</v>
      </c>
      <c r="B25" s="119" t="s">
        <v>2630</v>
      </c>
      <c r="C25" s="119" t="s">
        <v>1</v>
      </c>
      <c r="D25" s="119" t="s">
        <v>0</v>
      </c>
      <c r="E25" s="119" t="s">
        <v>0</v>
      </c>
      <c r="F25" s="119" t="str">
        <f>IF(COUNTIF(C25:E25, "yes") = 3, "yes", "no")</f>
        <v>no</v>
      </c>
      <c r="G25" s="60" t="s">
        <v>2630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2631</v>
      </c>
      <c r="H26" s="50" t="s">
        <v>3</v>
      </c>
      <c r="I26" s="49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62" t="s">
        <v>2632</v>
      </c>
      <c r="H27" s="53" t="s">
        <v>3</v>
      </c>
      <c r="I27" s="52" t="s">
        <v>3</v>
      </c>
      <c r="J27" s="116"/>
    </row>
    <row r="28" spans="1:10">
      <c r="A28" s="122" t="s">
        <v>2633</v>
      </c>
      <c r="B28" s="119" t="s">
        <v>2304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2204</v>
      </c>
      <c r="H28" s="47" t="s">
        <v>3</v>
      </c>
      <c r="I28" s="4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2634</v>
      </c>
      <c r="H29" s="50" t="s">
        <v>3</v>
      </c>
      <c r="I29" s="49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62" t="s">
        <v>2304</v>
      </c>
      <c r="H30" s="53" t="s">
        <v>2</v>
      </c>
      <c r="I30" s="52" t="s">
        <v>2</v>
      </c>
      <c r="J30" s="116"/>
    </row>
    <row r="31" spans="1:10">
      <c r="A31" s="122" t="s">
        <v>2635</v>
      </c>
      <c r="B31" s="119" t="s">
        <v>2469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2469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2636</v>
      </c>
      <c r="H32" s="50" t="s">
        <v>3</v>
      </c>
      <c r="I32" s="49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62" t="s">
        <v>2637</v>
      </c>
      <c r="H33" s="53" t="s">
        <v>2</v>
      </c>
      <c r="I33" s="52" t="s">
        <v>2</v>
      </c>
      <c r="J33" s="116"/>
    </row>
    <row r="34" spans="1:10">
      <c r="A34" s="122" t="s">
        <v>2638</v>
      </c>
      <c r="B34" s="119" t="s">
        <v>2584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2585</v>
      </c>
      <c r="H34" s="47" t="s">
        <v>3</v>
      </c>
      <c r="I34" s="4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2060</v>
      </c>
      <c r="H35" s="50" t="s">
        <v>2</v>
      </c>
      <c r="I35" s="49" t="s">
        <v>2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62" t="s">
        <v>2639</v>
      </c>
      <c r="H36" s="53" t="s">
        <v>3</v>
      </c>
      <c r="I36" s="52" t="s">
        <v>3</v>
      </c>
      <c r="J36" s="116"/>
    </row>
    <row r="37" spans="1:10">
      <c r="A37" s="122" t="s">
        <v>2640</v>
      </c>
      <c r="B37" s="119" t="s">
        <v>2453</v>
      </c>
      <c r="C37" s="119" t="s">
        <v>0</v>
      </c>
      <c r="D37" s="119" t="s">
        <v>0</v>
      </c>
      <c r="E37" s="119" t="s">
        <v>0</v>
      </c>
      <c r="F37" s="126" t="str">
        <f>IF(COUNTIF(C37:E37, "yes") = 3, "yes", "no")</f>
        <v>yes</v>
      </c>
      <c r="G37" s="60" t="s">
        <v>2641</v>
      </c>
      <c r="H37" s="47" t="s">
        <v>3</v>
      </c>
      <c r="I37" s="4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2453</v>
      </c>
      <c r="H38" s="50" t="s">
        <v>2</v>
      </c>
      <c r="I38" s="49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7"/>
      <c r="G39" s="62" t="s">
        <v>2642</v>
      </c>
      <c r="H39" s="53" t="s">
        <v>3</v>
      </c>
      <c r="I39" s="52" t="s">
        <v>3</v>
      </c>
      <c r="J39" s="116"/>
    </row>
    <row r="40" spans="1:10">
      <c r="A40" s="122" t="s">
        <v>2591</v>
      </c>
      <c r="B40" s="119" t="s">
        <v>2216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2643</v>
      </c>
      <c r="H40" s="47" t="s">
        <v>3</v>
      </c>
      <c r="I40" s="4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2216</v>
      </c>
      <c r="H41" s="50" t="s">
        <v>2</v>
      </c>
      <c r="I41" s="49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62" t="s">
        <v>2644</v>
      </c>
      <c r="H42" s="53" t="s">
        <v>3</v>
      </c>
      <c r="I42" s="52" t="s">
        <v>3</v>
      </c>
      <c r="J42" s="116"/>
    </row>
    <row r="43" spans="1:10">
      <c r="A43" s="122" t="s">
        <v>2645</v>
      </c>
      <c r="B43" s="119" t="s">
        <v>2542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2646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2647</v>
      </c>
      <c r="H44" s="50" t="s">
        <v>3</v>
      </c>
      <c r="I44" s="49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62" t="s">
        <v>2648</v>
      </c>
      <c r="H45" s="53" t="s">
        <v>2</v>
      </c>
      <c r="I45" s="52" t="s">
        <v>2</v>
      </c>
      <c r="J45" s="116"/>
    </row>
    <row r="46" spans="1:10">
      <c r="A46" s="122" t="s">
        <v>2649</v>
      </c>
      <c r="B46" s="119" t="s">
        <v>2596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2596</v>
      </c>
      <c r="H46" s="47" t="s">
        <v>2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2650</v>
      </c>
      <c r="H47" s="50" t="s">
        <v>3</v>
      </c>
      <c r="I47" s="49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62" t="s">
        <v>2597</v>
      </c>
      <c r="H48" s="53" t="s">
        <v>3</v>
      </c>
      <c r="I48" s="52" t="s">
        <v>3</v>
      </c>
      <c r="J48" s="116"/>
    </row>
    <row r="49" spans="1:10">
      <c r="A49" s="122" t="s">
        <v>2651</v>
      </c>
      <c r="B49" s="119" t="s">
        <v>2566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2652</v>
      </c>
      <c r="H49" s="47" t="s">
        <v>2</v>
      </c>
      <c r="I49" s="4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2567</v>
      </c>
      <c r="H50" s="50" t="s">
        <v>3</v>
      </c>
      <c r="I50" s="49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62" t="s">
        <v>2652</v>
      </c>
      <c r="H51" s="53" t="s">
        <v>2</v>
      </c>
      <c r="I51" s="52" t="s">
        <v>2</v>
      </c>
      <c r="J51" s="116"/>
    </row>
    <row r="52" spans="1:10">
      <c r="A52" s="122" t="s">
        <v>2653</v>
      </c>
      <c r="B52" s="119" t="s">
        <v>2654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2655</v>
      </c>
      <c r="H52" s="47" t="s">
        <v>2</v>
      </c>
      <c r="I52" s="4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2656</v>
      </c>
      <c r="H53" s="50" t="s">
        <v>3</v>
      </c>
      <c r="I53" s="49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62" t="s">
        <v>2657</v>
      </c>
      <c r="H54" s="53" t="s">
        <v>3</v>
      </c>
      <c r="I54" s="52" t="s">
        <v>3</v>
      </c>
      <c r="J54" s="116"/>
    </row>
    <row r="55" spans="1:10">
      <c r="A55" s="122" t="s">
        <v>2658</v>
      </c>
      <c r="B55" s="119" t="s">
        <v>2659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2660</v>
      </c>
      <c r="H55" s="47" t="s">
        <v>2</v>
      </c>
      <c r="I55" s="4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2661</v>
      </c>
      <c r="H56" s="50" t="s">
        <v>3</v>
      </c>
      <c r="I56" s="49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62" t="s">
        <v>2662</v>
      </c>
      <c r="H57" s="53" t="s">
        <v>2</v>
      </c>
      <c r="I57" s="52" t="s">
        <v>3</v>
      </c>
      <c r="J57" s="116"/>
    </row>
    <row r="58" spans="1:10">
      <c r="A58" s="122" t="s">
        <v>2663</v>
      </c>
      <c r="B58" s="119" t="s">
        <v>2343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2550</v>
      </c>
      <c r="H58" s="47" t="s">
        <v>3</v>
      </c>
      <c r="I58" s="4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2343</v>
      </c>
      <c r="H59" s="50" t="s">
        <v>2</v>
      </c>
      <c r="I59" s="49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62" t="s">
        <v>2574</v>
      </c>
      <c r="H60" s="53" t="s">
        <v>3</v>
      </c>
      <c r="I60" s="52" t="s">
        <v>3</v>
      </c>
      <c r="J60" s="116"/>
    </row>
    <row r="61" spans="1:10">
      <c r="A61" s="122" t="s">
        <v>2664</v>
      </c>
      <c r="B61" s="119" t="s">
        <v>2665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2666</v>
      </c>
      <c r="H61" s="47" t="s">
        <v>2</v>
      </c>
      <c r="I61" s="4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1179</v>
      </c>
      <c r="H62" s="50" t="s">
        <v>3</v>
      </c>
      <c r="I62" s="49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62" t="s">
        <v>1325</v>
      </c>
      <c r="H63" s="53" t="s">
        <v>3</v>
      </c>
      <c r="I63" s="52" t="s">
        <v>3</v>
      </c>
      <c r="J63" s="116"/>
    </row>
    <row r="64" spans="1:10">
      <c r="A64" s="122" t="s">
        <v>2667</v>
      </c>
      <c r="B64" s="119" t="s">
        <v>255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2668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2669</v>
      </c>
      <c r="H65" s="50" t="s">
        <v>2</v>
      </c>
      <c r="I65" s="49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62" t="s">
        <v>2670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E00-000000000000}">
      <formula1>binary_options</formula1>
    </dataValidation>
    <dataValidation type="list" allowBlank="1" sqref="H7:I66" xr:uid="{00000000-0002-0000-2E00-000001000000}">
      <formula1>answer_evaluations</formula1>
    </dataValidation>
  </dataValidation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Lapas48"/>
  <dimension ref="A1:J67"/>
  <sheetViews>
    <sheetView topLeftCell="A21" workbookViewId="0">
      <selection activeCell="H48" sqref="H4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21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6188</v>
      </c>
      <c r="F2" s="50">
        <v>3770</v>
      </c>
      <c r="G2" s="50">
        <v>3967</v>
      </c>
      <c r="H2" s="49">
        <v>4696</v>
      </c>
    </row>
    <row r="3" spans="1:10">
      <c r="A3" s="48" t="s">
        <v>154</v>
      </c>
      <c r="B3" s="49" t="s">
        <v>2177</v>
      </c>
      <c r="D3" s="48" t="s">
        <v>156</v>
      </c>
      <c r="E3" s="50">
        <v>65258</v>
      </c>
      <c r="F3" s="50">
        <v>34704</v>
      </c>
      <c r="G3" s="50">
        <v>34704</v>
      </c>
      <c r="H3" s="49">
        <v>34708</v>
      </c>
    </row>
    <row r="4" spans="1:10">
      <c r="A4" s="51" t="s">
        <v>133</v>
      </c>
      <c r="B4" s="52" t="s">
        <v>157</v>
      </c>
      <c r="D4" s="51" t="s">
        <v>158</v>
      </c>
      <c r="E4" s="53">
        <v>71446</v>
      </c>
      <c r="F4" s="53">
        <v>38474</v>
      </c>
      <c r="G4" s="53">
        <v>38671</v>
      </c>
      <c r="H4" s="52">
        <v>39404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2671</v>
      </c>
      <c r="B7" s="119" t="s">
        <v>2378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2672</v>
      </c>
      <c r="H7" s="47" t="s">
        <v>3</v>
      </c>
      <c r="I7" s="46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2378</v>
      </c>
      <c r="H8" s="50" t="s">
        <v>2</v>
      </c>
      <c r="I8" s="49" t="s">
        <v>2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2673</v>
      </c>
      <c r="H9" s="53" t="s">
        <v>3</v>
      </c>
      <c r="I9" s="52" t="s">
        <v>3</v>
      </c>
      <c r="J9" s="116"/>
    </row>
    <row r="10" spans="1:10">
      <c r="A10" s="122" t="s">
        <v>2674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2251</v>
      </c>
      <c r="H10" s="47" t="s">
        <v>2</v>
      </c>
      <c r="I10" s="4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>
        <v>27</v>
      </c>
      <c r="H11" s="50" t="s">
        <v>3</v>
      </c>
      <c r="I11" s="4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949</v>
      </c>
      <c r="H12" s="53" t="s">
        <v>3</v>
      </c>
      <c r="I12" s="52" t="s">
        <v>3</v>
      </c>
      <c r="J12" s="116"/>
    </row>
    <row r="13" spans="1:10">
      <c r="A13" s="122" t="s">
        <v>2675</v>
      </c>
      <c r="B13" s="119" t="s">
        <v>2676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2677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2678</v>
      </c>
      <c r="H14" s="50" t="s">
        <v>3</v>
      </c>
      <c r="I14" s="4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2676</v>
      </c>
      <c r="H15" s="53" t="s">
        <v>2</v>
      </c>
      <c r="I15" s="52" t="s">
        <v>2</v>
      </c>
      <c r="J15" s="116"/>
    </row>
    <row r="16" spans="1:10">
      <c r="A16" s="122" t="s">
        <v>2679</v>
      </c>
      <c r="B16" s="119" t="s">
        <v>2235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2236</v>
      </c>
      <c r="H16" s="47" t="s">
        <v>2</v>
      </c>
      <c r="I16" s="4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2235</v>
      </c>
      <c r="H17" s="50" t="s">
        <v>2</v>
      </c>
      <c r="I17" s="49" t="s">
        <v>2</v>
      </c>
      <c r="J17" s="116"/>
    </row>
    <row r="18" spans="1:10" ht="30" customHeight="1">
      <c r="A18" s="124"/>
      <c r="B18" s="121"/>
      <c r="C18" s="121"/>
      <c r="D18" s="121"/>
      <c r="E18" s="121"/>
      <c r="F18" s="121"/>
      <c r="G18" s="62" t="s">
        <v>2237</v>
      </c>
      <c r="H18" s="53" t="s">
        <v>3</v>
      </c>
      <c r="I18" s="52" t="s">
        <v>3</v>
      </c>
      <c r="J18" s="116"/>
    </row>
    <row r="19" spans="1:10">
      <c r="A19" s="122" t="s">
        <v>2680</v>
      </c>
      <c r="B19" s="119" t="s">
        <v>1899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1899</v>
      </c>
      <c r="H19" s="47" t="s">
        <v>2</v>
      </c>
      <c r="I19" s="4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1837</v>
      </c>
      <c r="H20" s="50" t="s">
        <v>3</v>
      </c>
      <c r="I20" s="49" t="s">
        <v>3</v>
      </c>
      <c r="J20" s="116"/>
    </row>
    <row r="21" spans="1:10" ht="21" customHeight="1">
      <c r="A21" s="124"/>
      <c r="B21" s="121"/>
      <c r="C21" s="121"/>
      <c r="D21" s="121"/>
      <c r="E21" s="121"/>
      <c r="F21" s="121"/>
      <c r="G21" s="62" t="s">
        <v>1522</v>
      </c>
      <c r="H21" s="53" t="s">
        <v>3</v>
      </c>
      <c r="I21" s="52" t="s">
        <v>3</v>
      </c>
      <c r="J21" s="116"/>
    </row>
    <row r="22" spans="1:10">
      <c r="A22" s="122" t="s">
        <v>2681</v>
      </c>
      <c r="B22" s="119" t="s">
        <v>2682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2395</v>
      </c>
      <c r="H22" s="47" t="s">
        <v>3</v>
      </c>
      <c r="I22" s="4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2682</v>
      </c>
      <c r="H23" s="50" t="s">
        <v>2</v>
      </c>
      <c r="I23" s="4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2396</v>
      </c>
      <c r="H24" s="53" t="s">
        <v>3</v>
      </c>
      <c r="I24" s="52" t="s">
        <v>3</v>
      </c>
      <c r="J24" s="116"/>
    </row>
    <row r="25" spans="1:10">
      <c r="A25" s="122" t="s">
        <v>2683</v>
      </c>
      <c r="B25" s="119" t="s">
        <v>708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218</v>
      </c>
      <c r="H25" s="47" t="s">
        <v>3</v>
      </c>
      <c r="I25" s="4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708</v>
      </c>
      <c r="H26" s="50" t="s">
        <v>2</v>
      </c>
      <c r="I26" s="49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1718</v>
      </c>
      <c r="H27" s="53" t="s">
        <v>3</v>
      </c>
      <c r="I27" s="52" t="s">
        <v>3</v>
      </c>
      <c r="J27" s="116"/>
    </row>
    <row r="28" spans="1:10">
      <c r="A28" s="122" t="s">
        <v>2684</v>
      </c>
      <c r="B28" s="119" t="s">
        <v>1510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1510</v>
      </c>
      <c r="H28" s="47" t="s">
        <v>2</v>
      </c>
      <c r="I28" s="4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2685</v>
      </c>
      <c r="H29" s="50" t="s">
        <v>3</v>
      </c>
      <c r="I29" s="4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2686</v>
      </c>
      <c r="H30" s="53" t="s">
        <v>3</v>
      </c>
      <c r="I30" s="52" t="s">
        <v>3</v>
      </c>
      <c r="J30" s="116"/>
    </row>
    <row r="31" spans="1:10">
      <c r="A31" s="122" t="s">
        <v>2687</v>
      </c>
      <c r="B31" s="119" t="s">
        <v>2688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2689</v>
      </c>
      <c r="H31" s="47" t="s">
        <v>2</v>
      </c>
      <c r="I31" s="4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2690</v>
      </c>
      <c r="H32" s="50" t="s">
        <v>3</v>
      </c>
      <c r="I32" s="4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2691</v>
      </c>
      <c r="H33" s="53" t="s">
        <v>3</v>
      </c>
      <c r="I33" s="52" t="s">
        <v>3</v>
      </c>
      <c r="J33" s="116"/>
    </row>
    <row r="34" spans="1:10">
      <c r="A34" s="122" t="s">
        <v>2692</v>
      </c>
      <c r="B34" s="119" t="s">
        <v>2383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2383</v>
      </c>
      <c r="H34" s="47" t="s">
        <v>2</v>
      </c>
      <c r="I34" s="4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2574</v>
      </c>
      <c r="H35" s="50" t="s">
        <v>3</v>
      </c>
      <c r="I35" s="4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2550</v>
      </c>
      <c r="H36" s="53" t="s">
        <v>3</v>
      </c>
      <c r="I36" s="52" t="s">
        <v>3</v>
      </c>
      <c r="J36" s="116"/>
    </row>
    <row r="37" spans="1:10">
      <c r="A37" s="122" t="s">
        <v>2693</v>
      </c>
      <c r="B37" s="119" t="s">
        <v>2694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2695</v>
      </c>
      <c r="H37" s="47" t="s">
        <v>3</v>
      </c>
      <c r="I37" s="4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2696</v>
      </c>
      <c r="H38" s="50" t="s">
        <v>2</v>
      </c>
      <c r="I38" s="49" t="s">
        <v>2</v>
      </c>
      <c r="J38" s="116"/>
    </row>
    <row r="39" spans="1:10" ht="36" customHeight="1">
      <c r="A39" s="124"/>
      <c r="B39" s="121"/>
      <c r="C39" s="121"/>
      <c r="D39" s="121"/>
      <c r="E39" s="121"/>
      <c r="F39" s="121"/>
      <c r="G39" s="62" t="s">
        <v>2694</v>
      </c>
      <c r="H39" s="53" t="s">
        <v>2</v>
      </c>
      <c r="I39" s="52" t="s">
        <v>2</v>
      </c>
      <c r="J39" s="116"/>
    </row>
    <row r="40" spans="1:10">
      <c r="A40" s="122" t="s">
        <v>2697</v>
      </c>
      <c r="B40" s="119" t="s">
        <v>2698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2698</v>
      </c>
      <c r="H40" s="47" t="s">
        <v>2</v>
      </c>
      <c r="I40" s="4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2699</v>
      </c>
      <c r="H41" s="50" t="s">
        <v>3</v>
      </c>
      <c r="I41" s="49" t="s">
        <v>3</v>
      </c>
      <c r="J41" s="116"/>
    </row>
    <row r="42" spans="1:10" ht="39.75" customHeight="1">
      <c r="A42" s="124"/>
      <c r="B42" s="121"/>
      <c r="C42" s="121"/>
      <c r="D42" s="121"/>
      <c r="E42" s="121"/>
      <c r="F42" s="121"/>
      <c r="G42" s="62" t="s">
        <v>2700</v>
      </c>
      <c r="H42" s="53" t="s">
        <v>3</v>
      </c>
      <c r="I42" s="52" t="s">
        <v>3</v>
      </c>
      <c r="J42" s="116"/>
    </row>
    <row r="43" spans="1:10">
      <c r="A43" s="122" t="s">
        <v>2701</v>
      </c>
      <c r="B43" s="119" t="s">
        <v>932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932</v>
      </c>
      <c r="H43" s="47" t="s">
        <v>2</v>
      </c>
      <c r="I43" s="4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931</v>
      </c>
      <c r="H44" s="50" t="s">
        <v>3</v>
      </c>
      <c r="I44" s="4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2059</v>
      </c>
      <c r="H45" s="53" t="s">
        <v>3</v>
      </c>
      <c r="I45" s="52" t="s">
        <v>3</v>
      </c>
      <c r="J45" s="116"/>
    </row>
    <row r="46" spans="1:10">
      <c r="A46" s="122" t="s">
        <v>2702</v>
      </c>
      <c r="B46" s="119" t="s">
        <v>2289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1285</v>
      </c>
      <c r="H46" s="47" t="s">
        <v>3</v>
      </c>
      <c r="I46" s="4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2289</v>
      </c>
      <c r="H47" s="50" t="s">
        <v>2</v>
      </c>
      <c r="I47" s="4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2251</v>
      </c>
      <c r="H48" s="53" t="s">
        <v>3</v>
      </c>
      <c r="I48" s="52" t="s">
        <v>3</v>
      </c>
      <c r="J48" s="116"/>
    </row>
    <row r="49" spans="1:10">
      <c r="A49" s="122" t="s">
        <v>2703</v>
      </c>
      <c r="B49" s="119" t="s">
        <v>2704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2704</v>
      </c>
      <c r="H49" s="47" t="s">
        <v>2</v>
      </c>
      <c r="I49" s="4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2656</v>
      </c>
      <c r="H50" s="50" t="s">
        <v>3</v>
      </c>
      <c r="I50" s="49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62" t="s">
        <v>2705</v>
      </c>
      <c r="H51" s="53" t="s">
        <v>3</v>
      </c>
      <c r="I51" s="52" t="s">
        <v>3</v>
      </c>
      <c r="J51" s="116"/>
    </row>
    <row r="52" spans="1:10" ht="15" customHeight="1">
      <c r="A52" s="122" t="s">
        <v>2706</v>
      </c>
      <c r="B52" s="119" t="s">
        <v>2407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2407</v>
      </c>
      <c r="H52" s="47" t="s">
        <v>2</v>
      </c>
      <c r="I52" s="4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2707</v>
      </c>
      <c r="H53" s="50" t="s">
        <v>3</v>
      </c>
      <c r="I53" s="49" t="s">
        <v>3</v>
      </c>
      <c r="J53" s="116"/>
    </row>
    <row r="54" spans="1:10" ht="17.25" customHeight="1" thickBot="1">
      <c r="A54" s="124"/>
      <c r="B54" s="121"/>
      <c r="C54" s="121"/>
      <c r="D54" s="121"/>
      <c r="E54" s="121"/>
      <c r="F54" s="121"/>
      <c r="G54" s="62" t="s">
        <v>2708</v>
      </c>
      <c r="H54" s="53" t="s">
        <v>3</v>
      </c>
      <c r="I54" s="52" t="s">
        <v>3</v>
      </c>
      <c r="J54" s="116"/>
    </row>
    <row r="55" spans="1:10">
      <c r="A55" s="122" t="s">
        <v>2709</v>
      </c>
      <c r="B55" s="119" t="s">
        <v>2710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2563</v>
      </c>
      <c r="H55" s="47" t="s">
        <v>3</v>
      </c>
      <c r="I55" s="4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2710</v>
      </c>
      <c r="H56" s="50" t="s">
        <v>2</v>
      </c>
      <c r="I56" s="49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1646</v>
      </c>
      <c r="H57" s="53" t="s">
        <v>3</v>
      </c>
      <c r="I57" s="52" t="s">
        <v>3</v>
      </c>
      <c r="J57" s="116"/>
    </row>
    <row r="58" spans="1:10">
      <c r="A58" s="122" t="s">
        <v>2711</v>
      </c>
      <c r="B58" s="119" t="s">
        <v>2712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2712</v>
      </c>
      <c r="H58" s="47" t="s">
        <v>2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2713</v>
      </c>
      <c r="H59" s="50" t="s">
        <v>3</v>
      </c>
      <c r="I59" s="4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949</v>
      </c>
      <c r="H60" s="53" t="s">
        <v>3</v>
      </c>
      <c r="I60" s="52" t="s">
        <v>3</v>
      </c>
      <c r="J60" s="116"/>
    </row>
    <row r="61" spans="1:10">
      <c r="A61" s="122" t="s">
        <v>2714</v>
      </c>
      <c r="B61" s="119" t="s">
        <v>2715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932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933</v>
      </c>
      <c r="H62" s="50" t="s">
        <v>3</v>
      </c>
      <c r="I62" s="4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2715</v>
      </c>
      <c r="H63" s="53" t="s">
        <v>2</v>
      </c>
      <c r="I63" s="52" t="s">
        <v>2</v>
      </c>
      <c r="J63" s="116"/>
    </row>
    <row r="64" spans="1:10">
      <c r="A64" s="122" t="s">
        <v>2716</v>
      </c>
      <c r="B64" s="119" t="s">
        <v>2717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2718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2719</v>
      </c>
      <c r="H65" s="50" t="s">
        <v>3</v>
      </c>
      <c r="I65" s="4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2717</v>
      </c>
      <c r="H66" s="53" t="s">
        <v>2</v>
      </c>
      <c r="I66" s="5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2F00-000000000000}">
      <formula1>binary_options</formula1>
    </dataValidation>
    <dataValidation type="list" allowBlank="1" sqref="H7:I66" xr:uid="{00000000-0002-0000-2F00-000001000000}">
      <formula1>answer_evaluations</formula1>
    </dataValidation>
  </dataValidation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Lapas49"/>
  <dimension ref="A1:J67"/>
  <sheetViews>
    <sheetView topLeftCell="A19" workbookViewId="0">
      <selection activeCell="B72" sqref="B72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21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6026</v>
      </c>
      <c r="F2" s="50">
        <v>4055</v>
      </c>
      <c r="G2" s="50">
        <v>3794</v>
      </c>
      <c r="H2" s="49">
        <v>4365</v>
      </c>
    </row>
    <row r="3" spans="1:10">
      <c r="A3" s="48" t="s">
        <v>154</v>
      </c>
      <c r="B3" s="49" t="s">
        <v>2177</v>
      </c>
      <c r="D3" s="48" t="s">
        <v>156</v>
      </c>
      <c r="E3" s="50">
        <v>65138</v>
      </c>
      <c r="F3" s="50">
        <v>34232</v>
      </c>
      <c r="G3" s="50">
        <v>34252</v>
      </c>
      <c r="H3" s="49">
        <v>34232</v>
      </c>
    </row>
    <row r="4" spans="1:10">
      <c r="A4" s="51" t="s">
        <v>133</v>
      </c>
      <c r="B4" s="52" t="s">
        <v>242</v>
      </c>
      <c r="D4" s="51" t="s">
        <v>158</v>
      </c>
      <c r="E4" s="53">
        <v>71164</v>
      </c>
      <c r="F4" s="53">
        <v>38287</v>
      </c>
      <c r="G4" s="53">
        <v>38046</v>
      </c>
      <c r="H4" s="52">
        <v>38597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2720</v>
      </c>
      <c r="B7" s="119" t="s">
        <v>1899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1899</v>
      </c>
      <c r="H7" s="47" t="s">
        <v>2</v>
      </c>
      <c r="I7" s="46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1522</v>
      </c>
      <c r="H8" s="50" t="s">
        <v>3</v>
      </c>
      <c r="I8" s="49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2721</v>
      </c>
      <c r="H9" s="53" t="s">
        <v>3</v>
      </c>
      <c r="I9" s="52" t="s">
        <v>3</v>
      </c>
      <c r="J9" s="116"/>
    </row>
    <row r="10" spans="1:10">
      <c r="A10" s="122" t="s">
        <v>2722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2251</v>
      </c>
      <c r="H10" s="47" t="s">
        <v>2</v>
      </c>
      <c r="I10" s="4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2220</v>
      </c>
      <c r="H11" s="50" t="s">
        <v>3</v>
      </c>
      <c r="I11" s="4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815</v>
      </c>
      <c r="H12" s="53" t="s">
        <v>3</v>
      </c>
      <c r="I12" s="52" t="s">
        <v>3</v>
      </c>
      <c r="J12" s="116"/>
    </row>
    <row r="13" spans="1:10">
      <c r="A13" s="122" t="s">
        <v>2723</v>
      </c>
      <c r="B13" s="119" t="s">
        <v>2254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2486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2254</v>
      </c>
      <c r="H14" s="50" t="s">
        <v>2</v>
      </c>
      <c r="I14" s="4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2724</v>
      </c>
      <c r="H15" s="53" t="s">
        <v>3</v>
      </c>
      <c r="I15" s="52" t="s">
        <v>3</v>
      </c>
      <c r="J15" s="116"/>
    </row>
    <row r="16" spans="1:10">
      <c r="A16" s="122" t="s">
        <v>2725</v>
      </c>
      <c r="B16" s="119" t="s">
        <v>2726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2727</v>
      </c>
      <c r="H16" s="47" t="s">
        <v>3</v>
      </c>
      <c r="I16" s="4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2728</v>
      </c>
      <c r="H17" s="50" t="s">
        <v>2</v>
      </c>
      <c r="I17" s="4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2729</v>
      </c>
      <c r="H18" s="53" t="s">
        <v>2</v>
      </c>
      <c r="I18" s="52" t="s">
        <v>2</v>
      </c>
      <c r="J18" s="116"/>
    </row>
    <row r="19" spans="1:10">
      <c r="A19" s="122" t="s">
        <v>2730</v>
      </c>
      <c r="B19" s="119" t="s">
        <v>2235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2236</v>
      </c>
      <c r="H19" s="47" t="s">
        <v>3</v>
      </c>
      <c r="I19" s="4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2322</v>
      </c>
      <c r="H20" s="50" t="s">
        <v>3</v>
      </c>
      <c r="I20" s="4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2235</v>
      </c>
      <c r="H21" s="53" t="s">
        <v>2</v>
      </c>
      <c r="I21" s="52" t="s">
        <v>2</v>
      </c>
      <c r="J21" s="116"/>
    </row>
    <row r="22" spans="1:10">
      <c r="A22" s="122" t="s">
        <v>2731</v>
      </c>
      <c r="B22" s="119" t="s">
        <v>2407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0" t="s">
        <v>2408</v>
      </c>
      <c r="H22" s="47" t="s">
        <v>3</v>
      </c>
      <c r="I22" s="4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2732</v>
      </c>
      <c r="H23" s="50" t="s">
        <v>3</v>
      </c>
      <c r="I23" s="4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2407</v>
      </c>
      <c r="H24" s="53" t="s">
        <v>2</v>
      </c>
      <c r="I24" s="52" t="s">
        <v>2</v>
      </c>
      <c r="J24" s="116"/>
    </row>
    <row r="25" spans="1:10">
      <c r="A25" s="122" t="s">
        <v>2733</v>
      </c>
      <c r="B25" s="119" t="s">
        <v>2734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2403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2735</v>
      </c>
      <c r="H26" s="50" t="s">
        <v>3</v>
      </c>
      <c r="I26" s="4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2734</v>
      </c>
      <c r="H27" s="53" t="s">
        <v>2</v>
      </c>
      <c r="I27" s="52" t="s">
        <v>2</v>
      </c>
      <c r="J27" s="116"/>
    </row>
    <row r="28" spans="1:10">
      <c r="A28" s="122" t="s">
        <v>2736</v>
      </c>
      <c r="B28" s="119" t="s">
        <v>2737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2738</v>
      </c>
      <c r="H28" s="47" t="s">
        <v>3</v>
      </c>
      <c r="I28" s="4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2737</v>
      </c>
      <c r="H29" s="50" t="s">
        <v>2</v>
      </c>
      <c r="I29" s="49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2721</v>
      </c>
      <c r="H30" s="53" t="s">
        <v>3</v>
      </c>
      <c r="I30" s="52" t="s">
        <v>3</v>
      </c>
      <c r="J30" s="116"/>
    </row>
    <row r="31" spans="1:10">
      <c r="A31" s="122" t="s">
        <v>2739</v>
      </c>
      <c r="B31" s="119" t="s">
        <v>2272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2470</v>
      </c>
      <c r="H31" s="47" t="s">
        <v>3</v>
      </c>
      <c r="I31" s="4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2272</v>
      </c>
      <c r="H32" s="50" t="s">
        <v>2</v>
      </c>
      <c r="I32" s="4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2470</v>
      </c>
      <c r="H33" s="53" t="s">
        <v>3</v>
      </c>
      <c r="I33" s="52" t="s">
        <v>3</v>
      </c>
      <c r="J33" s="116"/>
    </row>
    <row r="34" spans="1:10">
      <c r="A34" s="122" t="s">
        <v>2740</v>
      </c>
      <c r="B34" s="119" t="s">
        <v>2469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2469</v>
      </c>
      <c r="H34" s="47" t="s">
        <v>2</v>
      </c>
      <c r="I34" s="4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2273</v>
      </c>
      <c r="H35" s="50" t="s">
        <v>3</v>
      </c>
      <c r="I35" s="4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2510</v>
      </c>
      <c r="H36" s="53" t="s">
        <v>3</v>
      </c>
      <c r="I36" s="52" t="s">
        <v>3</v>
      </c>
      <c r="J36" s="116"/>
    </row>
    <row r="37" spans="1:10">
      <c r="A37" s="122" t="s">
        <v>2741</v>
      </c>
      <c r="B37" s="119" t="s">
        <v>2584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2584</v>
      </c>
      <c r="H37" s="47" t="s">
        <v>2</v>
      </c>
      <c r="I37" s="4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2742</v>
      </c>
      <c r="H38" s="50" t="s">
        <v>3</v>
      </c>
      <c r="I38" s="4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2743</v>
      </c>
      <c r="H39" s="53" t="s">
        <v>3</v>
      </c>
      <c r="I39" s="52" t="s">
        <v>3</v>
      </c>
      <c r="J39" s="116"/>
    </row>
    <row r="40" spans="1:10">
      <c r="A40" s="122" t="s">
        <v>2744</v>
      </c>
      <c r="B40" s="119" t="s">
        <v>216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0" t="s">
        <v>2442</v>
      </c>
      <c r="H40" s="47" t="s">
        <v>2</v>
      </c>
      <c r="I40" s="4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216</v>
      </c>
      <c r="H41" s="50" t="s">
        <v>2</v>
      </c>
      <c r="I41" s="4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2516</v>
      </c>
      <c r="H42" s="53" t="s">
        <v>3</v>
      </c>
      <c r="I42" s="52" t="s">
        <v>3</v>
      </c>
      <c r="J42" s="116"/>
    </row>
    <row r="43" spans="1:10">
      <c r="A43" s="122" t="s">
        <v>2745</v>
      </c>
      <c r="B43" s="119" t="s">
        <v>2216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946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2216</v>
      </c>
      <c r="H44" s="50" t="s">
        <v>2</v>
      </c>
      <c r="I44" s="49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2181</v>
      </c>
      <c r="H45" s="53" t="s">
        <v>3</v>
      </c>
      <c r="I45" s="52" t="s">
        <v>3</v>
      </c>
      <c r="J45" s="116"/>
    </row>
    <row r="46" spans="1:10">
      <c r="A46" s="122" t="s">
        <v>2746</v>
      </c>
      <c r="B46" s="119" t="s">
        <v>2747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2747</v>
      </c>
      <c r="H46" s="47" t="s">
        <v>2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2748</v>
      </c>
      <c r="H47" s="50" t="s">
        <v>3</v>
      </c>
      <c r="I47" s="4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2749</v>
      </c>
      <c r="H48" s="53" t="s">
        <v>3</v>
      </c>
      <c r="I48" s="52" t="s">
        <v>3</v>
      </c>
      <c r="J48" s="116"/>
    </row>
    <row r="49" spans="1:10">
      <c r="A49" s="122" t="s">
        <v>2750</v>
      </c>
      <c r="B49" s="119" t="s">
        <v>2542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2542</v>
      </c>
      <c r="H49" s="47" t="s">
        <v>2</v>
      </c>
      <c r="I49" s="46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2751</v>
      </c>
      <c r="H50" s="50" t="s">
        <v>3</v>
      </c>
      <c r="I50" s="4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2648</v>
      </c>
      <c r="H51" s="53" t="s">
        <v>2</v>
      </c>
      <c r="I51" s="52" t="s">
        <v>2</v>
      </c>
      <c r="J51" s="116"/>
    </row>
    <row r="52" spans="1:10">
      <c r="A52" s="122" t="s">
        <v>2752</v>
      </c>
      <c r="B52" s="119" t="s">
        <v>2753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2236</v>
      </c>
      <c r="H52" s="47" t="s">
        <v>2</v>
      </c>
      <c r="I52" s="4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2753</v>
      </c>
      <c r="H53" s="50" t="s">
        <v>2</v>
      </c>
      <c r="I53" s="4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2754</v>
      </c>
      <c r="H54" s="53" t="s">
        <v>3</v>
      </c>
      <c r="I54" s="52" t="s">
        <v>3</v>
      </c>
      <c r="J54" s="116"/>
    </row>
    <row r="55" spans="1:10">
      <c r="A55" s="122" t="s">
        <v>2755</v>
      </c>
      <c r="B55" s="119" t="s">
        <v>2756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2757</v>
      </c>
      <c r="H55" s="47" t="s">
        <v>3</v>
      </c>
      <c r="I55" s="4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1609</v>
      </c>
      <c r="H56" s="50" t="s">
        <v>3</v>
      </c>
      <c r="I56" s="4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2756</v>
      </c>
      <c r="H57" s="53" t="s">
        <v>2</v>
      </c>
      <c r="I57" s="52" t="s">
        <v>2</v>
      </c>
      <c r="J57" s="116"/>
    </row>
    <row r="58" spans="1:10">
      <c r="A58" s="122" t="s">
        <v>2758</v>
      </c>
      <c r="B58" s="119" t="s">
        <v>932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1178</v>
      </c>
      <c r="H58" s="47" t="s">
        <v>2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1397</v>
      </c>
      <c r="H59" s="50" t="s">
        <v>3</v>
      </c>
      <c r="I59" s="4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2606</v>
      </c>
      <c r="H60" s="53" t="s">
        <v>3</v>
      </c>
      <c r="I60" s="52" t="s">
        <v>3</v>
      </c>
      <c r="J60" s="116"/>
    </row>
    <row r="61" spans="1:10">
      <c r="A61" s="122" t="s">
        <v>2759</v>
      </c>
      <c r="B61" s="119" t="s">
        <v>932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1397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1178</v>
      </c>
      <c r="H62" s="50" t="s">
        <v>2</v>
      </c>
      <c r="I62" s="49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1191</v>
      </c>
      <c r="H63" s="53" t="s">
        <v>3</v>
      </c>
      <c r="I63" s="52" t="s">
        <v>3</v>
      </c>
      <c r="J63" s="116"/>
    </row>
    <row r="64" spans="1:10" ht="15" customHeight="1">
      <c r="A64" s="122" t="s">
        <v>2709</v>
      </c>
      <c r="B64" s="119" t="s">
        <v>2710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2563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2710</v>
      </c>
      <c r="H65" s="50" t="s">
        <v>2</v>
      </c>
      <c r="I65" s="4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1646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000-000000000000}">
      <formula1>binary_options</formula1>
    </dataValidation>
    <dataValidation type="list" allowBlank="1" sqref="H7:I66" xr:uid="{00000000-0002-0000-3000-000001000000}">
      <formula1>answer_evaluations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Lapas50"/>
  <dimension ref="A1:J67"/>
  <sheetViews>
    <sheetView topLeftCell="A22" workbookViewId="0">
      <selection activeCell="N65" sqref="N6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21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152</v>
      </c>
      <c r="D2" s="48" t="s">
        <v>153</v>
      </c>
      <c r="E2" s="50">
        <v>5745</v>
      </c>
      <c r="F2" s="50">
        <v>4173</v>
      </c>
      <c r="G2" s="50">
        <v>3794</v>
      </c>
      <c r="H2" s="49">
        <v>4735</v>
      </c>
    </row>
    <row r="3" spans="1:10">
      <c r="A3" s="48" t="s">
        <v>154</v>
      </c>
      <c r="B3" s="49" t="s">
        <v>2177</v>
      </c>
      <c r="D3" s="48" t="s">
        <v>156</v>
      </c>
      <c r="E3" s="50">
        <v>64575</v>
      </c>
      <c r="F3" s="50">
        <v>34184</v>
      </c>
      <c r="G3" s="50">
        <v>34240</v>
      </c>
      <c r="H3" s="49">
        <v>34180</v>
      </c>
    </row>
    <row r="4" spans="1:10">
      <c r="A4" s="51" t="s">
        <v>133</v>
      </c>
      <c r="B4" s="52" t="s">
        <v>285</v>
      </c>
      <c r="D4" s="51" t="s">
        <v>158</v>
      </c>
      <c r="E4" s="53">
        <v>70320</v>
      </c>
      <c r="F4" s="53">
        <v>38357</v>
      </c>
      <c r="G4" s="53">
        <v>38034</v>
      </c>
      <c r="H4" s="52">
        <v>38915</v>
      </c>
    </row>
    <row r="6" spans="1:10">
      <c r="A6" s="54" t="s">
        <v>159</v>
      </c>
      <c r="B6" s="55" t="s">
        <v>160</v>
      </c>
      <c r="C6" s="55" t="s">
        <v>161</v>
      </c>
      <c r="D6" s="55" t="s">
        <v>162</v>
      </c>
      <c r="E6" s="55" t="s">
        <v>163</v>
      </c>
      <c r="F6" s="55" t="s">
        <v>164</v>
      </c>
      <c r="G6" s="55" t="s">
        <v>165</v>
      </c>
      <c r="H6" s="55" t="s">
        <v>166</v>
      </c>
      <c r="I6" s="56" t="s">
        <v>167</v>
      </c>
      <c r="J6" s="116"/>
    </row>
    <row r="7" spans="1:10">
      <c r="A7" s="122" t="s">
        <v>2760</v>
      </c>
      <c r="B7" s="119" t="s">
        <v>1899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0" t="s">
        <v>1522</v>
      </c>
      <c r="H7" s="47" t="s">
        <v>3</v>
      </c>
      <c r="I7" s="46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1899</v>
      </c>
      <c r="H8" s="50" t="s">
        <v>2</v>
      </c>
      <c r="I8" s="49" t="s">
        <v>2</v>
      </c>
      <c r="J8" s="116"/>
    </row>
    <row r="9" spans="1:10">
      <c r="A9" s="124"/>
      <c r="B9" s="121"/>
      <c r="C9" s="121"/>
      <c r="D9" s="121"/>
      <c r="E9" s="121"/>
      <c r="F9" s="121"/>
      <c r="G9" s="62" t="s">
        <v>1837</v>
      </c>
      <c r="H9" s="53" t="s">
        <v>3</v>
      </c>
      <c r="I9" s="52" t="s">
        <v>3</v>
      </c>
      <c r="J9" s="116"/>
    </row>
    <row r="10" spans="1:10">
      <c r="A10" s="122" t="s">
        <v>2761</v>
      </c>
      <c r="B10" s="119" t="s">
        <v>2251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0" t="s">
        <v>2251</v>
      </c>
      <c r="H10" s="47" t="s">
        <v>2</v>
      </c>
      <c r="I10" s="46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974</v>
      </c>
      <c r="H11" s="50" t="s">
        <v>3</v>
      </c>
      <c r="I11" s="4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949</v>
      </c>
      <c r="H12" s="53" t="s">
        <v>3</v>
      </c>
      <c r="I12" s="52" t="s">
        <v>3</v>
      </c>
      <c r="J12" s="116"/>
    </row>
    <row r="13" spans="1:10">
      <c r="A13" s="122" t="s">
        <v>2762</v>
      </c>
      <c r="B13" s="119" t="s">
        <v>2254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0" t="s">
        <v>2322</v>
      </c>
      <c r="H13" s="47" t="s">
        <v>3</v>
      </c>
      <c r="I13" s="4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2550</v>
      </c>
      <c r="H14" s="50" t="s">
        <v>3</v>
      </c>
      <c r="I14" s="4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2254</v>
      </c>
      <c r="H15" s="53" t="s">
        <v>2</v>
      </c>
      <c r="I15" s="52" t="s">
        <v>2</v>
      </c>
      <c r="J15" s="116"/>
    </row>
    <row r="16" spans="1:10">
      <c r="A16" s="122" t="s">
        <v>2763</v>
      </c>
      <c r="B16" s="119" t="s">
        <v>2235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0" t="s">
        <v>2764</v>
      </c>
      <c r="H16" s="47" t="s">
        <v>2</v>
      </c>
      <c r="I16" s="4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2235</v>
      </c>
      <c r="H17" s="50" t="s">
        <v>2</v>
      </c>
      <c r="I17" s="4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2575</v>
      </c>
      <c r="H18" s="53" t="s">
        <v>2</v>
      </c>
      <c r="I18" s="52" t="s">
        <v>3</v>
      </c>
      <c r="J18" s="116"/>
    </row>
    <row r="19" spans="1:10">
      <c r="A19" s="122" t="s">
        <v>2765</v>
      </c>
      <c r="B19" s="119" t="s">
        <v>2766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0" t="s">
        <v>2766</v>
      </c>
      <c r="H19" s="47" t="s">
        <v>2</v>
      </c>
      <c r="I19" s="4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2767</v>
      </c>
      <c r="H20" s="50" t="s">
        <v>3</v>
      </c>
      <c r="I20" s="4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2768</v>
      </c>
      <c r="H21" s="53" t="s">
        <v>3</v>
      </c>
      <c r="I21" s="52" t="s">
        <v>3</v>
      </c>
      <c r="J21" s="116"/>
    </row>
    <row r="22" spans="1:10">
      <c r="A22" s="122" t="s">
        <v>2769</v>
      </c>
      <c r="B22" s="119" t="s">
        <v>2469</v>
      </c>
      <c r="C22" s="119" t="s">
        <v>1</v>
      </c>
      <c r="D22" s="119" t="s">
        <v>0</v>
      </c>
      <c r="E22" s="119" t="s">
        <v>0</v>
      </c>
      <c r="F22" s="119" t="str">
        <f>IF(COUNTIF(C22:E22, "yes") = 3, "yes", "no")</f>
        <v>no</v>
      </c>
      <c r="G22" s="60" t="s">
        <v>2469</v>
      </c>
      <c r="H22" s="47" t="s">
        <v>2</v>
      </c>
      <c r="I22" s="4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2770</v>
      </c>
      <c r="H23" s="50" t="s">
        <v>3</v>
      </c>
      <c r="I23" s="4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2509</v>
      </c>
      <c r="H24" s="53" t="s">
        <v>3</v>
      </c>
      <c r="I24" s="52" t="s">
        <v>3</v>
      </c>
      <c r="J24" s="116"/>
    </row>
    <row r="25" spans="1:10">
      <c r="A25" s="122" t="s">
        <v>2771</v>
      </c>
      <c r="B25" s="119" t="s">
        <v>2060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0" t="s">
        <v>2060</v>
      </c>
      <c r="H25" s="47" t="s">
        <v>2</v>
      </c>
      <c r="I25" s="4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2772</v>
      </c>
      <c r="H26" s="50" t="s">
        <v>3</v>
      </c>
      <c r="I26" s="4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2773</v>
      </c>
      <c r="H27" s="53" t="s">
        <v>3</v>
      </c>
      <c r="I27" s="52" t="s">
        <v>3</v>
      </c>
      <c r="J27" s="116"/>
    </row>
    <row r="28" spans="1:10">
      <c r="A28" s="122" t="s">
        <v>2774</v>
      </c>
      <c r="B28" s="119" t="s">
        <v>2453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0" t="s">
        <v>2775</v>
      </c>
      <c r="H28" s="47" t="s">
        <v>3</v>
      </c>
      <c r="I28" s="4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2776</v>
      </c>
      <c r="H29" s="50" t="s">
        <v>3</v>
      </c>
      <c r="I29" s="4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2453</v>
      </c>
      <c r="H30" s="53" t="s">
        <v>2</v>
      </c>
      <c r="I30" s="52" t="s">
        <v>2</v>
      </c>
      <c r="J30" s="116"/>
    </row>
    <row r="31" spans="1:10">
      <c r="A31" s="122" t="s">
        <v>2777</v>
      </c>
      <c r="B31" s="119" t="s">
        <v>2216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0" t="s">
        <v>947</v>
      </c>
      <c r="H31" s="47" t="s">
        <v>3</v>
      </c>
      <c r="I31" s="4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2216</v>
      </c>
      <c r="H32" s="50" t="s">
        <v>2</v>
      </c>
      <c r="I32" s="4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1231</v>
      </c>
      <c r="H33" s="53" t="s">
        <v>3</v>
      </c>
      <c r="I33" s="52" t="s">
        <v>3</v>
      </c>
      <c r="J33" s="116"/>
    </row>
    <row r="34" spans="1:10">
      <c r="A34" s="122" t="s">
        <v>2778</v>
      </c>
      <c r="B34" s="119" t="s">
        <v>2387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0" t="s">
        <v>2779</v>
      </c>
      <c r="H34" s="47" t="s">
        <v>3</v>
      </c>
      <c r="I34" s="4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2387</v>
      </c>
      <c r="H35" s="50" t="s">
        <v>2</v>
      </c>
      <c r="I35" s="49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2092</v>
      </c>
      <c r="H36" s="53" t="s">
        <v>3</v>
      </c>
      <c r="I36" s="52" t="s">
        <v>3</v>
      </c>
      <c r="J36" s="116"/>
    </row>
    <row r="37" spans="1:10">
      <c r="A37" s="122" t="s">
        <v>2780</v>
      </c>
      <c r="B37" s="119" t="s">
        <v>2542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0" t="s">
        <v>2781</v>
      </c>
      <c r="H37" s="47" t="s">
        <v>3</v>
      </c>
      <c r="I37" s="4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2542</v>
      </c>
      <c r="H38" s="50" t="s">
        <v>2</v>
      </c>
      <c r="I38" s="49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2782</v>
      </c>
      <c r="H39" s="53" t="s">
        <v>3</v>
      </c>
      <c r="I39" s="52" t="s">
        <v>3</v>
      </c>
      <c r="J39" s="116"/>
    </row>
    <row r="40" spans="1:10">
      <c r="A40" s="122" t="s">
        <v>2783</v>
      </c>
      <c r="B40" s="119" t="s">
        <v>2784</v>
      </c>
      <c r="C40" s="119" t="s">
        <v>1</v>
      </c>
      <c r="D40" s="119" t="s">
        <v>0</v>
      </c>
      <c r="E40" s="119" t="s">
        <v>0</v>
      </c>
      <c r="F40" s="119" t="str">
        <f>IF(COUNTIF(C40:E40, "yes") = 3, "yes", "no")</f>
        <v>no</v>
      </c>
      <c r="G40" s="60" t="s">
        <v>2233</v>
      </c>
      <c r="H40" s="47" t="s">
        <v>3</v>
      </c>
      <c r="I40" s="4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2784</v>
      </c>
      <c r="H41" s="50" t="s">
        <v>2</v>
      </c>
      <c r="I41" s="4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2785</v>
      </c>
      <c r="H42" s="53" t="s">
        <v>3</v>
      </c>
      <c r="I42" s="52" t="s">
        <v>3</v>
      </c>
      <c r="J42" s="116"/>
    </row>
    <row r="43" spans="1:10">
      <c r="A43" s="122" t="s">
        <v>2786</v>
      </c>
      <c r="B43" s="119" t="s">
        <v>2254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0" t="s">
        <v>2787</v>
      </c>
      <c r="H43" s="47" t="s">
        <v>3</v>
      </c>
      <c r="I43" s="4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2788</v>
      </c>
      <c r="H44" s="50" t="s">
        <v>3</v>
      </c>
      <c r="I44" s="4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2254</v>
      </c>
      <c r="H45" s="53" t="s">
        <v>2</v>
      </c>
      <c r="I45" s="52" t="s">
        <v>2</v>
      </c>
      <c r="J45" s="116"/>
    </row>
    <row r="46" spans="1:10">
      <c r="A46" s="122" t="s">
        <v>2789</v>
      </c>
      <c r="B46" s="119" t="s">
        <v>2790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0" t="s">
        <v>1905</v>
      </c>
      <c r="H46" s="47" t="s">
        <v>3</v>
      </c>
      <c r="I46" s="4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2790</v>
      </c>
      <c r="H47" s="50" t="s">
        <v>2</v>
      </c>
      <c r="I47" s="4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1639</v>
      </c>
      <c r="H48" s="53" t="s">
        <v>3</v>
      </c>
      <c r="I48" s="52" t="s">
        <v>3</v>
      </c>
      <c r="J48" s="116"/>
    </row>
    <row r="49" spans="1:10">
      <c r="A49" s="122" t="s">
        <v>2791</v>
      </c>
      <c r="B49" s="119" t="s">
        <v>2289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0" t="s">
        <v>2606</v>
      </c>
      <c r="H49" s="47" t="s">
        <v>3</v>
      </c>
      <c r="I49" s="4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2289</v>
      </c>
      <c r="H50" s="50" t="s">
        <v>2</v>
      </c>
      <c r="I50" s="4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1285</v>
      </c>
      <c r="H51" s="53" t="s">
        <v>3</v>
      </c>
      <c r="I51" s="52" t="s">
        <v>3</v>
      </c>
      <c r="J51" s="116"/>
    </row>
    <row r="52" spans="1:10">
      <c r="A52" s="122" t="s">
        <v>2792</v>
      </c>
      <c r="B52" s="119" t="s">
        <v>932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0" t="s">
        <v>1397</v>
      </c>
      <c r="H52" s="47" t="s">
        <v>3</v>
      </c>
      <c r="I52" s="4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1178</v>
      </c>
      <c r="H53" s="50" t="s">
        <v>2</v>
      </c>
      <c r="I53" s="4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1191</v>
      </c>
      <c r="H54" s="53" t="s">
        <v>3</v>
      </c>
      <c r="I54" s="52" t="s">
        <v>3</v>
      </c>
      <c r="J54" s="116"/>
    </row>
    <row r="55" spans="1:10">
      <c r="A55" s="122" t="s">
        <v>2793</v>
      </c>
      <c r="B55" s="119" t="s">
        <v>2388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0" t="s">
        <v>2388</v>
      </c>
      <c r="H55" s="47" t="s">
        <v>2</v>
      </c>
      <c r="I55" s="4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2794</v>
      </c>
      <c r="H56" s="50" t="s">
        <v>3</v>
      </c>
      <c r="I56" s="4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1874</v>
      </c>
      <c r="H57" s="53" t="s">
        <v>3</v>
      </c>
      <c r="I57" s="52" t="s">
        <v>3</v>
      </c>
      <c r="J57" s="116"/>
    </row>
    <row r="58" spans="1:10">
      <c r="A58" s="122" t="s">
        <v>2706</v>
      </c>
      <c r="B58" s="119" t="s">
        <v>2407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0" t="s">
        <v>2407</v>
      </c>
      <c r="H58" s="47" t="s">
        <v>2</v>
      </c>
      <c r="I58" s="46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2707</v>
      </c>
      <c r="H59" s="50" t="s">
        <v>3</v>
      </c>
      <c r="I59" s="4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2708</v>
      </c>
      <c r="H60" s="53" t="s">
        <v>3</v>
      </c>
      <c r="I60" s="52" t="s">
        <v>3</v>
      </c>
      <c r="J60" s="116"/>
    </row>
    <row r="61" spans="1:10">
      <c r="A61" s="122" t="s">
        <v>2795</v>
      </c>
      <c r="B61" s="119" t="s">
        <v>255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0" t="s">
        <v>468</v>
      </c>
      <c r="H61" s="47" t="s">
        <v>3</v>
      </c>
      <c r="I61" s="4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2796</v>
      </c>
      <c r="H62" s="50" t="s">
        <v>3</v>
      </c>
      <c r="I62" s="4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255</v>
      </c>
      <c r="H63" s="53" t="s">
        <v>2</v>
      </c>
      <c r="I63" s="52" t="s">
        <v>2</v>
      </c>
      <c r="J63" s="116"/>
    </row>
    <row r="64" spans="1:10">
      <c r="A64" s="122" t="s">
        <v>2797</v>
      </c>
      <c r="B64" s="119" t="s">
        <v>2798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0" t="s">
        <v>2799</v>
      </c>
      <c r="H64" s="47" t="s">
        <v>3</v>
      </c>
      <c r="I64" s="4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2800</v>
      </c>
      <c r="H65" s="50" t="s">
        <v>2</v>
      </c>
      <c r="I65" s="4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2801</v>
      </c>
      <c r="H66" s="53" t="s">
        <v>3</v>
      </c>
      <c r="I66" s="5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100-000000000000}">
      <formula1>binary_options</formula1>
    </dataValidation>
    <dataValidation type="list" allowBlank="1" sqref="H7:I66" xr:uid="{00000000-0002-0000-3100-000001000000}">
      <formula1>answer_evaluations</formula1>
    </dataValidation>
  </dataValidation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Lapas51"/>
  <dimension ref="A1:J67"/>
  <sheetViews>
    <sheetView workbookViewId="0">
      <selection activeCell="M56" sqref="M56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18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6634</v>
      </c>
      <c r="F2" s="50">
        <v>5736</v>
      </c>
      <c r="G2" s="50">
        <v>8305</v>
      </c>
      <c r="H2" s="49">
        <v>6324</v>
      </c>
    </row>
    <row r="3" spans="1:10">
      <c r="A3" s="48" t="s">
        <v>154</v>
      </c>
      <c r="B3" s="49" t="s">
        <v>2802</v>
      </c>
      <c r="D3" s="48" t="s">
        <v>156</v>
      </c>
      <c r="E3" s="50">
        <v>12049</v>
      </c>
      <c r="F3" s="50">
        <v>13174</v>
      </c>
      <c r="G3" s="50">
        <v>13173</v>
      </c>
      <c r="H3" s="49">
        <v>13167</v>
      </c>
    </row>
    <row r="4" spans="1:10">
      <c r="A4" s="51" t="s">
        <v>133</v>
      </c>
      <c r="B4" s="52" t="s">
        <v>157</v>
      </c>
      <c r="D4" s="51" t="s">
        <v>158</v>
      </c>
      <c r="E4" s="53">
        <v>18683</v>
      </c>
      <c r="F4" s="53">
        <v>18910</v>
      </c>
      <c r="G4" s="53">
        <v>21478</v>
      </c>
      <c r="H4" s="52">
        <v>19491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2803</v>
      </c>
      <c r="B7" s="130" t="s">
        <v>2804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2805</v>
      </c>
      <c r="H7" s="60" t="s">
        <v>3</v>
      </c>
      <c r="I7" s="100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2804</v>
      </c>
      <c r="H8" s="61" t="s">
        <v>2</v>
      </c>
      <c r="I8" s="101" t="s">
        <v>2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2806</v>
      </c>
      <c r="H9" s="62" t="s">
        <v>3</v>
      </c>
      <c r="I9" s="102" t="s">
        <v>3</v>
      </c>
      <c r="J9" s="116"/>
    </row>
    <row r="10" spans="1:10">
      <c r="A10" s="131" t="s">
        <v>2807</v>
      </c>
      <c r="B10" s="130" t="s">
        <v>2808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932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2808</v>
      </c>
      <c r="H11" s="61" t="s">
        <v>2</v>
      </c>
      <c r="I11" s="101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2809</v>
      </c>
      <c r="H12" s="62" t="s">
        <v>3</v>
      </c>
      <c r="I12" s="102" t="s">
        <v>3</v>
      </c>
      <c r="J12" s="116"/>
    </row>
    <row r="13" spans="1:10">
      <c r="A13" s="131" t="s">
        <v>2810</v>
      </c>
      <c r="B13" s="130" t="s">
        <v>2811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2812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2811</v>
      </c>
      <c r="H14" s="61" t="s">
        <v>2</v>
      </c>
      <c r="I14" s="101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>
        <v>530</v>
      </c>
      <c r="H15" s="62" t="s">
        <v>3</v>
      </c>
      <c r="I15" s="102" t="s">
        <v>3</v>
      </c>
      <c r="J15" s="116"/>
    </row>
    <row r="16" spans="1:10">
      <c r="A16" s="131" t="s">
        <v>2813</v>
      </c>
      <c r="B16" s="130" t="s">
        <v>2814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2158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2815</v>
      </c>
      <c r="H17" s="61" t="s">
        <v>2</v>
      </c>
      <c r="I17" s="101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2425</v>
      </c>
      <c r="H18" s="62" t="s">
        <v>3</v>
      </c>
      <c r="I18" s="102" t="s">
        <v>2</v>
      </c>
      <c r="J18" s="116"/>
    </row>
    <row r="19" spans="1:10">
      <c r="A19" s="131" t="s">
        <v>2816</v>
      </c>
      <c r="B19" s="130" t="s">
        <v>2817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2818</v>
      </c>
      <c r="H19" s="60" t="s">
        <v>3</v>
      </c>
      <c r="I19" s="10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2819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2817</v>
      </c>
      <c r="H21" s="62" t="s">
        <v>2</v>
      </c>
      <c r="I21" s="102" t="s">
        <v>2</v>
      </c>
      <c r="J21" s="116"/>
    </row>
    <row r="22" spans="1:10">
      <c r="A22" s="131" t="s">
        <v>2820</v>
      </c>
      <c r="B22" s="130" t="s">
        <v>2821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2822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2821</v>
      </c>
      <c r="H23" s="61" t="s">
        <v>2</v>
      </c>
      <c r="I23" s="101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2823</v>
      </c>
      <c r="H24" s="62" t="s">
        <v>3</v>
      </c>
      <c r="I24" s="102" t="s">
        <v>3</v>
      </c>
      <c r="J24" s="116"/>
    </row>
    <row r="25" spans="1:10">
      <c r="A25" s="131" t="s">
        <v>2824</v>
      </c>
      <c r="B25" s="130" t="s">
        <v>2825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0" t="s">
        <v>2826</v>
      </c>
      <c r="H25" s="60" t="s">
        <v>3</v>
      </c>
      <c r="I25" s="10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2825</v>
      </c>
      <c r="H26" s="61" t="s">
        <v>2</v>
      </c>
      <c r="I26" s="101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2827</v>
      </c>
      <c r="H27" s="62" t="s">
        <v>3</v>
      </c>
      <c r="I27" s="102" t="s">
        <v>3</v>
      </c>
      <c r="J27" s="116"/>
    </row>
    <row r="28" spans="1:10">
      <c r="A28" s="131" t="s">
        <v>2828</v>
      </c>
      <c r="B28" s="130" t="s">
        <v>2829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2829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2830</v>
      </c>
      <c r="H29" s="61" t="s">
        <v>3</v>
      </c>
      <c r="I29" s="101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2831</v>
      </c>
      <c r="H30" s="62" t="s">
        <v>3</v>
      </c>
      <c r="I30" s="102" t="s">
        <v>3</v>
      </c>
      <c r="J30" s="116"/>
    </row>
    <row r="31" spans="1:10">
      <c r="A31" s="131" t="s">
        <v>2832</v>
      </c>
      <c r="B31" s="130" t="s">
        <v>2833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2834</v>
      </c>
      <c r="H31" s="60" t="s">
        <v>3</v>
      </c>
      <c r="I31" s="10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2833</v>
      </c>
      <c r="H32" s="61" t="s">
        <v>2</v>
      </c>
      <c r="I32" s="101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2835</v>
      </c>
      <c r="H33" s="62" t="s">
        <v>3</v>
      </c>
      <c r="I33" s="102" t="s">
        <v>3</v>
      </c>
      <c r="J33" s="116"/>
    </row>
    <row r="34" spans="1:10">
      <c r="A34" s="131" t="s">
        <v>2836</v>
      </c>
      <c r="B34" s="130" t="s">
        <v>2837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2837</v>
      </c>
      <c r="H34" s="60" t="s">
        <v>2</v>
      </c>
      <c r="I34" s="10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2838</v>
      </c>
      <c r="H35" s="61" t="s">
        <v>3</v>
      </c>
      <c r="I35" s="101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2839</v>
      </c>
      <c r="H36" s="62" t="s">
        <v>3</v>
      </c>
      <c r="I36" s="102" t="s">
        <v>3</v>
      </c>
      <c r="J36" s="116"/>
    </row>
    <row r="37" spans="1:10">
      <c r="A37" s="131" t="s">
        <v>2840</v>
      </c>
      <c r="B37" s="130" t="s">
        <v>2841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2841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2842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2843</v>
      </c>
      <c r="H39" s="62" t="s">
        <v>3</v>
      </c>
      <c r="I39" s="102" t="s">
        <v>3</v>
      </c>
      <c r="J39" s="116"/>
    </row>
    <row r="40" spans="1:10">
      <c r="A40" s="131" t="s">
        <v>2844</v>
      </c>
      <c r="B40" s="130" t="s">
        <v>2845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1794</v>
      </c>
      <c r="H40" s="60" t="s">
        <v>3</v>
      </c>
      <c r="I40" s="10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2846</v>
      </c>
      <c r="H41" s="61" t="s">
        <v>3</v>
      </c>
      <c r="I41" s="101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2845</v>
      </c>
      <c r="H42" s="62" t="s">
        <v>2</v>
      </c>
      <c r="I42" s="102" t="s">
        <v>2</v>
      </c>
      <c r="J42" s="116"/>
    </row>
    <row r="43" spans="1:10">
      <c r="A43" s="131" t="s">
        <v>2847</v>
      </c>
      <c r="B43" s="130" t="s">
        <v>2848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2849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2850</v>
      </c>
      <c r="H44" s="61" t="s">
        <v>3</v>
      </c>
      <c r="I44" s="101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2848</v>
      </c>
      <c r="H45" s="62" t="s">
        <v>2</v>
      </c>
      <c r="I45" s="102" t="s">
        <v>2</v>
      </c>
      <c r="J45" s="116"/>
    </row>
    <row r="46" spans="1:10">
      <c r="A46" s="131" t="s">
        <v>2851</v>
      </c>
      <c r="B46" s="130" t="s">
        <v>2852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2181</v>
      </c>
      <c r="H46" s="60" t="s">
        <v>3</v>
      </c>
      <c r="I46" s="10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2852</v>
      </c>
      <c r="H47" s="61" t="s">
        <v>2</v>
      </c>
      <c r="I47" s="101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933</v>
      </c>
      <c r="H48" s="62" t="s">
        <v>3</v>
      </c>
      <c r="I48" s="102" t="s">
        <v>3</v>
      </c>
      <c r="J48" s="116"/>
    </row>
    <row r="49" spans="1:10">
      <c r="A49" s="131" t="s">
        <v>2853</v>
      </c>
      <c r="B49" s="130" t="s">
        <v>2854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2855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2856</v>
      </c>
      <c r="H50" s="61" t="s">
        <v>3</v>
      </c>
      <c r="I50" s="101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2854</v>
      </c>
      <c r="H51" s="62" t="s">
        <v>2</v>
      </c>
      <c r="I51" s="102" t="s">
        <v>2</v>
      </c>
      <c r="J51" s="116"/>
    </row>
    <row r="52" spans="1:10">
      <c r="A52" s="131" t="s">
        <v>2857</v>
      </c>
      <c r="B52" s="130" t="s">
        <v>2858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2859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2860</v>
      </c>
      <c r="H53" s="61" t="s">
        <v>3</v>
      </c>
      <c r="I53" s="101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2861</v>
      </c>
      <c r="H54" s="62" t="s">
        <v>3</v>
      </c>
      <c r="I54" s="102" t="s">
        <v>3</v>
      </c>
      <c r="J54" s="116"/>
    </row>
    <row r="55" spans="1:10">
      <c r="A55" s="131" t="s">
        <v>2862</v>
      </c>
      <c r="B55" s="130" t="s">
        <v>2863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2864</v>
      </c>
      <c r="H55" s="60" t="s">
        <v>3</v>
      </c>
      <c r="I55" s="10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2865</v>
      </c>
      <c r="H56" s="61" t="s">
        <v>3</v>
      </c>
      <c r="I56" s="101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2863</v>
      </c>
      <c r="H57" s="62" t="s">
        <v>2</v>
      </c>
      <c r="I57" s="102" t="s">
        <v>2</v>
      </c>
      <c r="J57" s="116"/>
    </row>
    <row r="58" spans="1:10">
      <c r="A58" s="131" t="s">
        <v>2866</v>
      </c>
      <c r="B58" s="130" t="s">
        <v>2867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2867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2868</v>
      </c>
      <c r="H59" s="61" t="s">
        <v>3</v>
      </c>
      <c r="I59" s="101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2869</v>
      </c>
      <c r="H60" s="62" t="s">
        <v>3</v>
      </c>
      <c r="I60" s="102" t="s">
        <v>3</v>
      </c>
      <c r="J60" s="116"/>
    </row>
    <row r="61" spans="1:10">
      <c r="A61" s="131" t="s">
        <v>2870</v>
      </c>
      <c r="B61" s="130" t="s">
        <v>2871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2872</v>
      </c>
      <c r="H61" s="60" t="s">
        <v>3</v>
      </c>
      <c r="I61" s="10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2871</v>
      </c>
      <c r="H62" s="61" t="s">
        <v>2</v>
      </c>
      <c r="I62" s="101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2873</v>
      </c>
      <c r="H63" s="62" t="s">
        <v>2</v>
      </c>
      <c r="I63" s="102" t="s">
        <v>2</v>
      </c>
      <c r="J63" s="116"/>
    </row>
    <row r="64" spans="1:10">
      <c r="A64" s="131" t="s">
        <v>2874</v>
      </c>
      <c r="B64" s="130" t="s">
        <v>2875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2875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2876</v>
      </c>
      <c r="H65" s="61" t="s">
        <v>3</v>
      </c>
      <c r="I65" s="101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2877</v>
      </c>
      <c r="H66" s="62" t="s">
        <v>3</v>
      </c>
      <c r="I66" s="10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200-000000000000}">
      <formula1>binary_options</formula1>
    </dataValidation>
    <dataValidation type="list" allowBlank="1" sqref="H7:I66" xr:uid="{00000000-0002-0000-32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Lapas52"/>
  <dimension ref="A1:J67"/>
  <sheetViews>
    <sheetView topLeftCell="A16" workbookViewId="0">
      <selection activeCell="O41" sqref="O41"/>
    </sheetView>
  </sheetViews>
  <sheetFormatPr defaultColWidth="8.85546875" defaultRowHeight="15"/>
  <cols>
    <col min="1" max="1" width="50" style="79" customWidth="1"/>
    <col min="2" max="2" width="20" style="79" customWidth="1"/>
    <col min="3" max="5" width="12" style="79" customWidth="1"/>
    <col min="6" max="7" width="20" style="79" customWidth="1"/>
    <col min="8" max="9" width="15" style="79" customWidth="1"/>
    <col min="10" max="10" width="9.140625" style="79" customWidth="1"/>
    <col min="11" max="14" width="8.85546875" style="79" customWidth="1"/>
    <col min="15" max="16384" width="8.85546875" style="79"/>
  </cols>
  <sheetData>
    <row r="1" spans="1:10">
      <c r="A1" s="103" t="s">
        <v>146</v>
      </c>
      <c r="B1" s="100" t="s">
        <v>18</v>
      </c>
      <c r="D1" s="103" t="s">
        <v>147</v>
      </c>
      <c r="E1" s="60" t="s">
        <v>148</v>
      </c>
      <c r="F1" s="60" t="s">
        <v>149</v>
      </c>
      <c r="G1" s="60" t="s">
        <v>150</v>
      </c>
      <c r="H1" s="100" t="s">
        <v>151</v>
      </c>
    </row>
    <row r="2" spans="1:10">
      <c r="A2" s="104" t="s">
        <v>131</v>
      </c>
      <c r="B2" s="101" t="s">
        <v>760</v>
      </c>
      <c r="D2" s="104" t="s">
        <v>153</v>
      </c>
      <c r="E2" s="61">
        <v>5460</v>
      </c>
      <c r="F2" s="61">
        <v>6184</v>
      </c>
      <c r="G2" s="61">
        <v>7365</v>
      </c>
      <c r="H2" s="101">
        <v>5559</v>
      </c>
    </row>
    <row r="3" spans="1:10">
      <c r="A3" s="104" t="s">
        <v>154</v>
      </c>
      <c r="B3" s="101" t="s">
        <v>2802</v>
      </c>
      <c r="D3" s="104" t="s">
        <v>156</v>
      </c>
      <c r="E3" s="61">
        <v>12049</v>
      </c>
      <c r="F3" s="61">
        <v>13197</v>
      </c>
      <c r="G3" s="61">
        <v>13208</v>
      </c>
      <c r="H3" s="101">
        <v>13211</v>
      </c>
    </row>
    <row r="4" spans="1:10">
      <c r="A4" s="105" t="s">
        <v>133</v>
      </c>
      <c r="B4" s="102" t="s">
        <v>242</v>
      </c>
      <c r="D4" s="105" t="s">
        <v>158</v>
      </c>
      <c r="E4" s="62">
        <v>17509</v>
      </c>
      <c r="F4" s="62">
        <v>19381</v>
      </c>
      <c r="G4" s="62">
        <v>20573</v>
      </c>
      <c r="H4" s="102">
        <v>18770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2803</v>
      </c>
      <c r="B7" s="130" t="s">
        <v>2804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2878</v>
      </c>
      <c r="H7" s="60" t="s">
        <v>3</v>
      </c>
      <c r="I7" s="100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2806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2804</v>
      </c>
      <c r="H9" s="62" t="s">
        <v>2</v>
      </c>
      <c r="I9" s="102" t="s">
        <v>2</v>
      </c>
      <c r="J9" s="116"/>
    </row>
    <row r="10" spans="1:10">
      <c r="A10" s="131" t="s">
        <v>2879</v>
      </c>
      <c r="B10" s="130" t="s">
        <v>2808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2880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2881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2808</v>
      </c>
      <c r="H12" s="62" t="s">
        <v>2</v>
      </c>
      <c r="I12" s="102" t="s">
        <v>2</v>
      </c>
      <c r="J12" s="116"/>
    </row>
    <row r="13" spans="1:10">
      <c r="A13" s="131" t="s">
        <v>2882</v>
      </c>
      <c r="B13" s="130" t="s">
        <v>2883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2884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2885</v>
      </c>
      <c r="H14" s="61" t="s">
        <v>3</v>
      </c>
      <c r="I14" s="101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2883</v>
      </c>
      <c r="H15" s="62" t="s">
        <v>2</v>
      </c>
      <c r="I15" s="102" t="s">
        <v>2</v>
      </c>
      <c r="J15" s="116"/>
    </row>
    <row r="16" spans="1:10">
      <c r="A16" s="131" t="s">
        <v>2886</v>
      </c>
      <c r="B16" s="130" t="s">
        <v>2811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2812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1794</v>
      </c>
      <c r="H17" s="61" t="s">
        <v>3</v>
      </c>
      <c r="I17" s="101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>
        <v>510</v>
      </c>
      <c r="H18" s="62" t="s">
        <v>2</v>
      </c>
      <c r="I18" s="102" t="s">
        <v>2</v>
      </c>
      <c r="J18" s="116"/>
    </row>
    <row r="19" spans="1:10">
      <c r="A19" s="131" t="s">
        <v>2813</v>
      </c>
      <c r="B19" s="130" t="s">
        <v>2887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2887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2888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1179</v>
      </c>
      <c r="H21" s="62" t="s">
        <v>3</v>
      </c>
      <c r="I21" s="102" t="s">
        <v>3</v>
      </c>
      <c r="J21" s="116"/>
    </row>
    <row r="22" spans="1:10">
      <c r="A22" s="131" t="s">
        <v>2889</v>
      </c>
      <c r="B22" s="130" t="s">
        <v>2890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2891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2892</v>
      </c>
      <c r="H23" s="61" t="s">
        <v>3</v>
      </c>
      <c r="I23" s="101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2890</v>
      </c>
      <c r="H24" s="62" t="s">
        <v>2</v>
      </c>
      <c r="I24" s="102" t="s">
        <v>2</v>
      </c>
      <c r="J24" s="116"/>
    </row>
    <row r="25" spans="1:10">
      <c r="A25" s="131" t="s">
        <v>2893</v>
      </c>
      <c r="B25" s="130" t="s">
        <v>2817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0" t="s">
        <v>2894</v>
      </c>
      <c r="H25" s="60" t="s">
        <v>3</v>
      </c>
      <c r="I25" s="10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2895</v>
      </c>
      <c r="H26" s="61" t="s">
        <v>3</v>
      </c>
      <c r="I26" s="101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2817</v>
      </c>
      <c r="H27" s="62" t="s">
        <v>2</v>
      </c>
      <c r="I27" s="102" t="s">
        <v>2</v>
      </c>
      <c r="J27" s="116"/>
    </row>
    <row r="28" spans="1:10">
      <c r="A28" s="131" t="s">
        <v>2896</v>
      </c>
      <c r="B28" s="130" t="s">
        <v>2821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2897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2821</v>
      </c>
      <c r="H29" s="61" t="s">
        <v>2</v>
      </c>
      <c r="I29" s="101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2898</v>
      </c>
      <c r="H30" s="62" t="s">
        <v>3</v>
      </c>
      <c r="I30" s="102" t="s">
        <v>3</v>
      </c>
      <c r="J30" s="116"/>
    </row>
    <row r="31" spans="1:10">
      <c r="A31" s="131" t="s">
        <v>2899</v>
      </c>
      <c r="B31" s="130" t="s">
        <v>2825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2826</v>
      </c>
      <c r="H31" s="60" t="s">
        <v>3</v>
      </c>
      <c r="I31" s="10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2883</v>
      </c>
      <c r="H32" s="61" t="s">
        <v>3</v>
      </c>
      <c r="I32" s="101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2825</v>
      </c>
      <c r="H33" s="62" t="s">
        <v>2</v>
      </c>
      <c r="I33" s="102" t="s">
        <v>2</v>
      </c>
      <c r="J33" s="116"/>
    </row>
    <row r="34" spans="1:10">
      <c r="A34" s="131" t="s">
        <v>2900</v>
      </c>
      <c r="B34" s="130" t="s">
        <v>2901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2902</v>
      </c>
      <c r="H34" s="60" t="s">
        <v>3</v>
      </c>
      <c r="I34" s="10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2903</v>
      </c>
      <c r="H35" s="61" t="s">
        <v>3</v>
      </c>
      <c r="I35" s="101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2901</v>
      </c>
      <c r="H36" s="62" t="s">
        <v>2</v>
      </c>
      <c r="I36" s="102" t="s">
        <v>2</v>
      </c>
      <c r="J36" s="116"/>
    </row>
    <row r="37" spans="1:10">
      <c r="A37" s="131" t="s">
        <v>2904</v>
      </c>
      <c r="B37" s="130" t="s">
        <v>2854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2854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2905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2906</v>
      </c>
      <c r="H39" s="62" t="s">
        <v>3</v>
      </c>
      <c r="I39" s="102" t="s">
        <v>3</v>
      </c>
      <c r="J39" s="116"/>
    </row>
    <row r="40" spans="1:10">
      <c r="A40" s="131" t="s">
        <v>2907</v>
      </c>
      <c r="B40" s="130" t="s">
        <v>2858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2908</v>
      </c>
      <c r="H40" s="60" t="s">
        <v>3</v>
      </c>
      <c r="I40" s="10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2858</v>
      </c>
      <c r="H41" s="61" t="s">
        <v>2</v>
      </c>
      <c r="I41" s="101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2909</v>
      </c>
      <c r="H42" s="62" t="s">
        <v>3</v>
      </c>
      <c r="I42" s="102" t="s">
        <v>3</v>
      </c>
      <c r="J42" s="116"/>
    </row>
    <row r="43" spans="1:10">
      <c r="A43" s="131" t="s">
        <v>2910</v>
      </c>
      <c r="B43" s="130" t="s">
        <v>2911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2912</v>
      </c>
      <c r="H43" s="60" t="s">
        <v>2</v>
      </c>
      <c r="I43" s="10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2913</v>
      </c>
      <c r="H44" s="61" t="s">
        <v>3</v>
      </c>
      <c r="I44" s="101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2911</v>
      </c>
      <c r="H45" s="62" t="s">
        <v>2</v>
      </c>
      <c r="I45" s="102" t="s">
        <v>2</v>
      </c>
      <c r="J45" s="116"/>
    </row>
    <row r="46" spans="1:10">
      <c r="A46" s="131" t="s">
        <v>2914</v>
      </c>
      <c r="B46" s="130" t="s">
        <v>2867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2867</v>
      </c>
      <c r="H46" s="60" t="s">
        <v>2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2868</v>
      </c>
      <c r="H47" s="61" t="s">
        <v>3</v>
      </c>
      <c r="I47" s="101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2869</v>
      </c>
      <c r="H48" s="62" t="s">
        <v>3</v>
      </c>
      <c r="I48" s="102" t="s">
        <v>3</v>
      </c>
      <c r="J48" s="116"/>
    </row>
    <row r="49" spans="1:10">
      <c r="A49" s="131" t="s">
        <v>2915</v>
      </c>
      <c r="B49" s="130" t="s">
        <v>2916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2917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2918</v>
      </c>
      <c r="H50" s="61" t="s">
        <v>3</v>
      </c>
      <c r="I50" s="101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2916</v>
      </c>
      <c r="H51" s="62" t="s">
        <v>2</v>
      </c>
      <c r="I51" s="102" t="s">
        <v>2</v>
      </c>
      <c r="J51" s="116"/>
    </row>
    <row r="52" spans="1:10">
      <c r="A52" s="131" t="s">
        <v>2919</v>
      </c>
      <c r="B52" s="130" t="s">
        <v>2920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2920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2921</v>
      </c>
      <c r="H53" s="61" t="s">
        <v>3</v>
      </c>
      <c r="I53" s="101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62" t="s">
        <v>2922</v>
      </c>
      <c r="H54" s="62" t="s">
        <v>3</v>
      </c>
      <c r="I54" s="102" t="s">
        <v>3</v>
      </c>
      <c r="J54" s="116"/>
    </row>
    <row r="55" spans="1:10">
      <c r="A55" s="131" t="s">
        <v>2923</v>
      </c>
      <c r="B55" s="130" t="s">
        <v>2924</v>
      </c>
      <c r="C55" s="132" t="s">
        <v>0</v>
      </c>
      <c r="D55" s="132" t="s">
        <v>0</v>
      </c>
      <c r="E55" s="132" t="s">
        <v>0</v>
      </c>
      <c r="F55" s="130" t="str">
        <f>IF(COUNTIF(C55:E55, "yes") = 3, "yes", "no")</f>
        <v>yes</v>
      </c>
      <c r="G55" s="60" t="s">
        <v>2924</v>
      </c>
      <c r="H55" s="60" t="s">
        <v>2</v>
      </c>
      <c r="I55" s="10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2925</v>
      </c>
      <c r="H56" s="61" t="s">
        <v>3</v>
      </c>
      <c r="I56" s="101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62" t="s">
        <v>2926</v>
      </c>
      <c r="H57" s="62" t="s">
        <v>3</v>
      </c>
      <c r="I57" s="102" t="s">
        <v>3</v>
      </c>
      <c r="J57" s="116"/>
    </row>
    <row r="58" spans="1:10">
      <c r="A58" s="131" t="s">
        <v>2927</v>
      </c>
      <c r="B58" s="132" t="s">
        <v>2928</v>
      </c>
      <c r="C58" s="132" t="s">
        <v>0</v>
      </c>
      <c r="D58" s="132" t="s">
        <v>0</v>
      </c>
      <c r="E58" s="132" t="s">
        <v>0</v>
      </c>
      <c r="F58" s="130" t="str">
        <f>IF(COUNTIF(C58:E58, "yes") = 3, "yes", "no")</f>
        <v>yes</v>
      </c>
      <c r="G58" s="60" t="s">
        <v>2929</v>
      </c>
      <c r="H58" s="60" t="s">
        <v>3</v>
      </c>
      <c r="I58" s="10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2930</v>
      </c>
      <c r="H59" s="61" t="s">
        <v>3</v>
      </c>
      <c r="I59" s="101" t="s">
        <v>3</v>
      </c>
      <c r="J59" s="116"/>
    </row>
    <row r="60" spans="1:10" ht="15.75" customHeight="1" thickBot="1">
      <c r="A60" s="124"/>
      <c r="B60" s="127"/>
      <c r="C60" s="127"/>
      <c r="D60" s="127"/>
      <c r="E60" s="127"/>
      <c r="F60" s="121"/>
      <c r="G60" s="62" t="s">
        <v>2928</v>
      </c>
      <c r="H60" s="62" t="s">
        <v>2</v>
      </c>
      <c r="I60" s="102" t="s">
        <v>2</v>
      </c>
      <c r="J60" s="116"/>
    </row>
    <row r="61" spans="1:10">
      <c r="A61" s="131" t="s">
        <v>2931</v>
      </c>
      <c r="B61" s="130" t="s">
        <v>2932</v>
      </c>
      <c r="C61" s="132" t="s">
        <v>1</v>
      </c>
      <c r="D61" s="132" t="s">
        <v>0</v>
      </c>
      <c r="E61" s="132" t="s">
        <v>0</v>
      </c>
      <c r="F61" s="130" t="str">
        <f>IF(COUNTIF(C61:E61, "yes") = 3, "yes", "no")</f>
        <v>no</v>
      </c>
      <c r="G61" s="60" t="s">
        <v>2933</v>
      </c>
      <c r="H61" s="60" t="s">
        <v>2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2843</v>
      </c>
      <c r="H62" s="61" t="s">
        <v>3</v>
      </c>
      <c r="I62" s="101" t="s">
        <v>3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62" t="s">
        <v>2932</v>
      </c>
      <c r="H63" s="62" t="s">
        <v>2</v>
      </c>
      <c r="I63" s="102" t="s">
        <v>2</v>
      </c>
      <c r="J63" s="116"/>
    </row>
    <row r="64" spans="1:10">
      <c r="A64" s="131" t="s">
        <v>2934</v>
      </c>
      <c r="B64" s="130" t="s">
        <v>2935</v>
      </c>
      <c r="C64" s="132" t="s">
        <v>0</v>
      </c>
      <c r="D64" s="132" t="s">
        <v>0</v>
      </c>
      <c r="E64" s="132" t="s">
        <v>0</v>
      </c>
      <c r="F64" s="130" t="str">
        <f>IF(COUNTIF(C64:E64, "yes") = 3, "yes", "no")</f>
        <v>yes</v>
      </c>
      <c r="G64" s="60" t="s">
        <v>2935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2936</v>
      </c>
      <c r="H65" s="61" t="s">
        <v>3</v>
      </c>
      <c r="I65" s="101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62" t="s">
        <v>2937</v>
      </c>
      <c r="H66" s="62" t="s">
        <v>3</v>
      </c>
      <c r="I66" s="10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300-000000000000}">
      <formula1>binary_options</formula1>
    </dataValidation>
    <dataValidation type="list" allowBlank="1" sqref="H7:I66" xr:uid="{00000000-0002-0000-33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Lapas53"/>
  <dimension ref="A1:J67"/>
  <sheetViews>
    <sheetView topLeftCell="A4" workbookViewId="0">
      <selection activeCell="M37" sqref="M3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18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6415</v>
      </c>
      <c r="F2" s="50">
        <v>6558</v>
      </c>
      <c r="G2" s="50">
        <v>7011</v>
      </c>
      <c r="H2" s="49">
        <v>7753</v>
      </c>
    </row>
    <row r="3" spans="1:10">
      <c r="A3" s="48" t="s">
        <v>154</v>
      </c>
      <c r="B3" s="49" t="s">
        <v>2802</v>
      </c>
      <c r="D3" s="48" t="s">
        <v>156</v>
      </c>
      <c r="E3" s="50">
        <v>12049</v>
      </c>
      <c r="F3" s="50">
        <v>13325</v>
      </c>
      <c r="G3" s="50">
        <v>13329</v>
      </c>
      <c r="H3" s="49">
        <v>13324</v>
      </c>
    </row>
    <row r="4" spans="1:10">
      <c r="A4" s="51" t="s">
        <v>133</v>
      </c>
      <c r="B4" s="52" t="s">
        <v>285</v>
      </c>
      <c r="D4" s="51" t="s">
        <v>158</v>
      </c>
      <c r="E4" s="53">
        <v>18464</v>
      </c>
      <c r="F4" s="53">
        <v>19883</v>
      </c>
      <c r="G4" s="53">
        <v>20340</v>
      </c>
      <c r="H4" s="52">
        <v>21077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2938</v>
      </c>
      <c r="B7" s="130" t="s">
        <v>2939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2940</v>
      </c>
      <c r="H7" s="60" t="s">
        <v>3</v>
      </c>
      <c r="I7" s="100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2941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2939</v>
      </c>
      <c r="H9" s="62" t="s">
        <v>2</v>
      </c>
      <c r="I9" s="102" t="s">
        <v>2</v>
      </c>
      <c r="J9" s="116"/>
    </row>
    <row r="10" spans="1:10">
      <c r="A10" s="131" t="s">
        <v>2942</v>
      </c>
      <c r="B10" s="130" t="s">
        <v>2806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2878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2943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2806</v>
      </c>
      <c r="H12" s="62" t="s">
        <v>2</v>
      </c>
      <c r="I12" s="102" t="s">
        <v>2</v>
      </c>
      <c r="J12" s="116"/>
    </row>
    <row r="13" spans="1:10">
      <c r="A13" s="131" t="s">
        <v>2944</v>
      </c>
      <c r="B13" s="130" t="s">
        <v>2945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2946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2947</v>
      </c>
      <c r="H14" s="61" t="s">
        <v>2</v>
      </c>
      <c r="I14" s="101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2945</v>
      </c>
      <c r="H15" s="62" t="s">
        <v>2</v>
      </c>
      <c r="I15" s="102" t="s">
        <v>2</v>
      </c>
      <c r="J15" s="116"/>
    </row>
    <row r="16" spans="1:10">
      <c r="A16" s="131" t="s">
        <v>2948</v>
      </c>
      <c r="B16" s="130" t="s">
        <v>2949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2949</v>
      </c>
      <c r="H16" s="60" t="s">
        <v>2</v>
      </c>
      <c r="I16" s="10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2950</v>
      </c>
      <c r="H17" s="61" t="s">
        <v>3</v>
      </c>
      <c r="I17" s="101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2869</v>
      </c>
      <c r="H18" s="62" t="s">
        <v>3</v>
      </c>
      <c r="I18" s="102" t="s">
        <v>3</v>
      </c>
      <c r="J18" s="116"/>
    </row>
    <row r="19" spans="1:10">
      <c r="A19" s="131" t="s">
        <v>2951</v>
      </c>
      <c r="B19" s="130" t="s">
        <v>2952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2953</v>
      </c>
      <c r="H19" s="60" t="s">
        <v>3</v>
      </c>
      <c r="I19" s="10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2954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2955</v>
      </c>
      <c r="H21" s="62" t="s">
        <v>2</v>
      </c>
      <c r="I21" s="102" t="s">
        <v>2</v>
      </c>
      <c r="J21" s="116"/>
    </row>
    <row r="22" spans="1:10">
      <c r="A22" s="131" t="s">
        <v>2956</v>
      </c>
      <c r="B22" s="130" t="s">
        <v>2814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2957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2958</v>
      </c>
      <c r="H23" s="61" t="s">
        <v>3</v>
      </c>
      <c r="I23" s="101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2959</v>
      </c>
      <c r="H24" s="62" t="s">
        <v>2</v>
      </c>
      <c r="I24" s="102" t="s">
        <v>2</v>
      </c>
      <c r="J24" s="116"/>
    </row>
    <row r="25" spans="1:10">
      <c r="A25" s="131" t="s">
        <v>2960</v>
      </c>
      <c r="B25" s="130" t="s">
        <v>2961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0" t="s">
        <v>2961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2962</v>
      </c>
      <c r="H26" s="61" t="s">
        <v>3</v>
      </c>
      <c r="I26" s="101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2963</v>
      </c>
      <c r="H27" s="62" t="s">
        <v>3</v>
      </c>
      <c r="I27" s="102" t="s">
        <v>3</v>
      </c>
      <c r="J27" s="116"/>
    </row>
    <row r="28" spans="1:10">
      <c r="A28" s="131" t="s">
        <v>2964</v>
      </c>
      <c r="B28" s="130" t="s">
        <v>2817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2965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2966</v>
      </c>
      <c r="H29" s="61" t="s">
        <v>3</v>
      </c>
      <c r="I29" s="101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2967</v>
      </c>
      <c r="H30" s="62" t="s">
        <v>3</v>
      </c>
      <c r="I30" s="102" t="s">
        <v>2</v>
      </c>
      <c r="J30" s="116"/>
    </row>
    <row r="31" spans="1:10">
      <c r="A31" s="131" t="s">
        <v>2968</v>
      </c>
      <c r="B31" s="130" t="s">
        <v>2821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2969</v>
      </c>
      <c r="H31" s="60" t="s">
        <v>3</v>
      </c>
      <c r="I31" s="10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2821</v>
      </c>
      <c r="H32" s="61" t="s">
        <v>2</v>
      </c>
      <c r="I32" s="101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2970</v>
      </c>
      <c r="H33" s="62" t="s">
        <v>3</v>
      </c>
      <c r="I33" s="102" t="s">
        <v>2</v>
      </c>
      <c r="J33" s="116"/>
    </row>
    <row r="34" spans="1:10">
      <c r="A34" s="131" t="s">
        <v>2971</v>
      </c>
      <c r="B34" s="130" t="s">
        <v>2972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2841</v>
      </c>
      <c r="H34" s="60" t="s">
        <v>2</v>
      </c>
      <c r="I34" s="10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2973</v>
      </c>
      <c r="H35" s="61" t="s">
        <v>3</v>
      </c>
      <c r="I35" s="101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2974</v>
      </c>
      <c r="H36" s="62" t="s">
        <v>3</v>
      </c>
      <c r="I36" s="102" t="s">
        <v>3</v>
      </c>
      <c r="J36" s="116"/>
    </row>
    <row r="37" spans="1:10">
      <c r="A37" s="131" t="s">
        <v>2975</v>
      </c>
      <c r="B37" s="130" t="s">
        <v>2845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2845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2846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2976</v>
      </c>
      <c r="H39" s="62" t="s">
        <v>3</v>
      </c>
      <c r="I39" s="102" t="s">
        <v>3</v>
      </c>
      <c r="J39" s="116"/>
    </row>
    <row r="40" spans="1:10">
      <c r="A40" s="131" t="s">
        <v>2977</v>
      </c>
      <c r="B40" s="130" t="s">
        <v>2978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2978</v>
      </c>
      <c r="H40" s="60" t="s">
        <v>2</v>
      </c>
      <c r="I40" s="10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2979</v>
      </c>
      <c r="H41" s="61" t="s">
        <v>3</v>
      </c>
      <c r="I41" s="101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2980</v>
      </c>
      <c r="H42" s="62" t="s">
        <v>3</v>
      </c>
      <c r="I42" s="102" t="s">
        <v>3</v>
      </c>
      <c r="J42" s="116"/>
    </row>
    <row r="43" spans="1:10">
      <c r="A43" s="131" t="s">
        <v>2981</v>
      </c>
      <c r="B43" s="130" t="s">
        <v>2982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2983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2982</v>
      </c>
      <c r="H44" s="61" t="s">
        <v>2</v>
      </c>
      <c r="I44" s="101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2984</v>
      </c>
      <c r="H45" s="62" t="s">
        <v>3</v>
      </c>
      <c r="I45" s="102" t="s">
        <v>3</v>
      </c>
      <c r="J45" s="116"/>
    </row>
    <row r="46" spans="1:10">
      <c r="A46" s="131" t="s">
        <v>2985</v>
      </c>
      <c r="B46" s="130" t="s">
        <v>2986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2987</v>
      </c>
      <c r="H46" s="60" t="s">
        <v>2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2988</v>
      </c>
      <c r="H47" s="61" t="s">
        <v>3</v>
      </c>
      <c r="I47" s="101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2989</v>
      </c>
      <c r="H48" s="62" t="s">
        <v>3</v>
      </c>
      <c r="I48" s="102" t="s">
        <v>3</v>
      </c>
      <c r="J48" s="116"/>
    </row>
    <row r="49" spans="1:10">
      <c r="A49" s="131" t="s">
        <v>2990</v>
      </c>
      <c r="B49" s="130" t="s">
        <v>2867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2869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2867</v>
      </c>
      <c r="H50" s="61" t="s">
        <v>2</v>
      </c>
      <c r="I50" s="101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2868</v>
      </c>
      <c r="H51" s="62" t="s">
        <v>3</v>
      </c>
      <c r="I51" s="102" t="s">
        <v>3</v>
      </c>
      <c r="J51" s="116"/>
    </row>
    <row r="52" spans="1:10">
      <c r="A52" s="131" t="s">
        <v>2991</v>
      </c>
      <c r="B52" s="130" t="s">
        <v>2916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2992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2917</v>
      </c>
      <c r="H53" s="61" t="s">
        <v>3</v>
      </c>
      <c r="I53" s="101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2993</v>
      </c>
      <c r="H54" s="62" t="s">
        <v>3</v>
      </c>
      <c r="I54" s="102" t="s">
        <v>3</v>
      </c>
      <c r="J54" s="116"/>
    </row>
    <row r="55" spans="1:10">
      <c r="A55" s="131" t="s">
        <v>2994</v>
      </c>
      <c r="B55" s="130" t="s">
        <v>2920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2995</v>
      </c>
      <c r="H55" s="60" t="s">
        <v>3</v>
      </c>
      <c r="I55" s="10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2920</v>
      </c>
      <c r="H56" s="61" t="s">
        <v>2</v>
      </c>
      <c r="I56" s="101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2996</v>
      </c>
      <c r="H57" s="62" t="s">
        <v>3</v>
      </c>
      <c r="I57" s="102" t="s">
        <v>3</v>
      </c>
      <c r="J57" s="116"/>
    </row>
    <row r="58" spans="1:10">
      <c r="A58" s="131" t="s">
        <v>2997</v>
      </c>
      <c r="B58" s="130" t="s">
        <v>2928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2928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2929</v>
      </c>
      <c r="H59" s="61" t="s">
        <v>3</v>
      </c>
      <c r="I59" s="101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2998</v>
      </c>
      <c r="H60" s="62" t="s">
        <v>3</v>
      </c>
      <c r="I60" s="102" t="s">
        <v>3</v>
      </c>
      <c r="J60" s="116"/>
    </row>
    <row r="61" spans="1:10">
      <c r="A61" s="131" t="s">
        <v>2999</v>
      </c>
      <c r="B61" s="130" t="s">
        <v>2935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3000</v>
      </c>
      <c r="H61" s="60" t="s">
        <v>3</v>
      </c>
      <c r="I61" s="10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2935</v>
      </c>
      <c r="H62" s="61" t="s">
        <v>2</v>
      </c>
      <c r="I62" s="101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3001</v>
      </c>
      <c r="H63" s="62" t="s">
        <v>3</v>
      </c>
      <c r="I63" s="102" t="s">
        <v>3</v>
      </c>
      <c r="J63" s="116"/>
    </row>
    <row r="64" spans="1:10">
      <c r="A64" s="131" t="s">
        <v>3002</v>
      </c>
      <c r="B64" s="130" t="s">
        <v>2924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2924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2926</v>
      </c>
      <c r="H65" s="61" t="s">
        <v>3</v>
      </c>
      <c r="I65" s="101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3003</v>
      </c>
      <c r="H66" s="62" t="s">
        <v>3</v>
      </c>
      <c r="I66" s="10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400-000000000000}">
      <formula1>binary_options</formula1>
    </dataValidation>
    <dataValidation type="list" allowBlank="1" sqref="H7:I66" xr:uid="{00000000-0002-0000-34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Lapas54"/>
  <dimension ref="A1:J67"/>
  <sheetViews>
    <sheetView topLeftCell="A25" workbookViewId="0">
      <selection activeCell="A31" sqref="A31:A33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19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54218</v>
      </c>
      <c r="F2" s="50">
        <v>32843</v>
      </c>
      <c r="G2" s="50">
        <v>26705</v>
      </c>
      <c r="H2" s="49">
        <v>27546</v>
      </c>
    </row>
    <row r="3" spans="1:10">
      <c r="A3" s="48" t="s">
        <v>154</v>
      </c>
      <c r="B3" s="49" t="s">
        <v>2802</v>
      </c>
      <c r="D3" s="48" t="s">
        <v>156</v>
      </c>
      <c r="E3" s="50">
        <v>96783</v>
      </c>
      <c r="F3" s="50">
        <v>53536</v>
      </c>
      <c r="G3" s="50">
        <v>53508</v>
      </c>
      <c r="H3" s="49">
        <v>53504</v>
      </c>
    </row>
    <row r="4" spans="1:10">
      <c r="A4" s="51" t="s">
        <v>133</v>
      </c>
      <c r="B4" s="52" t="s">
        <v>157</v>
      </c>
      <c r="D4" s="51" t="s">
        <v>158</v>
      </c>
      <c r="E4" s="53">
        <v>151001</v>
      </c>
      <c r="F4" s="53">
        <v>86379</v>
      </c>
      <c r="G4" s="53">
        <v>80213</v>
      </c>
      <c r="H4" s="52">
        <v>81050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3004</v>
      </c>
      <c r="B7" s="130" t="s">
        <v>3005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3006</v>
      </c>
      <c r="H7" s="60" t="s">
        <v>3</v>
      </c>
      <c r="I7" s="100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3007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3005</v>
      </c>
      <c r="H9" s="62" t="s">
        <v>2</v>
      </c>
      <c r="I9" s="102" t="s">
        <v>2</v>
      </c>
      <c r="J9" s="116"/>
    </row>
    <row r="10" spans="1:10">
      <c r="A10" s="131" t="s">
        <v>3008</v>
      </c>
      <c r="B10" s="130" t="s">
        <v>3009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3009</v>
      </c>
      <c r="H10" s="60" t="s">
        <v>2</v>
      </c>
      <c r="I10" s="10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3010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3011</v>
      </c>
      <c r="H12" s="62" t="s">
        <v>3</v>
      </c>
      <c r="I12" s="102" t="s">
        <v>3</v>
      </c>
      <c r="J12" s="116"/>
    </row>
    <row r="13" spans="1:10">
      <c r="A13" s="131" t="s">
        <v>3012</v>
      </c>
      <c r="B13" s="130" t="s">
        <v>2890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2891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2892</v>
      </c>
      <c r="H14" s="61" t="s">
        <v>3</v>
      </c>
      <c r="I14" s="101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2890</v>
      </c>
      <c r="H15" s="62" t="s">
        <v>2</v>
      </c>
      <c r="I15" s="102" t="s">
        <v>2</v>
      </c>
      <c r="J15" s="116"/>
    </row>
    <row r="16" spans="1:10">
      <c r="A16" s="131" t="s">
        <v>3013</v>
      </c>
      <c r="B16" s="130" t="s">
        <v>3014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3015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3014</v>
      </c>
      <c r="H17" s="61" t="s">
        <v>2</v>
      </c>
      <c r="I17" s="101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3016</v>
      </c>
      <c r="H18" s="62" t="s">
        <v>3</v>
      </c>
      <c r="I18" s="102" t="s">
        <v>3</v>
      </c>
      <c r="J18" s="116"/>
    </row>
    <row r="19" spans="1:10">
      <c r="A19" s="131" t="s">
        <v>3017</v>
      </c>
      <c r="B19" s="130" t="s">
        <v>3018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3019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>
        <v>6371100</v>
      </c>
      <c r="H20" s="61" t="s">
        <v>2</v>
      </c>
      <c r="I20" s="101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3020</v>
      </c>
      <c r="H21" s="62" t="s">
        <v>3</v>
      </c>
      <c r="I21" s="102" t="s">
        <v>3</v>
      </c>
      <c r="J21" s="116"/>
    </row>
    <row r="22" spans="1:10">
      <c r="A22" s="131" t="s">
        <v>3021</v>
      </c>
      <c r="B22" s="130" t="s">
        <v>2829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3022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3023</v>
      </c>
      <c r="H23" s="61" t="s">
        <v>2</v>
      </c>
      <c r="I23" s="101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2829</v>
      </c>
      <c r="H24" s="62" t="s">
        <v>2</v>
      </c>
      <c r="I24" s="102" t="s">
        <v>2</v>
      </c>
      <c r="J24" s="116"/>
    </row>
    <row r="25" spans="1:10">
      <c r="A25" s="131" t="s">
        <v>3024</v>
      </c>
      <c r="B25" s="130" t="s">
        <v>2833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0" t="s">
        <v>2835</v>
      </c>
      <c r="H25" s="60" t="s">
        <v>3</v>
      </c>
      <c r="I25" s="10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2833</v>
      </c>
      <c r="H26" s="61" t="s">
        <v>2</v>
      </c>
      <c r="I26" s="101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3025</v>
      </c>
      <c r="H27" s="62" t="s">
        <v>3</v>
      </c>
      <c r="I27" s="102" t="s">
        <v>3</v>
      </c>
      <c r="J27" s="116"/>
    </row>
    <row r="28" spans="1:10">
      <c r="A28" s="131" t="s">
        <v>3026</v>
      </c>
      <c r="B28" s="130" t="s">
        <v>3027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3027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3028</v>
      </c>
      <c r="H29" s="61" t="s">
        <v>3</v>
      </c>
      <c r="I29" s="101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3029</v>
      </c>
      <c r="H30" s="62" t="s">
        <v>3</v>
      </c>
      <c r="I30" s="102" t="s">
        <v>3</v>
      </c>
      <c r="J30" s="116"/>
    </row>
    <row r="31" spans="1:10">
      <c r="A31" s="131" t="s">
        <v>3030</v>
      </c>
      <c r="B31" s="130" t="s">
        <v>3031</v>
      </c>
      <c r="C31" s="130" t="s">
        <v>1</v>
      </c>
      <c r="D31" s="130" t="s">
        <v>0</v>
      </c>
      <c r="E31" s="130" t="s">
        <v>0</v>
      </c>
      <c r="F31" s="130" t="str">
        <f>IF(COUNTIF(C31:E31, "yes") = 3, "yes", "no")</f>
        <v>no</v>
      </c>
      <c r="G31" s="60" t="s">
        <v>2157</v>
      </c>
      <c r="H31" s="60" t="s">
        <v>3</v>
      </c>
      <c r="I31" s="10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3031</v>
      </c>
      <c r="H32" s="61" t="s">
        <v>2</v>
      </c>
      <c r="I32" s="101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3032</v>
      </c>
      <c r="H33" s="62" t="s">
        <v>3</v>
      </c>
      <c r="I33" s="102" t="s">
        <v>2</v>
      </c>
      <c r="J33" s="116"/>
    </row>
    <row r="34" spans="1:10">
      <c r="A34" s="131" t="s">
        <v>3033</v>
      </c>
      <c r="B34" s="130" t="s">
        <v>3034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3034</v>
      </c>
      <c r="H34" s="60" t="s">
        <v>2</v>
      </c>
      <c r="I34" s="10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950</v>
      </c>
      <c r="H35" s="61" t="s">
        <v>3</v>
      </c>
      <c r="I35" s="101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949</v>
      </c>
      <c r="H36" s="62" t="s">
        <v>3</v>
      </c>
      <c r="I36" s="102" t="s">
        <v>3</v>
      </c>
      <c r="J36" s="116"/>
    </row>
    <row r="37" spans="1:10">
      <c r="A37" s="131" t="s">
        <v>3035</v>
      </c>
      <c r="B37" s="130" t="s">
        <v>2424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2424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2425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2770</v>
      </c>
      <c r="H39" s="62" t="s">
        <v>3</v>
      </c>
      <c r="I39" s="102" t="s">
        <v>3</v>
      </c>
      <c r="J39" s="116"/>
    </row>
    <row r="40" spans="1:10">
      <c r="A40" s="131" t="s">
        <v>3036</v>
      </c>
      <c r="B40" s="130" t="s">
        <v>2867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2869</v>
      </c>
      <c r="H40" s="60" t="s">
        <v>3</v>
      </c>
      <c r="I40" s="10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2868</v>
      </c>
      <c r="H41" s="61" t="s">
        <v>3</v>
      </c>
      <c r="I41" s="101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2867</v>
      </c>
      <c r="H42" s="62" t="s">
        <v>2</v>
      </c>
      <c r="I42" s="102" t="s">
        <v>2</v>
      </c>
      <c r="J42" s="116"/>
    </row>
    <row r="43" spans="1:10">
      <c r="A43" s="131" t="s">
        <v>3037</v>
      </c>
      <c r="B43" s="130" t="s">
        <v>2916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2917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2916</v>
      </c>
      <c r="H44" s="61" t="s">
        <v>2</v>
      </c>
      <c r="I44" s="101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2993</v>
      </c>
      <c r="H45" s="62" t="s">
        <v>3</v>
      </c>
      <c r="I45" s="102" t="s">
        <v>3</v>
      </c>
      <c r="J45" s="116"/>
    </row>
    <row r="46" spans="1:10">
      <c r="A46" s="131" t="s">
        <v>3038</v>
      </c>
      <c r="B46" s="130" t="s">
        <v>2920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2920</v>
      </c>
      <c r="H46" s="60" t="s">
        <v>2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2921</v>
      </c>
      <c r="H47" s="61" t="s">
        <v>3</v>
      </c>
      <c r="I47" s="101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2995</v>
      </c>
      <c r="H48" s="62" t="s">
        <v>3</v>
      </c>
      <c r="I48" s="102" t="s">
        <v>3</v>
      </c>
      <c r="J48" s="116"/>
    </row>
    <row r="49" spans="1:10">
      <c r="A49" s="131" t="s">
        <v>3039</v>
      </c>
      <c r="B49" s="130" t="s">
        <v>2928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2929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2928</v>
      </c>
      <c r="H50" s="61" t="s">
        <v>2</v>
      </c>
      <c r="I50" s="101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2998</v>
      </c>
      <c r="H51" s="62" t="s">
        <v>3</v>
      </c>
      <c r="I51" s="102" t="s">
        <v>3</v>
      </c>
      <c r="J51" s="116"/>
    </row>
    <row r="52" spans="1:10">
      <c r="A52" s="131" t="s">
        <v>3040</v>
      </c>
      <c r="B52" s="130" t="s">
        <v>2924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2924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3041</v>
      </c>
      <c r="H53" s="61" t="s">
        <v>2</v>
      </c>
      <c r="I53" s="101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3042</v>
      </c>
      <c r="H54" s="62" t="s">
        <v>3</v>
      </c>
      <c r="I54" s="102" t="s">
        <v>3</v>
      </c>
      <c r="J54" s="116"/>
    </row>
    <row r="55" spans="1:10">
      <c r="A55" s="131" t="s">
        <v>3043</v>
      </c>
      <c r="B55" s="130" t="s">
        <v>3044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3045</v>
      </c>
      <c r="H55" s="60" t="s">
        <v>3</v>
      </c>
      <c r="I55" s="10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3044</v>
      </c>
      <c r="H56" s="61" t="s">
        <v>2</v>
      </c>
      <c r="I56" s="101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3046</v>
      </c>
      <c r="H57" s="62" t="s">
        <v>3</v>
      </c>
      <c r="I57" s="102" t="s">
        <v>3</v>
      </c>
      <c r="J57" s="116"/>
    </row>
    <row r="58" spans="1:10">
      <c r="A58" s="131" t="s">
        <v>3047</v>
      </c>
      <c r="B58" s="130" t="s">
        <v>3048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3048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3049</v>
      </c>
      <c r="H59" s="61" t="s">
        <v>3</v>
      </c>
      <c r="I59" s="101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949</v>
      </c>
      <c r="H60" s="62" t="s">
        <v>3</v>
      </c>
      <c r="I60" s="102" t="s">
        <v>3</v>
      </c>
      <c r="J60" s="116"/>
    </row>
    <row r="61" spans="1:10">
      <c r="A61" s="131" t="s">
        <v>3050</v>
      </c>
      <c r="B61" s="130" t="s">
        <v>2346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3051</v>
      </c>
      <c r="H61" s="60" t="s">
        <v>3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978</v>
      </c>
      <c r="H62" s="61" t="s">
        <v>3</v>
      </c>
      <c r="I62" s="101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2346</v>
      </c>
      <c r="H63" s="62" t="s">
        <v>2</v>
      </c>
      <c r="I63" s="102" t="s">
        <v>2</v>
      </c>
      <c r="J63" s="116"/>
    </row>
    <row r="64" spans="1:10">
      <c r="A64" s="131" t="s">
        <v>3052</v>
      </c>
      <c r="B64" s="130" t="s">
        <v>3053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3054</v>
      </c>
      <c r="H64" s="60" t="s">
        <v>3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1796</v>
      </c>
      <c r="H65" s="61" t="s">
        <v>3</v>
      </c>
      <c r="I65" s="101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3053</v>
      </c>
      <c r="H66" s="62" t="s">
        <v>2</v>
      </c>
      <c r="I66" s="10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500-000000000000}">
      <formula1>binary_options</formula1>
    </dataValidation>
    <dataValidation type="list" allowBlank="1" sqref="H7:I66" xr:uid="{00000000-0002-0000-35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Lapas55"/>
  <dimension ref="A1:J67"/>
  <sheetViews>
    <sheetView topLeftCell="A16" workbookViewId="0">
      <selection activeCell="H21" sqref="H2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19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62980</v>
      </c>
      <c r="F2" s="50">
        <v>27875</v>
      </c>
      <c r="G2" s="50">
        <v>34354</v>
      </c>
      <c r="H2" s="49">
        <v>31456</v>
      </c>
    </row>
    <row r="3" spans="1:10">
      <c r="A3" s="48" t="s">
        <v>154</v>
      </c>
      <c r="B3" s="49" t="s">
        <v>2802</v>
      </c>
      <c r="D3" s="48" t="s">
        <v>156</v>
      </c>
      <c r="E3" s="50">
        <v>96373</v>
      </c>
      <c r="F3" s="50">
        <v>53780</v>
      </c>
      <c r="G3" s="50">
        <v>53820</v>
      </c>
      <c r="H3" s="49">
        <v>53780</v>
      </c>
    </row>
    <row r="4" spans="1:10">
      <c r="A4" s="51" t="s">
        <v>133</v>
      </c>
      <c r="B4" s="52" t="s">
        <v>242</v>
      </c>
      <c r="D4" s="51" t="s">
        <v>158</v>
      </c>
      <c r="E4" s="53">
        <v>159353</v>
      </c>
      <c r="F4" s="53">
        <v>81655</v>
      </c>
      <c r="G4" s="53">
        <v>88174</v>
      </c>
      <c r="H4" s="52">
        <v>85236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3055</v>
      </c>
      <c r="B7" s="130" t="s">
        <v>2935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3056</v>
      </c>
      <c r="H7" s="60" t="s">
        <v>3</v>
      </c>
      <c r="I7" s="100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3000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2935</v>
      </c>
      <c r="H9" s="62" t="s">
        <v>2</v>
      </c>
      <c r="I9" s="102" t="s">
        <v>2</v>
      </c>
      <c r="J9" s="116"/>
    </row>
    <row r="10" spans="1:10">
      <c r="A10" s="131" t="s">
        <v>3057</v>
      </c>
      <c r="B10" s="130" t="s">
        <v>3058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3058</v>
      </c>
      <c r="H10" s="60" t="s">
        <v>2</v>
      </c>
      <c r="I10" s="10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3059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3060</v>
      </c>
      <c r="H12" s="62" t="s">
        <v>2</v>
      </c>
      <c r="I12" s="102" t="s">
        <v>2</v>
      </c>
      <c r="J12" s="116"/>
    </row>
    <row r="13" spans="1:10">
      <c r="A13" s="131" t="s">
        <v>3061</v>
      </c>
      <c r="B13" s="130" t="s">
        <v>1795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1795</v>
      </c>
      <c r="H13" s="60" t="s">
        <v>2</v>
      </c>
      <c r="I13" s="10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3062</v>
      </c>
      <c r="H14" s="61" t="s">
        <v>3</v>
      </c>
      <c r="I14" s="101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1794</v>
      </c>
      <c r="H15" s="62" t="s">
        <v>3</v>
      </c>
      <c r="I15" s="102" t="s">
        <v>3</v>
      </c>
      <c r="J15" s="116"/>
    </row>
    <row r="16" spans="1:10">
      <c r="A16" s="131" t="s">
        <v>3063</v>
      </c>
      <c r="B16" s="130" t="s">
        <v>3064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3065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3064</v>
      </c>
      <c r="H17" s="61" t="s">
        <v>2</v>
      </c>
      <c r="I17" s="101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2936</v>
      </c>
      <c r="H18" s="62" t="s">
        <v>3</v>
      </c>
      <c r="I18" s="102" t="s">
        <v>3</v>
      </c>
      <c r="J18" s="116"/>
    </row>
    <row r="19" spans="1:10">
      <c r="A19" s="131" t="s">
        <v>3066</v>
      </c>
      <c r="B19" s="130" t="s">
        <v>2424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2424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1231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2770</v>
      </c>
      <c r="H21" s="62" t="s">
        <v>3</v>
      </c>
      <c r="I21" s="102" t="s">
        <v>3</v>
      </c>
      <c r="J21" s="116"/>
    </row>
    <row r="22" spans="1:10">
      <c r="A22" s="131" t="s">
        <v>3067</v>
      </c>
      <c r="B22" s="130" t="s">
        <v>931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2442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3068</v>
      </c>
      <c r="H23" s="61" t="s">
        <v>3</v>
      </c>
      <c r="I23" s="101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3069</v>
      </c>
      <c r="H24" s="62" t="s">
        <v>2</v>
      </c>
      <c r="I24" s="102" t="s">
        <v>2</v>
      </c>
      <c r="J24" s="116"/>
    </row>
    <row r="25" spans="1:10">
      <c r="A25" s="131" t="s">
        <v>3070</v>
      </c>
      <c r="B25" s="130" t="s">
        <v>3071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0" t="s">
        <v>3072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3073</v>
      </c>
      <c r="H26" s="61" t="s">
        <v>3</v>
      </c>
      <c r="I26" s="101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3074</v>
      </c>
      <c r="H27" s="62" t="s">
        <v>3</v>
      </c>
      <c r="I27" s="102" t="s">
        <v>3</v>
      </c>
      <c r="J27" s="116"/>
    </row>
    <row r="28" spans="1:10">
      <c r="A28" s="131" t="s">
        <v>3075</v>
      </c>
      <c r="B28" s="130" t="s">
        <v>3076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2303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2272</v>
      </c>
      <c r="H29" s="61" t="s">
        <v>3</v>
      </c>
      <c r="I29" s="101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3077</v>
      </c>
      <c r="H30" s="62" t="s">
        <v>3</v>
      </c>
      <c r="I30" s="102" t="s">
        <v>3</v>
      </c>
      <c r="J30" s="116"/>
    </row>
    <row r="31" spans="1:10">
      <c r="A31" s="131" t="s">
        <v>3078</v>
      </c>
      <c r="B31" s="130" t="s">
        <v>3079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3080</v>
      </c>
      <c r="H31" s="60" t="s">
        <v>3</v>
      </c>
      <c r="I31" s="10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3081</v>
      </c>
      <c r="H32" s="61" t="s">
        <v>2</v>
      </c>
      <c r="I32" s="101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285</v>
      </c>
      <c r="H33" s="62" t="s">
        <v>3</v>
      </c>
      <c r="I33" s="102" t="s">
        <v>3</v>
      </c>
      <c r="J33" s="116"/>
    </row>
    <row r="34" spans="1:10">
      <c r="A34" s="131" t="s">
        <v>3082</v>
      </c>
      <c r="B34" s="130" t="s">
        <v>1242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1285</v>
      </c>
      <c r="H34" s="60" t="s">
        <v>3</v>
      </c>
      <c r="I34" s="10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3083</v>
      </c>
      <c r="H35" s="61" t="s">
        <v>3</v>
      </c>
      <c r="I35" s="101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1242</v>
      </c>
      <c r="H36" s="62" t="s">
        <v>2</v>
      </c>
      <c r="I36" s="102" t="s">
        <v>2</v>
      </c>
      <c r="J36" s="116"/>
    </row>
    <row r="37" spans="1:10">
      <c r="A37" s="131" t="s">
        <v>3084</v>
      </c>
      <c r="B37" s="130" t="s">
        <v>3085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3086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3087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3088</v>
      </c>
      <c r="H39" s="62" t="s">
        <v>3</v>
      </c>
      <c r="I39" s="102" t="s">
        <v>3</v>
      </c>
      <c r="J39" s="116"/>
    </row>
    <row r="40" spans="1:10">
      <c r="A40" s="131" t="s">
        <v>3089</v>
      </c>
      <c r="B40" s="130" t="s">
        <v>3090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3091</v>
      </c>
      <c r="H40" s="60" t="s">
        <v>2</v>
      </c>
      <c r="I40" s="10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3092</v>
      </c>
      <c r="H41" s="61" t="s">
        <v>3</v>
      </c>
      <c r="I41" s="101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3093</v>
      </c>
      <c r="H42" s="62" t="s">
        <v>3</v>
      </c>
      <c r="I42" s="102" t="s">
        <v>3</v>
      </c>
      <c r="J42" s="116"/>
    </row>
    <row r="43" spans="1:10">
      <c r="A43" s="131" t="s">
        <v>3094</v>
      </c>
      <c r="B43" s="130" t="s">
        <v>2875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2877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3095</v>
      </c>
      <c r="H44" s="61" t="s">
        <v>3</v>
      </c>
      <c r="I44" s="101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2875</v>
      </c>
      <c r="H45" s="62" t="s">
        <v>2</v>
      </c>
      <c r="I45" s="102" t="s">
        <v>2</v>
      </c>
      <c r="J45" s="116"/>
    </row>
    <row r="46" spans="1:10">
      <c r="A46" s="131" t="s">
        <v>3096</v>
      </c>
      <c r="B46" s="130" t="s">
        <v>3097</v>
      </c>
      <c r="C46" s="130" t="s">
        <v>1</v>
      </c>
      <c r="D46" s="130" t="s">
        <v>0</v>
      </c>
      <c r="E46" s="130" t="s">
        <v>1</v>
      </c>
      <c r="F46" s="130" t="str">
        <f>IF(COUNTIF(C46:E46, "yes") = 3, "yes", "no")</f>
        <v>no</v>
      </c>
      <c r="G46" s="60" t="s">
        <v>3097</v>
      </c>
      <c r="H46" s="60" t="s">
        <v>4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3098</v>
      </c>
      <c r="H47" s="61" t="s">
        <v>4</v>
      </c>
      <c r="I47" s="101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3099</v>
      </c>
      <c r="H48" s="62" t="s">
        <v>4</v>
      </c>
      <c r="I48" s="102" t="s">
        <v>3</v>
      </c>
      <c r="J48" s="116"/>
    </row>
    <row r="49" spans="1:10">
      <c r="A49" s="131" t="s">
        <v>3100</v>
      </c>
      <c r="B49" s="130" t="s">
        <v>3101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3101</v>
      </c>
      <c r="H49" s="60" t="s">
        <v>2</v>
      </c>
      <c r="I49" s="10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2059</v>
      </c>
      <c r="H50" s="61" t="s">
        <v>3</v>
      </c>
      <c r="I50" s="101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3102</v>
      </c>
      <c r="H51" s="62" t="s">
        <v>3</v>
      </c>
      <c r="I51" s="102" t="s">
        <v>3</v>
      </c>
      <c r="J51" s="116"/>
    </row>
    <row r="52" spans="1:10">
      <c r="A52" s="131" t="s">
        <v>3103</v>
      </c>
      <c r="B52" s="130" t="s">
        <v>3104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3104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3105</v>
      </c>
      <c r="H53" s="61" t="s">
        <v>3</v>
      </c>
      <c r="I53" s="101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3106</v>
      </c>
      <c r="H54" s="62" t="s">
        <v>3</v>
      </c>
      <c r="I54" s="102" t="s">
        <v>3</v>
      </c>
      <c r="J54" s="116"/>
    </row>
    <row r="55" spans="1:10">
      <c r="A55" s="131" t="s">
        <v>3107</v>
      </c>
      <c r="B55" s="130" t="s">
        <v>3108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3109</v>
      </c>
      <c r="H55" s="60" t="s">
        <v>3</v>
      </c>
      <c r="I55" s="10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3110</v>
      </c>
      <c r="H56" s="61" t="s">
        <v>2</v>
      </c>
      <c r="I56" s="101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3111</v>
      </c>
      <c r="H57" s="62" t="s">
        <v>3</v>
      </c>
      <c r="I57" s="102" t="s">
        <v>2</v>
      </c>
      <c r="J57" s="116"/>
    </row>
    <row r="58" spans="1:10">
      <c r="A58" s="131" t="s">
        <v>3112</v>
      </c>
      <c r="B58" s="130" t="s">
        <v>3113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3113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3114</v>
      </c>
      <c r="H59" s="61" t="s">
        <v>3</v>
      </c>
      <c r="I59" s="101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3115</v>
      </c>
      <c r="H60" s="62" t="s">
        <v>3</v>
      </c>
      <c r="I60" s="102" t="s">
        <v>3</v>
      </c>
      <c r="J60" s="116"/>
    </row>
    <row r="61" spans="1:10">
      <c r="A61" s="131" t="s">
        <v>3116</v>
      </c>
      <c r="B61" s="130" t="s">
        <v>3117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2843</v>
      </c>
      <c r="H61" s="60" t="s">
        <v>3</v>
      </c>
      <c r="I61" s="10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3118</v>
      </c>
      <c r="H62" s="61" t="s">
        <v>3</v>
      </c>
      <c r="I62" s="101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62" t="s">
        <v>3117</v>
      </c>
      <c r="H63" s="62" t="s">
        <v>2</v>
      </c>
      <c r="I63" s="102" t="s">
        <v>2</v>
      </c>
      <c r="J63" s="116"/>
    </row>
    <row r="64" spans="1:10">
      <c r="A64" s="131" t="s">
        <v>3119</v>
      </c>
      <c r="B64" s="130" t="s">
        <v>1104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1104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3120</v>
      </c>
      <c r="H65" s="61" t="s">
        <v>3</v>
      </c>
      <c r="I65" s="101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62" t="s">
        <v>3121</v>
      </c>
      <c r="H66" s="62" t="s">
        <v>3</v>
      </c>
      <c r="I66" s="10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600-000000000000}">
      <formula1>binary_options</formula1>
    </dataValidation>
    <dataValidation type="list" allowBlank="1" sqref="H7:I66" xr:uid="{00000000-0002-0000-36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Lapas56"/>
  <dimension ref="A1:J67"/>
  <sheetViews>
    <sheetView workbookViewId="0">
      <selection activeCell="H46" sqref="H46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19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55665</v>
      </c>
      <c r="F2" s="50">
        <v>29415</v>
      </c>
      <c r="G2" s="50">
        <v>29652</v>
      </c>
      <c r="H2" s="49">
        <v>29375</v>
      </c>
    </row>
    <row r="3" spans="1:10">
      <c r="A3" s="48" t="s">
        <v>154</v>
      </c>
      <c r="B3" s="49" t="s">
        <v>2802</v>
      </c>
      <c r="D3" s="48" t="s">
        <v>156</v>
      </c>
      <c r="E3" s="50">
        <v>95946</v>
      </c>
      <c r="F3" s="50">
        <v>52692</v>
      </c>
      <c r="G3" s="50">
        <v>52636</v>
      </c>
      <c r="H3" s="49">
        <v>52668</v>
      </c>
    </row>
    <row r="4" spans="1:10">
      <c r="A4" s="51" t="s">
        <v>133</v>
      </c>
      <c r="B4" s="52" t="s">
        <v>285</v>
      </c>
      <c r="D4" s="51" t="s">
        <v>158</v>
      </c>
      <c r="E4" s="53">
        <v>151611</v>
      </c>
      <c r="F4" s="53">
        <v>82107</v>
      </c>
      <c r="G4" s="53">
        <v>82288</v>
      </c>
      <c r="H4" s="52">
        <v>82043</v>
      </c>
    </row>
    <row r="6" spans="1:10" ht="15.75" customHeight="1" thickBot="1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3122</v>
      </c>
      <c r="B7" s="130" t="s">
        <v>2854</v>
      </c>
      <c r="C7" s="132" t="s">
        <v>0</v>
      </c>
      <c r="D7" s="132" t="s">
        <v>0</v>
      </c>
      <c r="E7" s="132" t="s">
        <v>0</v>
      </c>
      <c r="F7" s="130" t="str">
        <f>IF(COUNTIF(C7:E7, "yes") = 3, "yes", "no")</f>
        <v>yes</v>
      </c>
      <c r="G7" s="60" t="s">
        <v>2854</v>
      </c>
      <c r="H7" s="60" t="s">
        <v>2</v>
      </c>
      <c r="I7" s="100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2855</v>
      </c>
      <c r="H8" s="61" t="s">
        <v>3</v>
      </c>
      <c r="I8" s="101" t="s">
        <v>3</v>
      </c>
      <c r="J8" s="116"/>
    </row>
    <row r="9" spans="1:10" ht="15.75" customHeight="1" thickBot="1">
      <c r="A9" s="124"/>
      <c r="B9" s="121"/>
      <c r="C9" s="127"/>
      <c r="D9" s="127"/>
      <c r="E9" s="127"/>
      <c r="F9" s="121"/>
      <c r="G9" s="62" t="s">
        <v>3123</v>
      </c>
      <c r="H9" s="62" t="s">
        <v>2</v>
      </c>
      <c r="I9" s="102" t="s">
        <v>2</v>
      </c>
      <c r="J9" s="116"/>
    </row>
    <row r="10" spans="1:10">
      <c r="A10" s="131" t="s">
        <v>3124</v>
      </c>
      <c r="B10" s="130" t="s">
        <v>2871</v>
      </c>
      <c r="C10" s="132" t="s">
        <v>0</v>
      </c>
      <c r="D10" s="132" t="s">
        <v>0</v>
      </c>
      <c r="E10" s="132" t="s">
        <v>0</v>
      </c>
      <c r="F10" s="130" t="str">
        <f>IF(COUNTIF(C10:E10, "yes") = 3, "yes", "no")</f>
        <v>yes</v>
      </c>
      <c r="G10" s="60" t="s">
        <v>3125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3126</v>
      </c>
      <c r="H11" s="61" t="s">
        <v>3</v>
      </c>
      <c r="I11" s="101" t="s">
        <v>3</v>
      </c>
      <c r="J11" s="116"/>
    </row>
    <row r="12" spans="1:10" ht="15.75" customHeight="1" thickBot="1">
      <c r="A12" s="124"/>
      <c r="B12" s="121"/>
      <c r="C12" s="127"/>
      <c r="D12" s="127"/>
      <c r="E12" s="127"/>
      <c r="F12" s="121"/>
      <c r="G12" s="62" t="s">
        <v>2871</v>
      </c>
      <c r="H12" s="62" t="s">
        <v>2</v>
      </c>
      <c r="I12" s="102" t="s">
        <v>2</v>
      </c>
      <c r="J12" s="116"/>
    </row>
    <row r="13" spans="1:10">
      <c r="A13" s="131" t="s">
        <v>3127</v>
      </c>
      <c r="B13" s="130" t="s">
        <v>2826</v>
      </c>
      <c r="C13" s="132" t="s">
        <v>0</v>
      </c>
      <c r="D13" s="132" t="s">
        <v>0</v>
      </c>
      <c r="E13" s="132" t="s">
        <v>0</v>
      </c>
      <c r="F13" s="130" t="str">
        <f>IF(COUNTIF(C13:E13, "yes") = 3, "yes", "no")</f>
        <v>yes</v>
      </c>
      <c r="G13" s="60" t="s">
        <v>2825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2826</v>
      </c>
      <c r="H14" s="61" t="s">
        <v>2</v>
      </c>
      <c r="I14" s="101" t="s">
        <v>2</v>
      </c>
      <c r="J14" s="116"/>
    </row>
    <row r="15" spans="1:10" ht="15.75" customHeight="1" thickBot="1">
      <c r="A15" s="124"/>
      <c r="B15" s="121"/>
      <c r="C15" s="127"/>
      <c r="D15" s="127"/>
      <c r="E15" s="127"/>
      <c r="F15" s="121"/>
      <c r="G15" s="62" t="s">
        <v>3128</v>
      </c>
      <c r="H15" s="62" t="s">
        <v>3</v>
      </c>
      <c r="I15" s="102" t="s">
        <v>3</v>
      </c>
      <c r="J15" s="116"/>
    </row>
    <row r="16" spans="1:10">
      <c r="A16" s="131" t="s">
        <v>3129</v>
      </c>
      <c r="B16" s="130" t="s">
        <v>3130</v>
      </c>
      <c r="C16" s="132" t="s">
        <v>0</v>
      </c>
      <c r="D16" s="132" t="s">
        <v>0</v>
      </c>
      <c r="E16" s="132" t="s">
        <v>0</v>
      </c>
      <c r="F16" s="130" t="str">
        <f>IF(COUNTIF(C16:E16, "yes") = 3, "yes", "no")</f>
        <v>yes</v>
      </c>
      <c r="G16" s="60" t="s">
        <v>3131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3130</v>
      </c>
      <c r="H17" s="61" t="s">
        <v>2</v>
      </c>
      <c r="I17" s="101" t="s">
        <v>2</v>
      </c>
      <c r="J17" s="116"/>
    </row>
    <row r="18" spans="1:10" ht="15.75" customHeight="1" thickBot="1">
      <c r="A18" s="124"/>
      <c r="B18" s="121"/>
      <c r="C18" s="127"/>
      <c r="D18" s="127"/>
      <c r="E18" s="127"/>
      <c r="F18" s="121"/>
      <c r="G18" s="62" t="s">
        <v>2214</v>
      </c>
      <c r="H18" s="62" t="s">
        <v>3</v>
      </c>
      <c r="I18" s="102" t="s">
        <v>3</v>
      </c>
      <c r="J18" s="116"/>
    </row>
    <row r="19" spans="1:10">
      <c r="A19" s="131" t="s">
        <v>3132</v>
      </c>
      <c r="B19" s="130" t="s">
        <v>2833</v>
      </c>
      <c r="C19" s="132" t="s">
        <v>0</v>
      </c>
      <c r="D19" s="132" t="s">
        <v>0</v>
      </c>
      <c r="E19" s="132" t="s">
        <v>0</v>
      </c>
      <c r="F19" s="130" t="str">
        <f>IF(COUNTIF(C19:E19, "yes") = 3, "yes", "no")</f>
        <v>yes</v>
      </c>
      <c r="G19" s="60">
        <v>1270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>
        <v>1256</v>
      </c>
      <c r="H20" s="61" t="s">
        <v>3</v>
      </c>
      <c r="I20" s="101" t="s">
        <v>3</v>
      </c>
      <c r="J20" s="116"/>
    </row>
    <row r="21" spans="1:10" ht="15.75" customHeight="1" thickBot="1">
      <c r="A21" s="124"/>
      <c r="B21" s="121"/>
      <c r="C21" s="127"/>
      <c r="D21" s="127"/>
      <c r="E21" s="127"/>
      <c r="F21" s="121"/>
      <c r="G21" s="62">
        <v>1100</v>
      </c>
      <c r="H21" s="62" t="s">
        <v>3</v>
      </c>
      <c r="I21" s="102" t="s">
        <v>3</v>
      </c>
      <c r="J21" s="116"/>
    </row>
    <row r="22" spans="1:10">
      <c r="A22" s="131" t="s">
        <v>3133</v>
      </c>
      <c r="B22" s="130" t="s">
        <v>1285</v>
      </c>
      <c r="C22" s="132" t="s">
        <v>0</v>
      </c>
      <c r="D22" s="132" t="s">
        <v>0</v>
      </c>
      <c r="E22" s="132" t="s">
        <v>0</v>
      </c>
      <c r="F22" s="130" t="str">
        <f>IF(COUNTIF(C22:E22, "yes") = 3, "yes", "no")</f>
        <v>yes</v>
      </c>
      <c r="G22" s="60" t="s">
        <v>1285</v>
      </c>
      <c r="H22" s="60" t="s">
        <v>2</v>
      </c>
      <c r="I22" s="10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949</v>
      </c>
      <c r="H23" s="61" t="s">
        <v>3</v>
      </c>
      <c r="I23" s="101" t="s">
        <v>3</v>
      </c>
      <c r="J23" s="116"/>
    </row>
    <row r="24" spans="1:10" ht="15.75" customHeight="1" thickBot="1">
      <c r="A24" s="124"/>
      <c r="B24" s="121"/>
      <c r="C24" s="127"/>
      <c r="D24" s="127"/>
      <c r="E24" s="127"/>
      <c r="F24" s="121"/>
      <c r="G24" s="62" t="s">
        <v>933</v>
      </c>
      <c r="H24" s="62" t="s">
        <v>3</v>
      </c>
      <c r="I24" s="102" t="s">
        <v>3</v>
      </c>
      <c r="J24" s="116"/>
    </row>
    <row r="25" spans="1:10">
      <c r="A25" s="131" t="s">
        <v>3134</v>
      </c>
      <c r="B25" s="130" t="s">
        <v>2441</v>
      </c>
      <c r="C25" s="132" t="s">
        <v>0</v>
      </c>
      <c r="D25" s="132" t="s">
        <v>0</v>
      </c>
      <c r="E25" s="132" t="s">
        <v>0</v>
      </c>
      <c r="F25" s="130" t="str">
        <f>IF(COUNTIF(C25:E25, "yes") = 3, "yes", "no")</f>
        <v>yes</v>
      </c>
      <c r="G25" s="60" t="s">
        <v>3135</v>
      </c>
      <c r="H25" s="60" t="s">
        <v>3</v>
      </c>
      <c r="I25" s="10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3136</v>
      </c>
      <c r="H26" s="61" t="s">
        <v>2</v>
      </c>
      <c r="I26" s="101" t="s">
        <v>2</v>
      </c>
      <c r="J26" s="116"/>
    </row>
    <row r="27" spans="1:10" ht="15.75" customHeight="1" thickBot="1">
      <c r="A27" s="124"/>
      <c r="B27" s="121"/>
      <c r="C27" s="127"/>
      <c r="D27" s="127"/>
      <c r="E27" s="127"/>
      <c r="F27" s="121"/>
      <c r="G27" s="62" t="s">
        <v>3069</v>
      </c>
      <c r="H27" s="62" t="s">
        <v>3</v>
      </c>
      <c r="I27" s="102" t="s">
        <v>3</v>
      </c>
      <c r="J27" s="116"/>
    </row>
    <row r="28" spans="1:10">
      <c r="A28" s="131" t="s">
        <v>3137</v>
      </c>
      <c r="B28" s="130" t="s">
        <v>1242</v>
      </c>
      <c r="C28" s="132" t="s">
        <v>0</v>
      </c>
      <c r="D28" s="132" t="s">
        <v>0</v>
      </c>
      <c r="E28" s="132" t="s">
        <v>0</v>
      </c>
      <c r="F28" s="130" t="str">
        <f>IF(COUNTIF(C28:E28, "yes") = 3, "yes", "no")</f>
        <v>yes</v>
      </c>
      <c r="G28" s="60" t="s">
        <v>1242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947</v>
      </c>
      <c r="H29" s="61" t="s">
        <v>3</v>
      </c>
      <c r="I29" s="101" t="s">
        <v>3</v>
      </c>
      <c r="J29" s="116"/>
    </row>
    <row r="30" spans="1:10" ht="15.75" customHeight="1" thickBot="1">
      <c r="A30" s="124"/>
      <c r="B30" s="121"/>
      <c r="C30" s="127"/>
      <c r="D30" s="127"/>
      <c r="E30" s="127"/>
      <c r="F30" s="121"/>
      <c r="G30" s="62" t="s">
        <v>1285</v>
      </c>
      <c r="H30" s="62" t="s">
        <v>3</v>
      </c>
      <c r="I30" s="102" t="s">
        <v>3</v>
      </c>
      <c r="J30" s="116"/>
    </row>
    <row r="31" spans="1:10">
      <c r="A31" s="131" t="s">
        <v>3138</v>
      </c>
      <c r="B31" s="130" t="s">
        <v>2935</v>
      </c>
      <c r="C31" s="132" t="s">
        <v>0</v>
      </c>
      <c r="D31" s="132" t="s">
        <v>0</v>
      </c>
      <c r="E31" s="132" t="s">
        <v>0</v>
      </c>
      <c r="F31" s="130" t="str">
        <f>IF(COUNTIF(C31:E31, "yes") = 3, "yes", "no")</f>
        <v>yes</v>
      </c>
      <c r="G31" s="60" t="s">
        <v>2935</v>
      </c>
      <c r="H31" s="60" t="s">
        <v>2</v>
      </c>
      <c r="I31" s="10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3000</v>
      </c>
      <c r="H32" s="61" t="s">
        <v>3</v>
      </c>
      <c r="I32" s="101" t="s">
        <v>3</v>
      </c>
      <c r="J32" s="116"/>
    </row>
    <row r="33" spans="1:10" ht="15.75" customHeight="1" thickBot="1">
      <c r="A33" s="124"/>
      <c r="B33" s="121"/>
      <c r="C33" s="127"/>
      <c r="D33" s="127"/>
      <c r="E33" s="127"/>
      <c r="F33" s="121"/>
      <c r="G33" s="62" t="s">
        <v>3001</v>
      </c>
      <c r="H33" s="62" t="s">
        <v>3</v>
      </c>
      <c r="I33" s="102" t="s">
        <v>3</v>
      </c>
      <c r="J33" s="116"/>
    </row>
    <row r="34" spans="1:10">
      <c r="A34" s="131" t="s">
        <v>3139</v>
      </c>
      <c r="B34" s="130" t="s">
        <v>3000</v>
      </c>
      <c r="C34" s="132" t="s">
        <v>0</v>
      </c>
      <c r="D34" s="132" t="s">
        <v>0</v>
      </c>
      <c r="E34" s="132" t="s">
        <v>0</v>
      </c>
      <c r="F34" s="130" t="str">
        <f>IF(COUNTIF(C34:E34, "yes") = 3, "yes", "no")</f>
        <v>yes</v>
      </c>
      <c r="G34" s="60" t="s">
        <v>3001</v>
      </c>
      <c r="H34" s="60" t="s">
        <v>3</v>
      </c>
      <c r="I34" s="10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2935</v>
      </c>
      <c r="H35" s="61" t="s">
        <v>3</v>
      </c>
      <c r="I35" s="101" t="s">
        <v>3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62" t="s">
        <v>3000</v>
      </c>
      <c r="H36" s="62" t="s">
        <v>2</v>
      </c>
      <c r="I36" s="102" t="s">
        <v>2</v>
      </c>
      <c r="J36" s="116"/>
    </row>
    <row r="37" spans="1:10">
      <c r="A37" s="131" t="s">
        <v>3140</v>
      </c>
      <c r="B37" s="130" t="s">
        <v>3141</v>
      </c>
      <c r="C37" s="132" t="s">
        <v>0</v>
      </c>
      <c r="D37" s="132" t="s">
        <v>0</v>
      </c>
      <c r="E37" s="132" t="s">
        <v>0</v>
      </c>
      <c r="F37" s="130" t="str">
        <f>IF(COUNTIF(C37:E37, "yes") = 3, "yes", "no")</f>
        <v>yes</v>
      </c>
      <c r="G37" s="60" t="s">
        <v>3141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3001</v>
      </c>
      <c r="H38" s="61" t="s">
        <v>3</v>
      </c>
      <c r="I38" s="101" t="s">
        <v>3</v>
      </c>
      <c r="J38" s="116"/>
    </row>
    <row r="39" spans="1:10" ht="15.75" customHeight="1" thickBot="1">
      <c r="A39" s="124"/>
      <c r="B39" s="121"/>
      <c r="C39" s="127"/>
      <c r="D39" s="127"/>
      <c r="E39" s="127"/>
      <c r="F39" s="121"/>
      <c r="G39" s="62" t="s">
        <v>3000</v>
      </c>
      <c r="H39" s="62" t="s">
        <v>3</v>
      </c>
      <c r="I39" s="102" t="s">
        <v>3</v>
      </c>
      <c r="J39" s="116"/>
    </row>
    <row r="40" spans="1:10">
      <c r="A40" s="131" t="s">
        <v>3142</v>
      </c>
      <c r="B40" s="130" t="s">
        <v>3143</v>
      </c>
      <c r="C40" s="132" t="s">
        <v>0</v>
      </c>
      <c r="D40" s="132" t="s">
        <v>0</v>
      </c>
      <c r="E40" s="132" t="s">
        <v>0</v>
      </c>
      <c r="F40" s="130" t="str">
        <f>IF(COUNTIF(C40:E40, "yes") = 3, "yes", "no")</f>
        <v>yes</v>
      </c>
      <c r="G40" s="60" t="s">
        <v>3144</v>
      </c>
      <c r="H40" s="60" t="s">
        <v>3</v>
      </c>
      <c r="I40" s="10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3145</v>
      </c>
      <c r="H41" s="61" t="s">
        <v>2</v>
      </c>
      <c r="I41" s="101" t="s">
        <v>2</v>
      </c>
      <c r="J41" s="116"/>
    </row>
    <row r="42" spans="1:10" ht="15.75" customHeight="1" thickBot="1">
      <c r="A42" s="124"/>
      <c r="B42" s="121"/>
      <c r="C42" s="127"/>
      <c r="D42" s="127"/>
      <c r="E42" s="127"/>
      <c r="F42" s="121"/>
      <c r="G42" s="62" t="s">
        <v>3146</v>
      </c>
      <c r="H42" s="62" t="s">
        <v>3</v>
      </c>
      <c r="I42" s="102" t="s">
        <v>3</v>
      </c>
      <c r="J42" s="116"/>
    </row>
    <row r="43" spans="1:10">
      <c r="A43" s="131" t="s">
        <v>3147</v>
      </c>
      <c r="B43" s="130" t="s">
        <v>2868</v>
      </c>
      <c r="C43" s="132" t="s">
        <v>0</v>
      </c>
      <c r="D43" s="132" t="s">
        <v>0</v>
      </c>
      <c r="E43" s="132" t="s">
        <v>0</v>
      </c>
      <c r="F43" s="130" t="str">
        <f>IF(COUNTIF(C43:E43, "yes") = 3, "yes", "no")</f>
        <v>yes</v>
      </c>
      <c r="G43" s="60" t="s">
        <v>2868</v>
      </c>
      <c r="H43" s="60" t="s">
        <v>2</v>
      </c>
      <c r="I43" s="10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2867</v>
      </c>
      <c r="H44" s="61" t="s">
        <v>3</v>
      </c>
      <c r="I44" s="101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62" t="s">
        <v>3148</v>
      </c>
      <c r="H45" s="62" t="s">
        <v>3</v>
      </c>
      <c r="I45" s="102" t="s">
        <v>3</v>
      </c>
      <c r="J45" s="116"/>
    </row>
    <row r="46" spans="1:10">
      <c r="A46" s="131" t="s">
        <v>3149</v>
      </c>
      <c r="B46" s="130" t="s">
        <v>2917</v>
      </c>
      <c r="C46" s="132" t="s">
        <v>0</v>
      </c>
      <c r="D46" s="132" t="s">
        <v>0</v>
      </c>
      <c r="E46" s="132" t="s">
        <v>0</v>
      </c>
      <c r="F46" s="130" t="str">
        <f>IF(COUNTIF(C46:E46, "yes") = 3, "yes", "no")</f>
        <v>yes</v>
      </c>
      <c r="G46" s="60" t="s">
        <v>3150</v>
      </c>
      <c r="H46" s="60" t="s">
        <v>3</v>
      </c>
      <c r="I46" s="10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2993</v>
      </c>
      <c r="H47" s="61" t="s">
        <v>3</v>
      </c>
      <c r="I47" s="101" t="s">
        <v>3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62" t="s">
        <v>2917</v>
      </c>
      <c r="H48" s="62" t="s">
        <v>2</v>
      </c>
      <c r="I48" s="102" t="s">
        <v>2</v>
      </c>
      <c r="J48" s="116"/>
    </row>
    <row r="49" spans="1:10">
      <c r="A49" s="131" t="s">
        <v>3151</v>
      </c>
      <c r="B49" s="130" t="s">
        <v>3152</v>
      </c>
      <c r="C49" s="132" t="s">
        <v>0</v>
      </c>
      <c r="D49" s="132" t="s">
        <v>0</v>
      </c>
      <c r="E49" s="132" t="s">
        <v>0</v>
      </c>
      <c r="F49" s="130" t="str">
        <f>IF(COUNTIF(C49:E49, "yes") = 3, "yes", "no")</f>
        <v>yes</v>
      </c>
      <c r="G49" s="60" t="s">
        <v>2921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3153</v>
      </c>
      <c r="H50" s="61" t="s">
        <v>3</v>
      </c>
      <c r="I50" s="101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62" t="s">
        <v>3152</v>
      </c>
      <c r="H51" s="62" t="s">
        <v>2</v>
      </c>
      <c r="I51" s="102" t="s">
        <v>2</v>
      </c>
      <c r="J51" s="116"/>
    </row>
    <row r="52" spans="1:10">
      <c r="A52" s="131" t="s">
        <v>3154</v>
      </c>
      <c r="B52" s="130" t="s">
        <v>2925</v>
      </c>
      <c r="C52" s="132" t="s">
        <v>0</v>
      </c>
      <c r="D52" s="132" t="s">
        <v>0</v>
      </c>
      <c r="E52" s="132" t="s">
        <v>0</v>
      </c>
      <c r="F52" s="130" t="str">
        <f>IF(COUNTIF(C52:E52, "yes") = 3, "yes", "no")</f>
        <v>yes</v>
      </c>
      <c r="G52" s="60" t="s">
        <v>2925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3155</v>
      </c>
      <c r="H53" s="61" t="s">
        <v>3</v>
      </c>
      <c r="I53" s="101" t="s">
        <v>3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62" t="s">
        <v>3156</v>
      </c>
      <c r="H54" s="62" t="s">
        <v>3</v>
      </c>
      <c r="I54" s="102" t="s">
        <v>3</v>
      </c>
      <c r="J54" s="116"/>
    </row>
    <row r="55" spans="1:10">
      <c r="A55" s="131" t="s">
        <v>3157</v>
      </c>
      <c r="B55" s="130" t="s">
        <v>3158</v>
      </c>
      <c r="C55" s="132" t="s">
        <v>0</v>
      </c>
      <c r="D55" s="132" t="s">
        <v>0</v>
      </c>
      <c r="E55" s="132" t="s">
        <v>0</v>
      </c>
      <c r="F55" s="130" t="str">
        <f>IF(COUNTIF(C55:E55, "yes") = 3, "yes", "no")</f>
        <v>yes</v>
      </c>
      <c r="G55" s="60" t="s">
        <v>3158</v>
      </c>
      <c r="H55" s="60" t="s">
        <v>2</v>
      </c>
      <c r="I55" s="10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3159</v>
      </c>
      <c r="H56" s="61" t="s">
        <v>3</v>
      </c>
      <c r="I56" s="101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62" t="s">
        <v>3160</v>
      </c>
      <c r="H57" s="62" t="s">
        <v>3</v>
      </c>
      <c r="I57" s="102" t="s">
        <v>3</v>
      </c>
      <c r="J57" s="116"/>
    </row>
    <row r="58" spans="1:10">
      <c r="A58" s="131" t="s">
        <v>3161</v>
      </c>
      <c r="B58" s="130" t="s">
        <v>3044</v>
      </c>
      <c r="C58" s="132" t="s">
        <v>0</v>
      </c>
      <c r="D58" s="132" t="s">
        <v>0</v>
      </c>
      <c r="E58" s="132" t="s">
        <v>0</v>
      </c>
      <c r="F58" s="130" t="str">
        <f>IF(COUNTIF(C58:E58, "yes") = 3, "yes", "no")</f>
        <v>yes</v>
      </c>
      <c r="G58" s="60" t="s">
        <v>3045</v>
      </c>
      <c r="H58" s="60" t="s">
        <v>3</v>
      </c>
      <c r="I58" s="10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3162</v>
      </c>
      <c r="H59" s="61" t="s">
        <v>3</v>
      </c>
      <c r="I59" s="101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62" t="s">
        <v>3044</v>
      </c>
      <c r="H60" s="62" t="s">
        <v>2</v>
      </c>
      <c r="I60" s="102" t="s">
        <v>2</v>
      </c>
      <c r="J60" s="116"/>
    </row>
    <row r="61" spans="1:10">
      <c r="A61" s="131" t="s">
        <v>3163</v>
      </c>
      <c r="B61" s="130" t="s">
        <v>1408</v>
      </c>
      <c r="C61" s="132" t="s">
        <v>0</v>
      </c>
      <c r="D61" s="132" t="s">
        <v>0</v>
      </c>
      <c r="E61" s="132" t="s">
        <v>0</v>
      </c>
      <c r="F61" s="130" t="str">
        <f>IF(COUNTIF(C61:E61, "yes") = 3, "yes", "no")</f>
        <v>yes</v>
      </c>
      <c r="G61" s="60" t="s">
        <v>1408</v>
      </c>
      <c r="H61" s="60" t="s">
        <v>2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3164</v>
      </c>
      <c r="H62" s="61" t="s">
        <v>3</v>
      </c>
      <c r="I62" s="101" t="s">
        <v>3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62" t="s">
        <v>1359</v>
      </c>
      <c r="H63" s="62" t="s">
        <v>3</v>
      </c>
      <c r="I63" s="102" t="s">
        <v>3</v>
      </c>
      <c r="J63" s="116"/>
    </row>
    <row r="64" spans="1:10">
      <c r="A64" s="131" t="s">
        <v>3165</v>
      </c>
      <c r="B64" s="130" t="s">
        <v>3166</v>
      </c>
      <c r="C64" s="132" t="s">
        <v>0</v>
      </c>
      <c r="D64" s="132" t="s">
        <v>0</v>
      </c>
      <c r="E64" s="132" t="s">
        <v>0</v>
      </c>
      <c r="F64" s="130" t="str">
        <f>IF(COUNTIF(C64:E64, "yes") = 3, "yes", "no")</f>
        <v>yes</v>
      </c>
      <c r="G64" s="60" t="s">
        <v>3166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3167</v>
      </c>
      <c r="H65" s="61" t="s">
        <v>3</v>
      </c>
      <c r="I65" s="101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62" t="s">
        <v>3168</v>
      </c>
      <c r="H66" s="62" t="s">
        <v>3</v>
      </c>
      <c r="I66" s="10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700-000000000000}">
      <formula1>binary_options</formula1>
    </dataValidation>
    <dataValidation type="list" allowBlank="1" sqref="H7:I66" xr:uid="{00000000-0002-0000-37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Lapas57"/>
  <dimension ref="A1:J67"/>
  <sheetViews>
    <sheetView topLeftCell="A21" workbookViewId="0">
      <selection activeCell="H21" sqref="H2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20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1169</v>
      </c>
      <c r="F2" s="50">
        <v>903</v>
      </c>
      <c r="G2" s="50">
        <v>1261</v>
      </c>
      <c r="H2" s="49">
        <v>1428</v>
      </c>
    </row>
    <row r="3" spans="1:10">
      <c r="A3" s="48" t="s">
        <v>154</v>
      </c>
      <c r="B3" s="49" t="s">
        <v>2802</v>
      </c>
      <c r="D3" s="48" t="s">
        <v>156</v>
      </c>
      <c r="E3" s="50">
        <v>14929</v>
      </c>
      <c r="F3" s="50">
        <v>16499</v>
      </c>
      <c r="G3" s="50">
        <v>16464</v>
      </c>
      <c r="H3" s="49">
        <v>16473</v>
      </c>
    </row>
    <row r="4" spans="1:10">
      <c r="A4" s="51" t="s">
        <v>133</v>
      </c>
      <c r="B4" s="52" t="s">
        <v>157</v>
      </c>
      <c r="D4" s="51" t="s">
        <v>158</v>
      </c>
      <c r="E4" s="53">
        <v>16098</v>
      </c>
      <c r="F4" s="53">
        <v>17402</v>
      </c>
      <c r="G4" s="53">
        <v>17725</v>
      </c>
      <c r="H4" s="52">
        <v>17901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3169</v>
      </c>
      <c r="B7" s="130" t="s">
        <v>2804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2804</v>
      </c>
      <c r="H7" s="60" t="s">
        <v>2</v>
      </c>
      <c r="I7" s="100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3170</v>
      </c>
      <c r="H8" s="61" t="s">
        <v>3</v>
      </c>
      <c r="I8" s="101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62" t="s">
        <v>3171</v>
      </c>
      <c r="H9" s="62" t="s">
        <v>3</v>
      </c>
      <c r="I9" s="102" t="s">
        <v>3</v>
      </c>
      <c r="J9" s="116"/>
    </row>
    <row r="10" spans="1:10">
      <c r="A10" s="131" t="s">
        <v>3172</v>
      </c>
      <c r="B10" s="130" t="s">
        <v>2945</v>
      </c>
      <c r="C10" s="132" t="s">
        <v>0</v>
      </c>
      <c r="D10" s="132" t="s">
        <v>0</v>
      </c>
      <c r="E10" s="132" t="s">
        <v>0</v>
      </c>
      <c r="F10" s="130" t="str">
        <f>IF(COUNTIF(C10:E10, "yes") = 3, "yes", "no")</f>
        <v>yes</v>
      </c>
      <c r="G10" s="60" t="s">
        <v>3173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3174</v>
      </c>
      <c r="H11" s="61" t="s">
        <v>3</v>
      </c>
      <c r="I11" s="101" t="s">
        <v>3</v>
      </c>
      <c r="J11" s="116"/>
    </row>
    <row r="12" spans="1:10" ht="15.75" customHeight="1" thickBot="1">
      <c r="A12" s="124"/>
      <c r="B12" s="121"/>
      <c r="C12" s="127"/>
      <c r="D12" s="127"/>
      <c r="E12" s="127"/>
      <c r="F12" s="121"/>
      <c r="G12" s="62" t="s">
        <v>2947</v>
      </c>
      <c r="H12" s="62" t="s">
        <v>2</v>
      </c>
      <c r="I12" s="102" t="s">
        <v>2</v>
      </c>
      <c r="J12" s="116"/>
    </row>
    <row r="13" spans="1:10">
      <c r="A13" s="131" t="s">
        <v>3175</v>
      </c>
      <c r="B13" s="130" t="s">
        <v>2817</v>
      </c>
      <c r="C13" s="132" t="s">
        <v>0</v>
      </c>
      <c r="D13" s="132" t="s">
        <v>0</v>
      </c>
      <c r="E13" s="132" t="s">
        <v>0</v>
      </c>
      <c r="F13" s="130" t="str">
        <f>IF(COUNTIF(C13:E13, "yes") = 3, "yes", "no")</f>
        <v>yes</v>
      </c>
      <c r="G13" s="60" t="s">
        <v>2894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2817</v>
      </c>
      <c r="H14" s="61" t="s">
        <v>2</v>
      </c>
      <c r="I14" s="101" t="s">
        <v>2</v>
      </c>
      <c r="J14" s="116"/>
    </row>
    <row r="15" spans="1:10" ht="15.75" customHeight="1" thickBot="1">
      <c r="A15" s="124"/>
      <c r="B15" s="121"/>
      <c r="C15" s="127"/>
      <c r="D15" s="127"/>
      <c r="E15" s="127"/>
      <c r="F15" s="121"/>
      <c r="G15" s="62" t="s">
        <v>3176</v>
      </c>
      <c r="H15" s="62" t="s">
        <v>3</v>
      </c>
      <c r="I15" s="102" t="s">
        <v>3</v>
      </c>
      <c r="J15" s="116"/>
    </row>
    <row r="16" spans="1:10">
      <c r="A16" s="131" t="s">
        <v>3177</v>
      </c>
      <c r="B16" s="130" t="s">
        <v>2821</v>
      </c>
      <c r="C16" s="132" t="s">
        <v>0</v>
      </c>
      <c r="D16" s="132" t="s">
        <v>0</v>
      </c>
      <c r="E16" s="132" t="s">
        <v>0</v>
      </c>
      <c r="F16" s="130" t="str">
        <f>IF(COUNTIF(C16:E16, "yes") = 3, "yes", "no")</f>
        <v>yes</v>
      </c>
      <c r="G16" s="60" t="s">
        <v>2821</v>
      </c>
      <c r="H16" s="60" t="s">
        <v>2</v>
      </c>
      <c r="I16" s="10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2822</v>
      </c>
      <c r="H17" s="61" t="s">
        <v>3</v>
      </c>
      <c r="I17" s="101" t="s">
        <v>3</v>
      </c>
      <c r="J17" s="116"/>
    </row>
    <row r="18" spans="1:10" ht="15.75" customHeight="1" thickBot="1">
      <c r="A18" s="124"/>
      <c r="B18" s="121"/>
      <c r="C18" s="127"/>
      <c r="D18" s="127"/>
      <c r="E18" s="127"/>
      <c r="F18" s="121"/>
      <c r="G18" s="62" t="s">
        <v>2897</v>
      </c>
      <c r="H18" s="62" t="s">
        <v>2</v>
      </c>
      <c r="I18" s="102" t="s">
        <v>2</v>
      </c>
      <c r="J18" s="116"/>
    </row>
    <row r="19" spans="1:10">
      <c r="A19" s="131" t="s">
        <v>3178</v>
      </c>
      <c r="B19" s="130" t="s">
        <v>2825</v>
      </c>
      <c r="C19" s="132" t="s">
        <v>0</v>
      </c>
      <c r="D19" s="132" t="s">
        <v>0</v>
      </c>
      <c r="E19" s="132" t="s">
        <v>0</v>
      </c>
      <c r="F19" s="130" t="str">
        <f>IF(COUNTIF(C19:E19, "yes") = 3, "yes", "no")</f>
        <v>yes</v>
      </c>
      <c r="G19" s="60" t="s">
        <v>2825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3179</v>
      </c>
      <c r="H20" s="61" t="s">
        <v>3</v>
      </c>
      <c r="I20" s="101" t="s">
        <v>3</v>
      </c>
      <c r="J20" s="116"/>
    </row>
    <row r="21" spans="1:10" ht="15.75" customHeight="1" thickBot="1">
      <c r="A21" s="124"/>
      <c r="B21" s="121"/>
      <c r="C21" s="127"/>
      <c r="D21" s="127"/>
      <c r="E21" s="127"/>
      <c r="F21" s="121"/>
      <c r="G21" s="62" t="s">
        <v>3180</v>
      </c>
      <c r="H21" s="62" t="s">
        <v>3</v>
      </c>
      <c r="I21" s="102" t="s">
        <v>3</v>
      </c>
      <c r="J21" s="116"/>
    </row>
    <row r="22" spans="1:10">
      <c r="A22" s="131" t="s">
        <v>3181</v>
      </c>
      <c r="B22" s="130" t="s">
        <v>3182</v>
      </c>
      <c r="C22" s="132" t="s">
        <v>0</v>
      </c>
      <c r="D22" s="132" t="s">
        <v>0</v>
      </c>
      <c r="E22" s="132" t="s">
        <v>0</v>
      </c>
      <c r="F22" s="130" t="str">
        <f>IF(COUNTIF(C22:E22, "yes") = 3, "yes", "no")</f>
        <v>yes</v>
      </c>
      <c r="G22" s="60" t="s">
        <v>3183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3182</v>
      </c>
      <c r="H23" s="61" t="s">
        <v>2</v>
      </c>
      <c r="I23" s="101" t="s">
        <v>2</v>
      </c>
      <c r="J23" s="116"/>
    </row>
    <row r="24" spans="1:10" ht="15.75" customHeight="1" thickBot="1">
      <c r="A24" s="124"/>
      <c r="B24" s="121"/>
      <c r="C24" s="127"/>
      <c r="D24" s="127"/>
      <c r="E24" s="127"/>
      <c r="F24" s="121"/>
      <c r="G24" s="62" t="s">
        <v>3184</v>
      </c>
      <c r="H24" s="62" t="s">
        <v>3</v>
      </c>
      <c r="I24" s="102" t="s">
        <v>3</v>
      </c>
      <c r="J24" s="116"/>
    </row>
    <row r="25" spans="1:10">
      <c r="A25" s="131" t="s">
        <v>3185</v>
      </c>
      <c r="B25" s="130" t="s">
        <v>2852</v>
      </c>
      <c r="C25" s="132" t="s">
        <v>0</v>
      </c>
      <c r="D25" s="132" t="s">
        <v>0</v>
      </c>
      <c r="E25" s="132" t="s">
        <v>0</v>
      </c>
      <c r="F25" s="130" t="str">
        <f>IF(COUNTIF(C25:E25, "yes") = 3, "yes", "no")</f>
        <v>yes</v>
      </c>
      <c r="G25" s="60" t="s">
        <v>2852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2181</v>
      </c>
      <c r="H26" s="61" t="s">
        <v>3</v>
      </c>
      <c r="I26" s="101" t="s">
        <v>3</v>
      </c>
      <c r="J26" s="116"/>
    </row>
    <row r="27" spans="1:10" ht="15.75" customHeight="1" thickBot="1">
      <c r="A27" s="124"/>
      <c r="B27" s="121"/>
      <c r="C27" s="127"/>
      <c r="D27" s="127"/>
      <c r="E27" s="127"/>
      <c r="F27" s="121"/>
      <c r="G27" s="62">
        <v>15</v>
      </c>
      <c r="H27" s="62" t="s">
        <v>3</v>
      </c>
      <c r="I27" s="102" t="s">
        <v>3</v>
      </c>
      <c r="J27" s="116"/>
    </row>
    <row r="28" spans="1:10">
      <c r="A28" s="131" t="s">
        <v>3186</v>
      </c>
      <c r="B28" s="130" t="s">
        <v>2854</v>
      </c>
      <c r="C28" s="132" t="s">
        <v>0</v>
      </c>
      <c r="D28" s="132" t="s">
        <v>0</v>
      </c>
      <c r="E28" s="132" t="s">
        <v>0</v>
      </c>
      <c r="F28" s="130" t="str">
        <f>IF(COUNTIF(C28:E28, "yes") = 3, "yes", "no")</f>
        <v>yes</v>
      </c>
      <c r="G28" s="60" t="s">
        <v>2906</v>
      </c>
      <c r="H28" s="60" t="s">
        <v>3</v>
      </c>
      <c r="I28" s="10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2854</v>
      </c>
      <c r="H29" s="61" t="s">
        <v>2</v>
      </c>
      <c r="I29" s="101" t="s">
        <v>2</v>
      </c>
      <c r="J29" s="116"/>
    </row>
    <row r="30" spans="1:10" ht="15.75" customHeight="1" thickBot="1">
      <c r="A30" s="124"/>
      <c r="B30" s="121"/>
      <c r="C30" s="127"/>
      <c r="D30" s="127"/>
      <c r="E30" s="127"/>
      <c r="F30" s="121"/>
      <c r="G30" s="62" t="s">
        <v>3187</v>
      </c>
      <c r="H30" s="62" t="s">
        <v>3</v>
      </c>
      <c r="I30" s="102" t="s">
        <v>3</v>
      </c>
      <c r="J30" s="116"/>
    </row>
    <row r="31" spans="1:10">
      <c r="A31" s="131" t="s">
        <v>3188</v>
      </c>
      <c r="B31" s="130" t="s">
        <v>3189</v>
      </c>
      <c r="C31" s="132" t="s">
        <v>0</v>
      </c>
      <c r="D31" s="132" t="s">
        <v>0</v>
      </c>
      <c r="E31" s="132" t="s">
        <v>0</v>
      </c>
      <c r="F31" s="132" t="str">
        <f>IF(COUNTIF(C31:E31, "yes") = 3, "yes", "no")</f>
        <v>yes</v>
      </c>
      <c r="G31" s="60" t="s">
        <v>3189</v>
      </c>
      <c r="H31" s="60" t="s">
        <v>2</v>
      </c>
      <c r="I31" s="10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3190</v>
      </c>
      <c r="H32" s="61" t="s">
        <v>3</v>
      </c>
      <c r="I32" s="101" t="s">
        <v>3</v>
      </c>
      <c r="J32" s="116"/>
    </row>
    <row r="33" spans="1:10" ht="15.75" customHeight="1" thickBot="1">
      <c r="A33" s="124"/>
      <c r="B33" s="121"/>
      <c r="C33" s="127"/>
      <c r="D33" s="127"/>
      <c r="E33" s="127"/>
      <c r="F33" s="127"/>
      <c r="G33" s="62" t="s">
        <v>3191</v>
      </c>
      <c r="H33" s="62" t="s">
        <v>3</v>
      </c>
      <c r="I33" s="102" t="s">
        <v>3</v>
      </c>
      <c r="J33" s="116"/>
    </row>
    <row r="34" spans="1:10">
      <c r="A34" s="131" t="s">
        <v>2914</v>
      </c>
      <c r="B34" s="130" t="s">
        <v>2867</v>
      </c>
      <c r="C34" s="132" t="s">
        <v>0</v>
      </c>
      <c r="D34" s="132" t="s">
        <v>0</v>
      </c>
      <c r="E34" s="132" t="s">
        <v>0</v>
      </c>
      <c r="F34" s="130" t="str">
        <f>IF(COUNTIF(C34:E34, "yes") = 3, "yes", "no")</f>
        <v>yes</v>
      </c>
      <c r="G34" s="60" t="s">
        <v>2868</v>
      </c>
      <c r="H34" s="60" t="s">
        <v>3</v>
      </c>
      <c r="I34" s="10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3192</v>
      </c>
      <c r="H35" s="61" t="s">
        <v>3</v>
      </c>
      <c r="I35" s="101" t="s">
        <v>3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62" t="s">
        <v>2867</v>
      </c>
      <c r="H36" s="62" t="s">
        <v>2</v>
      </c>
      <c r="I36" s="102" t="s">
        <v>2</v>
      </c>
      <c r="J36" s="116"/>
    </row>
    <row r="37" spans="1:10">
      <c r="A37" s="131" t="s">
        <v>3193</v>
      </c>
      <c r="B37" s="130" t="s">
        <v>3194</v>
      </c>
      <c r="C37" s="132" t="s">
        <v>0</v>
      </c>
      <c r="D37" s="132" t="s">
        <v>0</v>
      </c>
      <c r="E37" s="132" t="s">
        <v>0</v>
      </c>
      <c r="F37" s="130" t="str">
        <f>IF(COUNTIF(C37:E37, "yes") = 3, "yes", "no")</f>
        <v>yes</v>
      </c>
      <c r="G37" s="60" t="s">
        <v>3195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3194</v>
      </c>
      <c r="H38" s="61" t="s">
        <v>2</v>
      </c>
      <c r="I38" s="101" t="s">
        <v>2</v>
      </c>
      <c r="J38" s="116"/>
    </row>
    <row r="39" spans="1:10" ht="15.75" customHeight="1" thickBot="1">
      <c r="A39" s="124"/>
      <c r="B39" s="121"/>
      <c r="C39" s="127"/>
      <c r="D39" s="127"/>
      <c r="E39" s="127"/>
      <c r="F39" s="121"/>
      <c r="G39" s="62" t="s">
        <v>3196</v>
      </c>
      <c r="H39" s="62" t="s">
        <v>3</v>
      </c>
      <c r="I39" s="102" t="s">
        <v>3</v>
      </c>
      <c r="J39" s="116"/>
    </row>
    <row r="40" spans="1:10">
      <c r="A40" s="131" t="s">
        <v>3197</v>
      </c>
      <c r="B40" s="130" t="s">
        <v>2928</v>
      </c>
      <c r="C40" s="132" t="s">
        <v>0</v>
      </c>
      <c r="D40" s="132" t="s">
        <v>0</v>
      </c>
      <c r="E40" s="132" t="s">
        <v>0</v>
      </c>
      <c r="F40" s="130" t="str">
        <f>IF(COUNTIF(C40:E40, "yes") = 3, "yes", "no")</f>
        <v>yes</v>
      </c>
      <c r="G40" s="60" t="s">
        <v>2929</v>
      </c>
      <c r="H40" s="60" t="s">
        <v>3</v>
      </c>
      <c r="I40" s="10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2928</v>
      </c>
      <c r="H41" s="61" t="s">
        <v>2</v>
      </c>
      <c r="I41" s="101" t="s">
        <v>2</v>
      </c>
      <c r="J41" s="116"/>
    </row>
    <row r="42" spans="1:10" ht="15.75" customHeight="1" thickBot="1">
      <c r="A42" s="124"/>
      <c r="B42" s="121"/>
      <c r="C42" s="127"/>
      <c r="D42" s="127"/>
      <c r="E42" s="127"/>
      <c r="F42" s="121"/>
      <c r="G42" s="62" t="s">
        <v>3198</v>
      </c>
      <c r="H42" s="62" t="s">
        <v>3</v>
      </c>
      <c r="I42" s="102" t="s">
        <v>3</v>
      </c>
      <c r="J42" s="116"/>
    </row>
    <row r="43" spans="1:10">
      <c r="A43" s="131" t="s">
        <v>3199</v>
      </c>
      <c r="B43" s="130" t="s">
        <v>3200</v>
      </c>
      <c r="C43" s="132" t="s">
        <v>0</v>
      </c>
      <c r="D43" s="132" t="s">
        <v>0</v>
      </c>
      <c r="E43" s="132" t="s">
        <v>0</v>
      </c>
      <c r="F43" s="130" t="str">
        <f>IF(COUNTIF(C43:E43, "yes") = 3, "yes", "no")</f>
        <v>yes</v>
      </c>
      <c r="G43" s="60" t="s">
        <v>3201</v>
      </c>
      <c r="H43" s="60" t="s">
        <v>2</v>
      </c>
      <c r="I43" s="10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3202</v>
      </c>
      <c r="H44" s="61" t="s">
        <v>3</v>
      </c>
      <c r="I44" s="101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62" t="s">
        <v>3203</v>
      </c>
      <c r="H45" s="62" t="s">
        <v>2</v>
      </c>
      <c r="I45" s="102" t="s">
        <v>2</v>
      </c>
      <c r="J45" s="116"/>
    </row>
    <row r="46" spans="1:10">
      <c r="A46" s="131" t="s">
        <v>3204</v>
      </c>
      <c r="B46" s="130" t="s">
        <v>2935</v>
      </c>
      <c r="C46" s="132" t="s">
        <v>0</v>
      </c>
      <c r="D46" s="132" t="s">
        <v>0</v>
      </c>
      <c r="E46" s="132" t="s">
        <v>0</v>
      </c>
      <c r="F46" s="130" t="str">
        <f>IF(COUNTIF(C46:E46, "yes") = 3, "yes", "no")</f>
        <v>yes</v>
      </c>
      <c r="G46" s="60" t="s">
        <v>2935</v>
      </c>
      <c r="H46" s="60" t="s">
        <v>2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3000</v>
      </c>
      <c r="H47" s="61" t="s">
        <v>3</v>
      </c>
      <c r="I47" s="101" t="s">
        <v>3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62" t="s">
        <v>3205</v>
      </c>
      <c r="H48" s="62" t="s">
        <v>3</v>
      </c>
      <c r="I48" s="102" t="s">
        <v>3</v>
      </c>
      <c r="J48" s="116"/>
    </row>
    <row r="49" spans="1:10">
      <c r="A49" s="131" t="s">
        <v>3206</v>
      </c>
      <c r="B49" s="130" t="s">
        <v>3207</v>
      </c>
      <c r="C49" s="132" t="s">
        <v>0</v>
      </c>
      <c r="D49" s="132" t="s">
        <v>0</v>
      </c>
      <c r="E49" s="132" t="s">
        <v>0</v>
      </c>
      <c r="F49" s="130" t="str">
        <f>IF(COUNTIF(C49:E49, "yes") = 3, "yes", "no")</f>
        <v>yes</v>
      </c>
      <c r="G49" s="60" t="s">
        <v>3208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3207</v>
      </c>
      <c r="H50" s="61" t="s">
        <v>2</v>
      </c>
      <c r="I50" s="101" t="s">
        <v>2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62" t="s">
        <v>2843</v>
      </c>
      <c r="H51" s="62" t="s">
        <v>3</v>
      </c>
      <c r="I51" s="102" t="s">
        <v>3</v>
      </c>
      <c r="J51" s="116"/>
    </row>
    <row r="52" spans="1:10">
      <c r="A52" s="131" t="s">
        <v>3209</v>
      </c>
      <c r="B52" s="130" t="s">
        <v>3166</v>
      </c>
      <c r="C52" s="132" t="s">
        <v>0</v>
      </c>
      <c r="D52" s="132" t="s">
        <v>0</v>
      </c>
      <c r="E52" s="132" t="s">
        <v>0</v>
      </c>
      <c r="F52" s="130" t="str">
        <f>IF(COUNTIF(C52:E52, "yes") = 3, "yes", "no")</f>
        <v>yes</v>
      </c>
      <c r="G52" s="60" t="s">
        <v>3210</v>
      </c>
      <c r="H52" s="60" t="s">
        <v>3</v>
      </c>
      <c r="I52" s="10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3166</v>
      </c>
      <c r="H53" s="61" t="s">
        <v>2</v>
      </c>
      <c r="I53" s="101" t="s">
        <v>2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62" t="s">
        <v>3211</v>
      </c>
      <c r="H54" s="62" t="s">
        <v>3</v>
      </c>
      <c r="I54" s="102" t="s">
        <v>3</v>
      </c>
      <c r="J54" s="116"/>
    </row>
    <row r="55" spans="1:10">
      <c r="A55" s="131" t="s">
        <v>3212</v>
      </c>
      <c r="B55" s="130" t="s">
        <v>3213</v>
      </c>
      <c r="C55" s="132" t="s">
        <v>0</v>
      </c>
      <c r="D55" s="132" t="s">
        <v>0</v>
      </c>
      <c r="E55" s="132" t="s">
        <v>0</v>
      </c>
      <c r="F55" s="130" t="str">
        <f>IF(COUNTIF(C55:E55, "yes") = 3, "yes", "no")</f>
        <v>yes</v>
      </c>
      <c r="G55" s="60" t="s">
        <v>3214</v>
      </c>
      <c r="H55" s="60" t="s">
        <v>3</v>
      </c>
      <c r="I55" s="10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3215</v>
      </c>
      <c r="H56" s="61" t="s">
        <v>3</v>
      </c>
      <c r="I56" s="101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62" t="s">
        <v>3213</v>
      </c>
      <c r="H57" s="62" t="s">
        <v>2</v>
      </c>
      <c r="I57" s="102" t="s">
        <v>2</v>
      </c>
      <c r="J57" s="116"/>
    </row>
    <row r="58" spans="1:10">
      <c r="A58" s="131" t="s">
        <v>3216</v>
      </c>
      <c r="B58" s="130" t="s">
        <v>2425</v>
      </c>
      <c r="C58" s="132" t="s">
        <v>0</v>
      </c>
      <c r="D58" s="132" t="s">
        <v>0</v>
      </c>
      <c r="E58" s="132" t="s">
        <v>0</v>
      </c>
      <c r="F58" s="130" t="str">
        <f>IF(COUNTIF(C58:E58, "yes") = 3, "yes", "no")</f>
        <v>yes</v>
      </c>
      <c r="G58" s="60" t="s">
        <v>2425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2273</v>
      </c>
      <c r="H59" s="61" t="s">
        <v>3</v>
      </c>
      <c r="I59" s="101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62" t="s">
        <v>2059</v>
      </c>
      <c r="H60" s="62" t="s">
        <v>3</v>
      </c>
      <c r="I60" s="102" t="s">
        <v>3</v>
      </c>
      <c r="J60" s="116"/>
    </row>
    <row r="61" spans="1:10">
      <c r="A61" s="131" t="s">
        <v>3217</v>
      </c>
      <c r="B61" s="130" t="s">
        <v>3218</v>
      </c>
      <c r="C61" s="132" t="s">
        <v>0</v>
      </c>
      <c r="D61" s="132" t="s">
        <v>0</v>
      </c>
      <c r="E61" s="132" t="s">
        <v>0</v>
      </c>
      <c r="F61" s="130" t="str">
        <f>IF(COUNTIF(C61:E61, "yes") = 3, "yes", "no")</f>
        <v>yes</v>
      </c>
      <c r="G61" s="60" t="s">
        <v>3218</v>
      </c>
      <c r="H61" s="60" t="s">
        <v>2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3219</v>
      </c>
      <c r="H62" s="61" t="s">
        <v>3</v>
      </c>
      <c r="I62" s="101" t="s">
        <v>3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62" t="s">
        <v>3220</v>
      </c>
      <c r="H63" s="62" t="s">
        <v>3</v>
      </c>
      <c r="I63" s="102" t="s">
        <v>3</v>
      </c>
      <c r="J63" s="116"/>
    </row>
    <row r="64" spans="1:10">
      <c r="A64" s="131" t="s">
        <v>3221</v>
      </c>
      <c r="B64" s="130" t="s">
        <v>2837</v>
      </c>
      <c r="C64" s="132" t="s">
        <v>0</v>
      </c>
      <c r="D64" s="132" t="s">
        <v>0</v>
      </c>
      <c r="E64" s="132" t="s">
        <v>0</v>
      </c>
      <c r="F64" s="130" t="str">
        <f>IF(COUNTIF(C64:E64, "yes") = 3, "yes", "no")</f>
        <v>yes</v>
      </c>
      <c r="G64" s="60" t="s">
        <v>2837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2838</v>
      </c>
      <c r="H65" s="61" t="s">
        <v>3</v>
      </c>
      <c r="I65" s="101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62" t="s">
        <v>3222</v>
      </c>
      <c r="H66" s="62" t="s">
        <v>3</v>
      </c>
      <c r="I66" s="10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800-000000000000}">
      <formula1>binary_options</formula1>
    </dataValidation>
    <dataValidation type="list" allowBlank="1" sqref="H7:I66" xr:uid="{00000000-0002-0000-38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Lapas58"/>
  <dimension ref="A1:J67"/>
  <sheetViews>
    <sheetView workbookViewId="0">
      <selection activeCell="G12" sqref="G12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20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1156</v>
      </c>
      <c r="F2" s="50">
        <v>1403</v>
      </c>
      <c r="G2" s="50">
        <v>1079</v>
      </c>
      <c r="H2" s="49">
        <v>1335</v>
      </c>
    </row>
    <row r="3" spans="1:10">
      <c r="A3" s="48" t="s">
        <v>154</v>
      </c>
      <c r="B3" s="49" t="s">
        <v>2802</v>
      </c>
      <c r="D3" s="48" t="s">
        <v>156</v>
      </c>
      <c r="E3" s="50">
        <v>14929</v>
      </c>
      <c r="F3" s="50">
        <v>16448</v>
      </c>
      <c r="G3" s="50">
        <v>16434</v>
      </c>
      <c r="H3" s="49">
        <v>16446</v>
      </c>
    </row>
    <row r="4" spans="1:10">
      <c r="A4" s="51" t="s">
        <v>133</v>
      </c>
      <c r="B4" s="52" t="s">
        <v>242</v>
      </c>
      <c r="D4" s="51" t="s">
        <v>158</v>
      </c>
      <c r="E4" s="53">
        <v>16085</v>
      </c>
      <c r="F4" s="53">
        <v>17851</v>
      </c>
      <c r="G4" s="53">
        <v>17513</v>
      </c>
      <c r="H4" s="52">
        <v>17781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3223</v>
      </c>
      <c r="B7" s="130" t="s">
        <v>2804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2804</v>
      </c>
      <c r="H7" s="60" t="s">
        <v>2</v>
      </c>
      <c r="I7" s="100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2805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3170</v>
      </c>
      <c r="H9" s="62" t="s">
        <v>3</v>
      </c>
      <c r="I9" s="102" t="s">
        <v>3</v>
      </c>
      <c r="J9" s="116"/>
    </row>
    <row r="10" spans="1:10">
      <c r="A10" s="131" t="s">
        <v>3172</v>
      </c>
      <c r="B10" s="130" t="s">
        <v>2945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2945</v>
      </c>
      <c r="H10" s="60" t="s">
        <v>2</v>
      </c>
      <c r="I10" s="10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>
        <v>457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3224</v>
      </c>
      <c r="H12" s="62" t="s">
        <v>3</v>
      </c>
      <c r="I12" s="102" t="s">
        <v>3</v>
      </c>
      <c r="J12" s="116"/>
    </row>
    <row r="13" spans="1:10">
      <c r="A13" s="131" t="s">
        <v>3175</v>
      </c>
      <c r="B13" s="130" t="s">
        <v>2817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2895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2817</v>
      </c>
      <c r="H14" s="61" t="s">
        <v>2</v>
      </c>
      <c r="I14" s="101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3225</v>
      </c>
      <c r="H15" s="62" t="s">
        <v>3</v>
      </c>
      <c r="I15" s="102" t="s">
        <v>3</v>
      </c>
      <c r="J15" s="116"/>
    </row>
    <row r="16" spans="1:10">
      <c r="A16" s="131" t="s">
        <v>3226</v>
      </c>
      <c r="B16" s="130" t="s">
        <v>2833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3227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3228</v>
      </c>
      <c r="H17" s="61" t="s">
        <v>3</v>
      </c>
      <c r="I17" s="101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2833</v>
      </c>
      <c r="H18" s="62" t="s">
        <v>2</v>
      </c>
      <c r="I18" s="102" t="s">
        <v>2</v>
      </c>
      <c r="J18" s="116"/>
    </row>
    <row r="19" spans="1:10">
      <c r="A19" s="131" t="s">
        <v>3185</v>
      </c>
      <c r="B19" s="130" t="s">
        <v>2852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2852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2273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3229</v>
      </c>
      <c r="H21" s="62" t="s">
        <v>3</v>
      </c>
      <c r="I21" s="102" t="s">
        <v>3</v>
      </c>
      <c r="J21" s="116"/>
    </row>
    <row r="22" spans="1:10">
      <c r="A22" s="131" t="s">
        <v>3186</v>
      </c>
      <c r="B22" s="130" t="s">
        <v>2854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3230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2854</v>
      </c>
      <c r="H23" s="61" t="s">
        <v>2</v>
      </c>
      <c r="I23" s="101" t="s">
        <v>2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62" t="s">
        <v>3231</v>
      </c>
      <c r="H24" s="62" t="s">
        <v>2</v>
      </c>
      <c r="I24" s="102" t="s">
        <v>2</v>
      </c>
      <c r="J24" s="116"/>
    </row>
    <row r="25" spans="1:10" ht="15.75" customHeight="1" thickBot="1">
      <c r="A25" s="131" t="s">
        <v>3188</v>
      </c>
      <c r="B25" s="130" t="s">
        <v>3189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2" t="s">
        <v>3232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3233</v>
      </c>
      <c r="H26" s="61" t="s">
        <v>3</v>
      </c>
      <c r="I26" s="101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62" t="s">
        <v>3189</v>
      </c>
      <c r="H27" s="62" t="s">
        <v>2</v>
      </c>
      <c r="I27" s="102" t="s">
        <v>2</v>
      </c>
      <c r="J27" s="116"/>
    </row>
    <row r="28" spans="1:10">
      <c r="A28" s="131" t="s">
        <v>2914</v>
      </c>
      <c r="B28" s="130" t="s">
        <v>2867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2867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2869</v>
      </c>
      <c r="H29" s="61" t="s">
        <v>3</v>
      </c>
      <c r="I29" s="101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62" t="s">
        <v>2868</v>
      </c>
      <c r="H30" s="62" t="s">
        <v>3</v>
      </c>
      <c r="I30" s="102" t="s">
        <v>3</v>
      </c>
      <c r="J30" s="116"/>
    </row>
    <row r="31" spans="1:10">
      <c r="A31" s="131" t="s">
        <v>3234</v>
      </c>
      <c r="B31" s="130" t="s">
        <v>2924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3235</v>
      </c>
      <c r="H31" s="60" t="s">
        <v>3</v>
      </c>
      <c r="I31" s="10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2924</v>
      </c>
      <c r="H32" s="61" t="s">
        <v>2</v>
      </c>
      <c r="I32" s="101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62" t="s">
        <v>2926</v>
      </c>
      <c r="H33" s="62" t="s">
        <v>3</v>
      </c>
      <c r="I33" s="102" t="s">
        <v>3</v>
      </c>
      <c r="J33" s="116"/>
    </row>
    <row r="34" spans="1:10">
      <c r="A34" s="131" t="s">
        <v>3197</v>
      </c>
      <c r="B34" s="130" t="s">
        <v>2928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2929</v>
      </c>
      <c r="H34" s="60" t="s">
        <v>3</v>
      </c>
      <c r="I34" s="10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2928</v>
      </c>
      <c r="H35" s="61" t="s">
        <v>2</v>
      </c>
      <c r="I35" s="101" t="s">
        <v>2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62" t="s">
        <v>3236</v>
      </c>
      <c r="H36" s="62" t="s">
        <v>3</v>
      </c>
      <c r="I36" s="102" t="s">
        <v>3</v>
      </c>
      <c r="J36" s="116"/>
    </row>
    <row r="37" spans="1:10">
      <c r="A37" s="131" t="s">
        <v>3237</v>
      </c>
      <c r="B37" s="130" t="s">
        <v>3238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3239</v>
      </c>
      <c r="H37" s="60" t="s">
        <v>3</v>
      </c>
      <c r="I37" s="10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3238</v>
      </c>
      <c r="H38" s="61" t="s">
        <v>2</v>
      </c>
      <c r="I38" s="101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62" t="s">
        <v>3240</v>
      </c>
      <c r="H39" s="62" t="s">
        <v>3</v>
      </c>
      <c r="I39" s="102" t="s">
        <v>3</v>
      </c>
      <c r="J39" s="116"/>
    </row>
    <row r="40" spans="1:10">
      <c r="A40" s="131" t="s">
        <v>2915</v>
      </c>
      <c r="B40" s="130" t="s">
        <v>2916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2916</v>
      </c>
      <c r="H40" s="60" t="s">
        <v>2</v>
      </c>
      <c r="I40" s="10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3241</v>
      </c>
      <c r="H41" s="61" t="s">
        <v>3</v>
      </c>
      <c r="I41" s="101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62" t="s">
        <v>2917</v>
      </c>
      <c r="H42" s="62" t="s">
        <v>3</v>
      </c>
      <c r="I42" s="102" t="s">
        <v>3</v>
      </c>
      <c r="J42" s="116"/>
    </row>
    <row r="43" spans="1:10">
      <c r="A43" s="131" t="s">
        <v>3242</v>
      </c>
      <c r="B43" s="130" t="s">
        <v>3200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3243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3203</v>
      </c>
      <c r="H44" s="61" t="s">
        <v>2</v>
      </c>
      <c r="I44" s="101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62" t="s">
        <v>3244</v>
      </c>
      <c r="H45" s="62" t="s">
        <v>3</v>
      </c>
      <c r="I45" s="102" t="s">
        <v>3</v>
      </c>
      <c r="J45" s="116"/>
    </row>
    <row r="46" spans="1:10">
      <c r="A46" s="131" t="s">
        <v>3245</v>
      </c>
      <c r="B46" s="130" t="s">
        <v>3246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3247</v>
      </c>
      <c r="H46" s="60" t="s">
        <v>3</v>
      </c>
      <c r="I46" s="10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3246</v>
      </c>
      <c r="H47" s="61" t="s">
        <v>2</v>
      </c>
      <c r="I47" s="101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62" t="s">
        <v>3248</v>
      </c>
      <c r="H48" s="62" t="s">
        <v>3</v>
      </c>
      <c r="I48" s="102" t="s">
        <v>3</v>
      </c>
      <c r="J48" s="116"/>
    </row>
    <row r="49" spans="1:10">
      <c r="A49" s="131" t="s">
        <v>3249</v>
      </c>
      <c r="B49" s="130" t="s">
        <v>3224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3250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3251</v>
      </c>
      <c r="H50" s="61" t="s">
        <v>3</v>
      </c>
      <c r="I50" s="101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62" t="s">
        <v>3252</v>
      </c>
      <c r="H51" s="62" t="s">
        <v>2</v>
      </c>
      <c r="I51" s="102" t="s">
        <v>2</v>
      </c>
      <c r="J51" s="116"/>
    </row>
    <row r="52" spans="1:10">
      <c r="A52" s="131" t="s">
        <v>3253</v>
      </c>
      <c r="B52" s="130" t="s">
        <v>2875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3254</v>
      </c>
      <c r="H52" s="60" t="s">
        <v>3</v>
      </c>
      <c r="I52" s="10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2875</v>
      </c>
      <c r="H53" s="61" t="s">
        <v>2</v>
      </c>
      <c r="I53" s="101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62" t="s">
        <v>3255</v>
      </c>
      <c r="H54" s="62" t="s">
        <v>3</v>
      </c>
      <c r="I54" s="102" t="s">
        <v>3</v>
      </c>
      <c r="J54" s="116"/>
    </row>
    <row r="55" spans="1:10">
      <c r="A55" s="131" t="s">
        <v>3256</v>
      </c>
      <c r="B55" s="130" t="s">
        <v>3182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3257</v>
      </c>
      <c r="H55" s="60" t="s">
        <v>3</v>
      </c>
      <c r="I55" s="10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3182</v>
      </c>
      <c r="H56" s="61" t="s">
        <v>2</v>
      </c>
      <c r="I56" s="101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62" t="s">
        <v>3258</v>
      </c>
      <c r="H57" s="62" t="s">
        <v>3</v>
      </c>
      <c r="I57" s="102" t="s">
        <v>3</v>
      </c>
      <c r="J57" s="116"/>
    </row>
    <row r="58" spans="1:10">
      <c r="A58" s="131" t="s">
        <v>3221</v>
      </c>
      <c r="B58" s="130" t="s">
        <v>2837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2837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2838</v>
      </c>
      <c r="H59" s="61" t="s">
        <v>3</v>
      </c>
      <c r="I59" s="101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62" t="s">
        <v>3222</v>
      </c>
      <c r="H60" s="62" t="s">
        <v>3</v>
      </c>
      <c r="I60" s="102" t="s">
        <v>3</v>
      </c>
      <c r="J60" s="116"/>
    </row>
    <row r="61" spans="1:10">
      <c r="A61" s="131" t="s">
        <v>3259</v>
      </c>
      <c r="B61" s="130" t="s">
        <v>1795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3260</v>
      </c>
      <c r="H61" s="60" t="s">
        <v>3</v>
      </c>
      <c r="I61" s="10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1795</v>
      </c>
      <c r="H62" s="61" t="s">
        <v>2</v>
      </c>
      <c r="I62" s="101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62" t="s">
        <v>3261</v>
      </c>
      <c r="H63" s="62" t="s">
        <v>3</v>
      </c>
      <c r="I63" s="102" t="s">
        <v>3</v>
      </c>
      <c r="J63" s="116"/>
    </row>
    <row r="64" spans="1:10">
      <c r="A64" s="131" t="s">
        <v>3262</v>
      </c>
      <c r="B64" s="130" t="s">
        <v>3213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3213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3263</v>
      </c>
      <c r="H65" s="61" t="s">
        <v>3</v>
      </c>
      <c r="I65" s="101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62" t="s">
        <v>3264</v>
      </c>
      <c r="H66" s="62" t="s">
        <v>3</v>
      </c>
      <c r="I66" s="10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900-000000000000}">
      <formula1>binary_options</formula1>
    </dataValidation>
    <dataValidation type="list" allowBlank="1" sqref="H7:I66" xr:uid="{00000000-0002-0000-39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Lapas59"/>
  <dimension ref="A1:J67"/>
  <sheetViews>
    <sheetView topLeftCell="A25" workbookViewId="0">
      <selection activeCell="M27" sqref="M2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20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1487</v>
      </c>
      <c r="F2" s="50">
        <v>874</v>
      </c>
      <c r="G2" s="50">
        <v>1671</v>
      </c>
      <c r="H2" s="49">
        <v>1632</v>
      </c>
    </row>
    <row r="3" spans="1:10">
      <c r="A3" s="48" t="s">
        <v>154</v>
      </c>
      <c r="B3" s="49" t="s">
        <v>2802</v>
      </c>
      <c r="D3" s="48" t="s">
        <v>156</v>
      </c>
      <c r="E3" s="50">
        <v>14929</v>
      </c>
      <c r="F3" s="50">
        <v>16938</v>
      </c>
      <c r="G3" s="50">
        <v>16894</v>
      </c>
      <c r="H3" s="49">
        <v>16907</v>
      </c>
    </row>
    <row r="4" spans="1:10">
      <c r="A4" s="51" t="s">
        <v>133</v>
      </c>
      <c r="B4" s="52" t="s">
        <v>285</v>
      </c>
      <c r="D4" s="51" t="s">
        <v>158</v>
      </c>
      <c r="E4" s="53">
        <v>16416</v>
      </c>
      <c r="F4" s="53">
        <v>17812</v>
      </c>
      <c r="G4" s="53">
        <v>18565</v>
      </c>
      <c r="H4" s="52">
        <v>18539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3265</v>
      </c>
      <c r="B7" s="130" t="s">
        <v>2945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3266</v>
      </c>
      <c r="H7" s="60" t="s">
        <v>2</v>
      </c>
      <c r="I7" s="100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3267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3268</v>
      </c>
      <c r="H9" s="62" t="s">
        <v>3</v>
      </c>
      <c r="I9" s="102" t="s">
        <v>3</v>
      </c>
      <c r="J9" s="116"/>
    </row>
    <row r="10" spans="1:10">
      <c r="A10" s="131" t="s">
        <v>3269</v>
      </c>
      <c r="B10" s="130" t="s">
        <v>2815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3270</v>
      </c>
      <c r="H10" s="60" t="s">
        <v>2</v>
      </c>
      <c r="I10" s="10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3271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3272</v>
      </c>
      <c r="H12" s="62" t="s">
        <v>3</v>
      </c>
      <c r="I12" s="102" t="s">
        <v>3</v>
      </c>
      <c r="J12" s="116"/>
    </row>
    <row r="13" spans="1:10">
      <c r="A13" s="131" t="s">
        <v>3273</v>
      </c>
      <c r="B13" s="130" t="s">
        <v>2817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2817</v>
      </c>
      <c r="H13" s="60" t="s">
        <v>2</v>
      </c>
      <c r="I13" s="10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3274</v>
      </c>
      <c r="H14" s="61" t="s">
        <v>3</v>
      </c>
      <c r="I14" s="101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3275</v>
      </c>
      <c r="H15" s="62" t="s">
        <v>3</v>
      </c>
      <c r="I15" s="102" t="s">
        <v>3</v>
      </c>
      <c r="J15" s="116"/>
    </row>
    <row r="16" spans="1:10">
      <c r="A16" s="131" t="s">
        <v>3276</v>
      </c>
      <c r="B16" s="130" t="s">
        <v>2825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2825</v>
      </c>
      <c r="H16" s="60" t="s">
        <v>2</v>
      </c>
      <c r="I16" s="10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2826</v>
      </c>
      <c r="H17" s="61" t="s">
        <v>3</v>
      </c>
      <c r="I17" s="101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3180</v>
      </c>
      <c r="H18" s="62" t="s">
        <v>3</v>
      </c>
      <c r="I18" s="102" t="s">
        <v>3</v>
      </c>
      <c r="J18" s="116"/>
    </row>
    <row r="19" spans="1:10">
      <c r="A19" s="131" t="s">
        <v>3277</v>
      </c>
      <c r="B19" s="130" t="s">
        <v>2852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3278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3279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2220</v>
      </c>
      <c r="H21" s="62" t="s">
        <v>3</v>
      </c>
      <c r="I21" s="102" t="s">
        <v>3</v>
      </c>
      <c r="J21" s="116"/>
    </row>
    <row r="22" spans="1:10">
      <c r="A22" s="131" t="s">
        <v>3280</v>
      </c>
      <c r="B22" s="130" t="s">
        <v>2854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3281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3282</v>
      </c>
      <c r="H23" s="61" t="s">
        <v>2</v>
      </c>
      <c r="I23" s="101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3283</v>
      </c>
      <c r="H24" s="62" t="s">
        <v>3</v>
      </c>
      <c r="I24" s="102" t="s">
        <v>3</v>
      </c>
      <c r="J24" s="116"/>
    </row>
    <row r="25" spans="1:10">
      <c r="A25" s="131" t="s">
        <v>3284</v>
      </c>
      <c r="B25" s="130" t="s">
        <v>3189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0" t="s">
        <v>3285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3189</v>
      </c>
      <c r="H26" s="61" t="s">
        <v>2</v>
      </c>
      <c r="I26" s="101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3286</v>
      </c>
      <c r="H27" s="62" t="s">
        <v>3</v>
      </c>
      <c r="I27" s="102" t="s">
        <v>3</v>
      </c>
      <c r="J27" s="116"/>
    </row>
    <row r="28" spans="1:10">
      <c r="A28" s="131" t="s">
        <v>3287</v>
      </c>
      <c r="B28" s="130" t="s">
        <v>2867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2869</v>
      </c>
      <c r="H28" s="60" t="s">
        <v>3</v>
      </c>
      <c r="I28" s="10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2867</v>
      </c>
      <c r="H29" s="61" t="s">
        <v>2</v>
      </c>
      <c r="I29" s="101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3288</v>
      </c>
      <c r="H30" s="62" t="s">
        <v>3</v>
      </c>
      <c r="I30" s="102" t="s">
        <v>3</v>
      </c>
      <c r="J30" s="116"/>
    </row>
    <row r="31" spans="1:10">
      <c r="A31" s="131" t="s">
        <v>3289</v>
      </c>
      <c r="B31" s="130" t="s">
        <v>2925</v>
      </c>
      <c r="C31" s="130" t="s">
        <v>1</v>
      </c>
      <c r="D31" s="130" t="s">
        <v>0</v>
      </c>
      <c r="E31" s="130" t="s">
        <v>1</v>
      </c>
      <c r="F31" s="130" t="str">
        <f>IF(COUNTIF(C31:E31, "yes") = 3, "yes", "no")</f>
        <v>no</v>
      </c>
      <c r="G31" s="60" t="s">
        <v>3235</v>
      </c>
      <c r="H31" s="60" t="s">
        <v>4</v>
      </c>
      <c r="I31" s="10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2925</v>
      </c>
      <c r="H32" s="61" t="s">
        <v>4</v>
      </c>
      <c r="I32" s="101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3156</v>
      </c>
      <c r="H33" s="62" t="s">
        <v>4</v>
      </c>
      <c r="I33" s="102" t="s">
        <v>3</v>
      </c>
      <c r="J33" s="116"/>
    </row>
    <row r="34" spans="1:10">
      <c r="A34" s="131" t="s">
        <v>3290</v>
      </c>
      <c r="B34" s="130" t="s">
        <v>2928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3291</v>
      </c>
      <c r="H34" s="60" t="s">
        <v>2</v>
      </c>
      <c r="I34" s="10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3292</v>
      </c>
      <c r="H35" s="61" t="s">
        <v>3</v>
      </c>
      <c r="I35" s="101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3293</v>
      </c>
      <c r="H36" s="62" t="s">
        <v>3</v>
      </c>
      <c r="I36" s="102" t="s">
        <v>3</v>
      </c>
      <c r="J36" s="116"/>
    </row>
    <row r="37" spans="1:10">
      <c r="A37" s="131" t="s">
        <v>3294</v>
      </c>
      <c r="B37" s="130" t="s">
        <v>3200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3203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3243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3201</v>
      </c>
      <c r="H39" s="62" t="s">
        <v>2</v>
      </c>
      <c r="I39" s="102" t="s">
        <v>2</v>
      </c>
      <c r="J39" s="116"/>
    </row>
    <row r="40" spans="1:10">
      <c r="A40" s="131" t="s">
        <v>3295</v>
      </c>
      <c r="B40" s="130" t="s">
        <v>2935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2935</v>
      </c>
      <c r="H40" s="60" t="s">
        <v>2</v>
      </c>
      <c r="I40" s="10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3141</v>
      </c>
      <c r="H41" s="61" t="s">
        <v>3</v>
      </c>
      <c r="I41" s="101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3064</v>
      </c>
      <c r="H42" s="62" t="s">
        <v>3</v>
      </c>
      <c r="I42" s="102" t="s">
        <v>3</v>
      </c>
      <c r="J42" s="116"/>
    </row>
    <row r="43" spans="1:10">
      <c r="A43" s="131" t="s">
        <v>3296</v>
      </c>
      <c r="B43" s="130" t="s">
        <v>2924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3235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2925</v>
      </c>
      <c r="H44" s="61" t="s">
        <v>3</v>
      </c>
      <c r="I44" s="101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2924</v>
      </c>
      <c r="H45" s="62" t="s">
        <v>2</v>
      </c>
      <c r="I45" s="102" t="s">
        <v>2</v>
      </c>
      <c r="J45" s="116"/>
    </row>
    <row r="46" spans="1:10">
      <c r="A46" s="131" t="s">
        <v>3297</v>
      </c>
      <c r="B46" s="130" t="s">
        <v>1242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1242</v>
      </c>
      <c r="H46" s="60" t="s">
        <v>2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932</v>
      </c>
      <c r="H47" s="61" t="s">
        <v>3</v>
      </c>
      <c r="I47" s="101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3083</v>
      </c>
      <c r="H48" s="62" t="s">
        <v>3</v>
      </c>
      <c r="I48" s="102" t="s">
        <v>3</v>
      </c>
      <c r="J48" s="116"/>
    </row>
    <row r="49" spans="1:10">
      <c r="A49" s="131" t="s">
        <v>3298</v>
      </c>
      <c r="B49" s="130" t="s">
        <v>3299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3299</v>
      </c>
      <c r="H49" s="60" t="s">
        <v>2</v>
      </c>
      <c r="I49" s="10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2841</v>
      </c>
      <c r="H50" s="61" t="s">
        <v>3</v>
      </c>
      <c r="I50" s="101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3300</v>
      </c>
      <c r="H51" s="62" t="s">
        <v>3</v>
      </c>
      <c r="I51" s="102" t="s">
        <v>3</v>
      </c>
      <c r="J51" s="116"/>
    </row>
    <row r="52" spans="1:10">
      <c r="A52" s="131" t="s">
        <v>3301</v>
      </c>
      <c r="B52" s="130" t="s">
        <v>3302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2875</v>
      </c>
      <c r="H52" s="60" t="s">
        <v>3</v>
      </c>
      <c r="I52" s="10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3303</v>
      </c>
      <c r="H53" s="61" t="s">
        <v>3</v>
      </c>
      <c r="I53" s="101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62" t="s">
        <v>3302</v>
      </c>
      <c r="H54" s="62" t="s">
        <v>2</v>
      </c>
      <c r="I54" s="102" t="s">
        <v>2</v>
      </c>
      <c r="J54" s="116"/>
    </row>
    <row r="55" spans="1:10">
      <c r="A55" s="131" t="s">
        <v>3304</v>
      </c>
      <c r="B55" s="130" t="s">
        <v>3305</v>
      </c>
      <c r="C55" s="130" t="s">
        <v>0</v>
      </c>
      <c r="D55" s="130" t="s">
        <v>0</v>
      </c>
      <c r="E55" s="130" t="s">
        <v>0</v>
      </c>
      <c r="F55" s="132" t="str">
        <f>IF(COUNTIF(C55:E55, "yes") = 3, "yes", "no")</f>
        <v>yes</v>
      </c>
      <c r="G55" s="60" t="s">
        <v>3305</v>
      </c>
      <c r="H55" s="60" t="s">
        <v>2</v>
      </c>
      <c r="I55" s="10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3306</v>
      </c>
      <c r="H56" s="61" t="s">
        <v>3</v>
      </c>
      <c r="I56" s="101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7"/>
      <c r="G57" s="62" t="s">
        <v>990</v>
      </c>
      <c r="H57" s="62" t="s">
        <v>3</v>
      </c>
      <c r="I57" s="102" t="s">
        <v>3</v>
      </c>
      <c r="J57" s="116"/>
    </row>
    <row r="58" spans="1:10">
      <c r="A58" s="131" t="s">
        <v>3307</v>
      </c>
      <c r="B58" s="130" t="s">
        <v>3308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3309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3310</v>
      </c>
      <c r="H59" s="61" t="s">
        <v>3</v>
      </c>
      <c r="I59" s="101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62" t="s">
        <v>3311</v>
      </c>
      <c r="H60" s="62" t="s">
        <v>3</v>
      </c>
      <c r="I60" s="102" t="s">
        <v>3</v>
      </c>
      <c r="J60" s="116"/>
    </row>
    <row r="61" spans="1:10">
      <c r="A61" s="131" t="s">
        <v>3312</v>
      </c>
      <c r="B61" s="130" t="s">
        <v>3313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3314</v>
      </c>
      <c r="H61" s="60" t="s">
        <v>2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3315</v>
      </c>
      <c r="H62" s="61" t="s">
        <v>3</v>
      </c>
      <c r="I62" s="101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62" t="s">
        <v>3316</v>
      </c>
      <c r="H63" s="62" t="s">
        <v>3</v>
      </c>
      <c r="I63" s="102" t="s">
        <v>3</v>
      </c>
      <c r="J63" s="116"/>
    </row>
    <row r="64" spans="1:10">
      <c r="A64" s="131" t="s">
        <v>3317</v>
      </c>
      <c r="B64" s="130" t="s">
        <v>3318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3319</v>
      </c>
      <c r="H64" s="60" t="s">
        <v>3</v>
      </c>
      <c r="I64" s="10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2059</v>
      </c>
      <c r="H65" s="61" t="s">
        <v>3</v>
      </c>
      <c r="I65" s="101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62" t="s">
        <v>3320</v>
      </c>
      <c r="H66" s="62" t="s">
        <v>2</v>
      </c>
      <c r="I66" s="10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A00-000000000000}">
      <formula1>binary_options</formula1>
    </dataValidation>
    <dataValidation type="list" allowBlank="1" sqref="H7:I66" xr:uid="{00000000-0002-0000-3A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Lapas60"/>
  <dimension ref="A1:J67"/>
  <sheetViews>
    <sheetView workbookViewId="0">
      <selection activeCell="G67" sqref="G6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21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7509</v>
      </c>
      <c r="F2" s="50">
        <v>3748</v>
      </c>
      <c r="G2" s="50">
        <v>5982</v>
      </c>
      <c r="H2" s="49">
        <v>5410</v>
      </c>
    </row>
    <row r="3" spans="1:10">
      <c r="A3" s="48" t="s">
        <v>154</v>
      </c>
      <c r="B3" s="49" t="s">
        <v>2802</v>
      </c>
      <c r="D3" s="48" t="s">
        <v>156</v>
      </c>
      <c r="E3" s="50">
        <v>119294</v>
      </c>
      <c r="F3" s="50">
        <v>66696</v>
      </c>
      <c r="G3" s="50">
        <v>66612</v>
      </c>
      <c r="H3" s="49">
        <v>66616</v>
      </c>
    </row>
    <row r="4" spans="1:10">
      <c r="A4" s="51" t="s">
        <v>133</v>
      </c>
      <c r="B4" s="52" t="s">
        <v>157</v>
      </c>
      <c r="D4" s="51" t="s">
        <v>158</v>
      </c>
      <c r="E4" s="53">
        <v>126803</v>
      </c>
      <c r="F4" s="53">
        <v>70444</v>
      </c>
      <c r="G4" s="53">
        <v>72594</v>
      </c>
      <c r="H4" s="52">
        <v>72026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3321</v>
      </c>
      <c r="B7" s="130" t="s">
        <v>3322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3322</v>
      </c>
      <c r="H7" s="60" t="s">
        <v>2</v>
      </c>
      <c r="I7" s="100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3323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3324</v>
      </c>
      <c r="H9" s="62" t="s">
        <v>3</v>
      </c>
      <c r="I9" s="102" t="s">
        <v>3</v>
      </c>
      <c r="J9" s="116"/>
    </row>
    <row r="10" spans="1:10">
      <c r="A10" s="131" t="s">
        <v>3325</v>
      </c>
      <c r="B10" s="130" t="s">
        <v>2952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>
        <v>510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3326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2952</v>
      </c>
      <c r="H12" s="62" t="s">
        <v>2</v>
      </c>
      <c r="I12" s="102" t="s">
        <v>2</v>
      </c>
      <c r="J12" s="116"/>
    </row>
    <row r="13" spans="1:10">
      <c r="A13" s="131" t="s">
        <v>3327</v>
      </c>
      <c r="B13" s="130" t="s">
        <v>2895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3328</v>
      </c>
      <c r="H13" s="60" t="s">
        <v>3</v>
      </c>
      <c r="I13" s="10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3329</v>
      </c>
      <c r="H14" s="61" t="s">
        <v>2</v>
      </c>
      <c r="I14" s="101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3330</v>
      </c>
      <c r="H15" s="62" t="s">
        <v>3</v>
      </c>
      <c r="I15" s="102" t="s">
        <v>3</v>
      </c>
      <c r="J15" s="116"/>
    </row>
    <row r="16" spans="1:10">
      <c r="A16" s="131" t="s">
        <v>3331</v>
      </c>
      <c r="B16" s="130" t="s">
        <v>2826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3332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2826</v>
      </c>
      <c r="H17" s="61" t="s">
        <v>2</v>
      </c>
      <c r="I17" s="101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3333</v>
      </c>
      <c r="H18" s="62" t="s">
        <v>3</v>
      </c>
      <c r="I18" s="102" t="s">
        <v>3</v>
      </c>
      <c r="J18" s="116"/>
    </row>
    <row r="19" spans="1:10">
      <c r="A19" s="131" t="s">
        <v>3334</v>
      </c>
      <c r="B19" s="130" t="s">
        <v>2837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2837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3131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2830</v>
      </c>
      <c r="H21" s="62" t="s">
        <v>3</v>
      </c>
      <c r="I21" s="102" t="s">
        <v>3</v>
      </c>
      <c r="J21" s="116"/>
    </row>
    <row r="22" spans="1:10">
      <c r="A22" s="131" t="s">
        <v>3335</v>
      </c>
      <c r="B22" s="130" t="s">
        <v>2852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2852</v>
      </c>
      <c r="H22" s="60" t="s">
        <v>2</v>
      </c>
      <c r="I22" s="10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3336</v>
      </c>
      <c r="H23" s="61" t="s">
        <v>3</v>
      </c>
      <c r="I23" s="101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2513</v>
      </c>
      <c r="H24" s="62" t="s">
        <v>3</v>
      </c>
      <c r="I24" s="102" t="s">
        <v>3</v>
      </c>
      <c r="J24" s="116"/>
    </row>
    <row r="25" spans="1:10">
      <c r="A25" s="131" t="s">
        <v>3337</v>
      </c>
      <c r="B25" s="130" t="s">
        <v>2346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60" t="s">
        <v>2346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1285</v>
      </c>
      <c r="H26" s="61" t="s">
        <v>3</v>
      </c>
      <c r="I26" s="101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1242</v>
      </c>
      <c r="H27" s="62" t="s">
        <v>3</v>
      </c>
      <c r="I27" s="102" t="s">
        <v>3</v>
      </c>
      <c r="J27" s="116"/>
    </row>
    <row r="28" spans="1:10">
      <c r="A28" s="131" t="s">
        <v>3338</v>
      </c>
      <c r="B28" s="130" t="s">
        <v>3189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3189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3339</v>
      </c>
      <c r="H29" s="61" t="s">
        <v>3</v>
      </c>
      <c r="I29" s="101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3340</v>
      </c>
      <c r="H30" s="62" t="s">
        <v>3</v>
      </c>
      <c r="I30" s="102" t="s">
        <v>3</v>
      </c>
      <c r="J30" s="116"/>
    </row>
    <row r="31" spans="1:10">
      <c r="A31" s="131" t="s">
        <v>3341</v>
      </c>
      <c r="B31" s="130" t="s">
        <v>2665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947</v>
      </c>
      <c r="H31" s="60" t="s">
        <v>3</v>
      </c>
      <c r="I31" s="10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2665</v>
      </c>
      <c r="H32" s="61" t="s">
        <v>2</v>
      </c>
      <c r="I32" s="101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3083</v>
      </c>
      <c r="H33" s="62" t="s">
        <v>3</v>
      </c>
      <c r="I33" s="102" t="s">
        <v>3</v>
      </c>
      <c r="J33" s="116"/>
    </row>
    <row r="34" spans="1:10">
      <c r="A34" s="131" t="s">
        <v>3342</v>
      </c>
      <c r="B34" s="130" t="s">
        <v>3343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3344</v>
      </c>
      <c r="H34" s="60" t="s">
        <v>2</v>
      </c>
      <c r="I34" s="10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2059</v>
      </c>
      <c r="H35" s="61" t="s">
        <v>3</v>
      </c>
      <c r="I35" s="101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3345</v>
      </c>
      <c r="H36" s="62" t="s">
        <v>3</v>
      </c>
      <c r="I36" s="102" t="s">
        <v>3</v>
      </c>
      <c r="J36" s="116"/>
    </row>
    <row r="37" spans="1:10">
      <c r="A37" s="131" t="s">
        <v>3346</v>
      </c>
      <c r="B37" s="130" t="s">
        <v>3347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3131</v>
      </c>
      <c r="H37" s="60" t="s">
        <v>3</v>
      </c>
      <c r="I37" s="10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2835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3347</v>
      </c>
      <c r="H39" s="62" t="s">
        <v>2</v>
      </c>
      <c r="I39" s="102" t="s">
        <v>2</v>
      </c>
      <c r="J39" s="116"/>
    </row>
    <row r="40" spans="1:10">
      <c r="A40" s="131" t="s">
        <v>3348</v>
      </c>
      <c r="B40" s="130" t="s">
        <v>3349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3349</v>
      </c>
      <c r="H40" s="60" t="s">
        <v>2</v>
      </c>
      <c r="I40" s="10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3350</v>
      </c>
      <c r="H41" s="61" t="s">
        <v>3</v>
      </c>
      <c r="I41" s="101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3351</v>
      </c>
      <c r="H42" s="62" t="s">
        <v>3</v>
      </c>
      <c r="I42" s="102" t="s">
        <v>3</v>
      </c>
      <c r="J42" s="116"/>
    </row>
    <row r="43" spans="1:10">
      <c r="A43" s="131" t="s">
        <v>3352</v>
      </c>
      <c r="B43" s="130" t="s">
        <v>3353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3353</v>
      </c>
      <c r="H43" s="60" t="s">
        <v>2</v>
      </c>
      <c r="I43" s="10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3354</v>
      </c>
      <c r="H44" s="61" t="s">
        <v>3</v>
      </c>
      <c r="I44" s="101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3243</v>
      </c>
      <c r="H45" s="62" t="s">
        <v>3</v>
      </c>
      <c r="I45" s="102" t="s">
        <v>3</v>
      </c>
      <c r="J45" s="116"/>
    </row>
    <row r="46" spans="1:10">
      <c r="A46" s="131" t="s">
        <v>3355</v>
      </c>
      <c r="B46" s="130" t="s">
        <v>3356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3356</v>
      </c>
      <c r="H46" s="60" t="s">
        <v>2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3357</v>
      </c>
      <c r="H47" s="61" t="s">
        <v>3</v>
      </c>
      <c r="I47" s="101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3358</v>
      </c>
      <c r="H48" s="62" t="s">
        <v>3</v>
      </c>
      <c r="I48" s="102" t="s">
        <v>2</v>
      </c>
      <c r="J48" s="116"/>
    </row>
    <row r="49" spans="1:10">
      <c r="A49" s="131" t="s">
        <v>3359</v>
      </c>
      <c r="B49" s="130" t="s">
        <v>3360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3360</v>
      </c>
      <c r="H49" s="60" t="s">
        <v>2</v>
      </c>
      <c r="I49" s="10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1285</v>
      </c>
      <c r="H50" s="61" t="s">
        <v>3</v>
      </c>
      <c r="I50" s="101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933</v>
      </c>
      <c r="H51" s="62" t="s">
        <v>3</v>
      </c>
      <c r="I51" s="102" t="s">
        <v>3</v>
      </c>
      <c r="J51" s="116"/>
    </row>
    <row r="52" spans="1:10">
      <c r="A52" s="131" t="s">
        <v>3361</v>
      </c>
      <c r="B52" s="130" t="s">
        <v>2829</v>
      </c>
      <c r="C52" s="130" t="s">
        <v>1</v>
      </c>
      <c r="D52" s="130" t="s">
        <v>0</v>
      </c>
      <c r="E52" s="130" t="s">
        <v>1</v>
      </c>
      <c r="F52" s="130" t="str">
        <f>IF(COUNTIF(C52:E52, "yes") = 3, "yes", "no")</f>
        <v>no</v>
      </c>
      <c r="G52" s="60" t="s">
        <v>2829</v>
      </c>
      <c r="H52" s="60" t="s">
        <v>4</v>
      </c>
      <c r="I52" s="10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2830</v>
      </c>
      <c r="H53" s="61" t="s">
        <v>4</v>
      </c>
      <c r="I53" s="101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3362</v>
      </c>
      <c r="H54" s="62" t="s">
        <v>4</v>
      </c>
      <c r="I54" s="102" t="s">
        <v>3</v>
      </c>
      <c r="J54" s="116"/>
    </row>
    <row r="55" spans="1:10">
      <c r="A55" s="131" t="s">
        <v>3363</v>
      </c>
      <c r="B55" s="130" t="s">
        <v>3081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3364</v>
      </c>
      <c r="H55" s="60" t="s">
        <v>3</v>
      </c>
      <c r="I55" s="10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3365</v>
      </c>
      <c r="H56" s="61" t="s">
        <v>3</v>
      </c>
      <c r="I56" s="101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3081</v>
      </c>
      <c r="H57" s="62" t="s">
        <v>2</v>
      </c>
      <c r="I57" s="102" t="s">
        <v>2</v>
      </c>
      <c r="J57" s="116"/>
    </row>
    <row r="58" spans="1:10">
      <c r="A58" s="131" t="s">
        <v>3366</v>
      </c>
      <c r="B58" s="130" t="s">
        <v>3367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3367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3368</v>
      </c>
      <c r="H59" s="61" t="s">
        <v>3</v>
      </c>
      <c r="I59" s="101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3369</v>
      </c>
      <c r="H60" s="62" t="s">
        <v>3</v>
      </c>
      <c r="I60" s="102" t="s">
        <v>3</v>
      </c>
      <c r="J60" s="116"/>
    </row>
    <row r="61" spans="1:10">
      <c r="A61" s="131" t="s">
        <v>3370</v>
      </c>
      <c r="B61" s="130" t="s">
        <v>3098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3371</v>
      </c>
      <c r="H61" s="60" t="s">
        <v>2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3372</v>
      </c>
      <c r="H62" s="61" t="s">
        <v>3</v>
      </c>
      <c r="I62" s="101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3318</v>
      </c>
      <c r="H63" s="62" t="s">
        <v>3</v>
      </c>
      <c r="I63" s="102" t="s">
        <v>3</v>
      </c>
      <c r="J63" s="116"/>
    </row>
    <row r="64" spans="1:10">
      <c r="A64" s="131" t="s">
        <v>3373</v>
      </c>
      <c r="B64" s="130" t="s">
        <v>3374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2059</v>
      </c>
      <c r="H64" s="60" t="s">
        <v>3</v>
      </c>
      <c r="I64" s="10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2770</v>
      </c>
      <c r="H65" s="61" t="s">
        <v>3</v>
      </c>
      <c r="I65" s="101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3374</v>
      </c>
      <c r="H66" s="62" t="s">
        <v>2</v>
      </c>
      <c r="I66" s="10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B00-000000000000}">
      <formula1>binary_options</formula1>
    </dataValidation>
    <dataValidation type="list" allowBlank="1" sqref="H7:I66" xr:uid="{00000000-0002-0000-3B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Lapas61"/>
  <dimension ref="A1:J67"/>
  <sheetViews>
    <sheetView topLeftCell="A22" workbookViewId="0">
      <selection activeCell="H23" sqref="H23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21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7745</v>
      </c>
      <c r="F2" s="50">
        <v>3779</v>
      </c>
      <c r="G2" s="50">
        <v>5486</v>
      </c>
      <c r="H2" s="49">
        <v>5368</v>
      </c>
    </row>
    <row r="3" spans="1:10">
      <c r="A3" s="48" t="s">
        <v>154</v>
      </c>
      <c r="B3" s="49" t="s">
        <v>2802</v>
      </c>
      <c r="D3" s="48" t="s">
        <v>156</v>
      </c>
      <c r="E3" s="50">
        <v>119810</v>
      </c>
      <c r="F3" s="50">
        <v>66688</v>
      </c>
      <c r="G3" s="50">
        <v>66876</v>
      </c>
      <c r="H3" s="49">
        <v>66724</v>
      </c>
    </row>
    <row r="4" spans="1:10">
      <c r="A4" s="51" t="s">
        <v>133</v>
      </c>
      <c r="B4" s="52" t="s">
        <v>242</v>
      </c>
      <c r="D4" s="51" t="s">
        <v>158</v>
      </c>
      <c r="E4" s="53">
        <v>127555</v>
      </c>
      <c r="F4" s="53">
        <v>70467</v>
      </c>
      <c r="G4" s="53">
        <v>72362</v>
      </c>
      <c r="H4" s="52">
        <v>72092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3375</v>
      </c>
      <c r="B7" s="130" t="s">
        <v>2804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3376</v>
      </c>
      <c r="H7" s="60" t="s">
        <v>3</v>
      </c>
      <c r="I7" s="100" t="s">
        <v>3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2804</v>
      </c>
      <c r="H8" s="61" t="s">
        <v>2</v>
      </c>
      <c r="I8" s="101" t="s">
        <v>2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2943</v>
      </c>
      <c r="H9" s="62" t="s">
        <v>3</v>
      </c>
      <c r="I9" s="102" t="s">
        <v>3</v>
      </c>
      <c r="J9" s="116"/>
    </row>
    <row r="10" spans="1:10">
      <c r="A10" s="131" t="s">
        <v>3172</v>
      </c>
      <c r="B10" s="130" t="s">
        <v>2945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2946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3174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2947</v>
      </c>
      <c r="H12" s="62" t="s">
        <v>2</v>
      </c>
      <c r="I12" s="102" t="s">
        <v>2</v>
      </c>
      <c r="J12" s="116"/>
    </row>
    <row r="13" spans="1:10">
      <c r="A13" s="131" t="s">
        <v>3377</v>
      </c>
      <c r="B13" s="130" t="s">
        <v>2854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>
        <v>384000</v>
      </c>
      <c r="H13" s="60" t="s">
        <v>2</v>
      </c>
      <c r="I13" s="10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2906</v>
      </c>
      <c r="H14" s="61" t="s">
        <v>3</v>
      </c>
      <c r="I14" s="101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>
        <v>445333</v>
      </c>
      <c r="H15" s="62" t="s">
        <v>3</v>
      </c>
      <c r="I15" s="102" t="s">
        <v>3</v>
      </c>
      <c r="J15" s="116"/>
    </row>
    <row r="16" spans="1:10">
      <c r="A16" s="131" t="s">
        <v>3175</v>
      </c>
      <c r="B16" s="130" t="s">
        <v>2817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2817</v>
      </c>
      <c r="H16" s="60" t="s">
        <v>2</v>
      </c>
      <c r="I16" s="10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3378</v>
      </c>
      <c r="H17" s="61" t="s">
        <v>3</v>
      </c>
      <c r="I17" s="101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3274</v>
      </c>
      <c r="H18" s="62" t="s">
        <v>3</v>
      </c>
      <c r="I18" s="102" t="s">
        <v>3</v>
      </c>
      <c r="J18" s="116"/>
    </row>
    <row r="19" spans="1:10">
      <c r="A19" s="131" t="s">
        <v>3379</v>
      </c>
      <c r="B19" s="130" t="s">
        <v>3380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2821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3381</v>
      </c>
      <c r="H20" s="61" t="s">
        <v>2</v>
      </c>
      <c r="I20" s="101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2969</v>
      </c>
      <c r="H21" s="62" t="s">
        <v>3</v>
      </c>
      <c r="I21" s="102" t="s">
        <v>3</v>
      </c>
      <c r="J21" s="116"/>
    </row>
    <row r="22" spans="1:10">
      <c r="A22" s="131" t="s">
        <v>3382</v>
      </c>
      <c r="B22" s="130" t="s">
        <v>2825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3383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3384</v>
      </c>
      <c r="H23" s="61" t="s">
        <v>3</v>
      </c>
      <c r="I23" s="101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2826</v>
      </c>
      <c r="H24" s="62" t="s">
        <v>3</v>
      </c>
      <c r="I24" s="102" t="s">
        <v>3</v>
      </c>
      <c r="J24" s="116"/>
    </row>
    <row r="25" spans="1:10">
      <c r="A25" s="131" t="s">
        <v>3385</v>
      </c>
      <c r="B25" s="130" t="s">
        <v>3386</v>
      </c>
      <c r="C25" s="130" t="s">
        <v>1</v>
      </c>
      <c r="D25" s="130" t="s">
        <v>0</v>
      </c>
      <c r="E25" s="130" t="s">
        <v>0</v>
      </c>
      <c r="F25" s="130" t="str">
        <f>IF(COUNTIF(C25:E25, "yes") = 3, "yes", "no")</f>
        <v>no</v>
      </c>
      <c r="G25" s="60" t="s">
        <v>3386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3387</v>
      </c>
      <c r="H26" s="61" t="s">
        <v>3</v>
      </c>
      <c r="I26" s="101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2826</v>
      </c>
      <c r="H27" s="62" t="s">
        <v>3</v>
      </c>
      <c r="I27" s="102" t="s">
        <v>3</v>
      </c>
      <c r="J27" s="116"/>
    </row>
    <row r="28" spans="1:10">
      <c r="A28" s="131" t="s">
        <v>3388</v>
      </c>
      <c r="B28" s="130" t="s">
        <v>3048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60" t="s">
        <v>3048</v>
      </c>
      <c r="H28" s="60" t="s">
        <v>2</v>
      </c>
      <c r="I28" s="10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61" t="s">
        <v>949</v>
      </c>
      <c r="H29" s="61" t="s">
        <v>3</v>
      </c>
      <c r="I29" s="101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62" t="s">
        <v>3049</v>
      </c>
      <c r="H30" s="62" t="s">
        <v>3</v>
      </c>
      <c r="I30" s="102" t="s">
        <v>3</v>
      </c>
      <c r="J30" s="116"/>
    </row>
    <row r="31" spans="1:10">
      <c r="A31" s="131" t="s">
        <v>3389</v>
      </c>
      <c r="B31" s="130" t="s">
        <v>2852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2852</v>
      </c>
      <c r="H31" s="60" t="s">
        <v>2</v>
      </c>
      <c r="I31" s="10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3048</v>
      </c>
      <c r="H32" s="61" t="s">
        <v>3</v>
      </c>
      <c r="I32" s="101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62" t="s">
        <v>949</v>
      </c>
      <c r="H33" s="62" t="s">
        <v>3</v>
      </c>
      <c r="I33" s="102" t="s">
        <v>3</v>
      </c>
      <c r="J33" s="116"/>
    </row>
    <row r="34" spans="1:10">
      <c r="A34" s="131" t="s">
        <v>3390</v>
      </c>
      <c r="B34" s="130" t="s">
        <v>2867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2869</v>
      </c>
      <c r="H34" s="60" t="s">
        <v>3</v>
      </c>
      <c r="I34" s="10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3391</v>
      </c>
      <c r="H35" s="61" t="s">
        <v>2</v>
      </c>
      <c r="I35" s="101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62" t="s">
        <v>2868</v>
      </c>
      <c r="H36" s="62" t="s">
        <v>3</v>
      </c>
      <c r="I36" s="102" t="s">
        <v>3</v>
      </c>
      <c r="J36" s="116"/>
    </row>
    <row r="37" spans="1:10">
      <c r="A37" s="131" t="s">
        <v>3392</v>
      </c>
      <c r="B37" s="130" t="s">
        <v>3393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3393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3394</v>
      </c>
      <c r="H38" s="61" t="s">
        <v>3</v>
      </c>
      <c r="I38" s="101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62" t="s">
        <v>3196</v>
      </c>
      <c r="H39" s="62" t="s">
        <v>3</v>
      </c>
      <c r="I39" s="102" t="s">
        <v>3</v>
      </c>
      <c r="J39" s="116"/>
    </row>
    <row r="40" spans="1:10">
      <c r="A40" s="131" t="s">
        <v>3395</v>
      </c>
      <c r="B40" s="130" t="s">
        <v>2925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2926</v>
      </c>
      <c r="H40" s="60" t="s">
        <v>3</v>
      </c>
      <c r="I40" s="10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3156</v>
      </c>
      <c r="H41" s="61" t="s">
        <v>3</v>
      </c>
      <c r="I41" s="101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62" t="s">
        <v>2925</v>
      </c>
      <c r="H42" s="62" t="s">
        <v>2</v>
      </c>
      <c r="I42" s="102" t="s">
        <v>2</v>
      </c>
      <c r="J42" s="116"/>
    </row>
    <row r="43" spans="1:10">
      <c r="A43" s="131" t="s">
        <v>3396</v>
      </c>
      <c r="B43" s="130" t="s">
        <v>3347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3397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3398</v>
      </c>
      <c r="H44" s="61" t="s">
        <v>3</v>
      </c>
      <c r="I44" s="101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62" t="s">
        <v>3399</v>
      </c>
      <c r="H45" s="62" t="s">
        <v>2</v>
      </c>
      <c r="I45" s="102" t="s">
        <v>3</v>
      </c>
      <c r="J45" s="116"/>
    </row>
    <row r="46" spans="1:10">
      <c r="A46" s="131" t="s">
        <v>3400</v>
      </c>
      <c r="B46" s="130" t="s">
        <v>3401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3402</v>
      </c>
      <c r="H46" s="60" t="s">
        <v>3</v>
      </c>
      <c r="I46" s="10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3403</v>
      </c>
      <c r="H47" s="61" t="s">
        <v>3</v>
      </c>
      <c r="I47" s="101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62" t="s">
        <v>3401</v>
      </c>
      <c r="H48" s="62" t="s">
        <v>2</v>
      </c>
      <c r="I48" s="102" t="s">
        <v>2</v>
      </c>
      <c r="J48" s="116"/>
    </row>
    <row r="49" spans="1:10">
      <c r="A49" s="131" t="s">
        <v>3404</v>
      </c>
      <c r="B49" s="130" t="s">
        <v>950</v>
      </c>
      <c r="C49" s="130" t="s">
        <v>1</v>
      </c>
      <c r="D49" s="130" t="s">
        <v>0</v>
      </c>
      <c r="E49" s="130" t="s">
        <v>1</v>
      </c>
      <c r="F49" s="130" t="str">
        <f>IF(COUNTIF(C49:E49, "yes") = 3, "yes", "no")</f>
        <v>no</v>
      </c>
      <c r="G49" s="60" t="s">
        <v>1285</v>
      </c>
      <c r="H49" s="60" t="s">
        <v>4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949</v>
      </c>
      <c r="H50" s="61" t="s">
        <v>4</v>
      </c>
      <c r="I50" s="101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62" t="s">
        <v>950</v>
      </c>
      <c r="H51" s="62" t="s">
        <v>4</v>
      </c>
      <c r="I51" s="102" t="s">
        <v>2</v>
      </c>
      <c r="J51" s="116"/>
    </row>
    <row r="52" spans="1:10">
      <c r="A52" s="131" t="s">
        <v>3405</v>
      </c>
      <c r="B52" s="130" t="s">
        <v>2877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60" t="s">
        <v>2877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3406</v>
      </c>
      <c r="H53" s="61" t="s">
        <v>3</v>
      </c>
      <c r="I53" s="101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62" t="s">
        <v>3255</v>
      </c>
      <c r="H54" s="62" t="s">
        <v>3</v>
      </c>
      <c r="I54" s="102" t="s">
        <v>3</v>
      </c>
      <c r="J54" s="116"/>
    </row>
    <row r="55" spans="1:10">
      <c r="A55" s="131" t="s">
        <v>3407</v>
      </c>
      <c r="B55" s="130" t="s">
        <v>3408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3408</v>
      </c>
      <c r="H55" s="60" t="s">
        <v>2</v>
      </c>
      <c r="I55" s="10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3409</v>
      </c>
      <c r="H56" s="61" t="s">
        <v>2</v>
      </c>
      <c r="I56" s="101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62" t="s">
        <v>3224</v>
      </c>
      <c r="H57" s="62" t="s">
        <v>3</v>
      </c>
      <c r="I57" s="102" t="s">
        <v>3</v>
      </c>
      <c r="J57" s="116"/>
    </row>
    <row r="58" spans="1:10">
      <c r="A58" s="131" t="s">
        <v>3410</v>
      </c>
      <c r="B58" s="130" t="s">
        <v>3411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3411</v>
      </c>
      <c r="H58" s="60" t="s">
        <v>2</v>
      </c>
      <c r="I58" s="10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3412</v>
      </c>
      <c r="H59" s="61" t="s">
        <v>3</v>
      </c>
      <c r="I59" s="101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62" t="s">
        <v>3413</v>
      </c>
      <c r="H60" s="62" t="s">
        <v>3</v>
      </c>
      <c r="I60" s="102" t="s">
        <v>3</v>
      </c>
      <c r="J60" s="116"/>
    </row>
    <row r="61" spans="1:10">
      <c r="A61" s="131" t="s">
        <v>3414</v>
      </c>
      <c r="B61" s="130" t="s">
        <v>3218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60" t="s">
        <v>3218</v>
      </c>
      <c r="H61" s="60" t="s">
        <v>2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3219</v>
      </c>
      <c r="H62" s="61" t="s">
        <v>3</v>
      </c>
      <c r="I62" s="101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62" t="s">
        <v>3415</v>
      </c>
      <c r="H63" s="62" t="s">
        <v>3</v>
      </c>
      <c r="I63" s="102" t="s">
        <v>3</v>
      </c>
      <c r="J63" s="116"/>
    </row>
    <row r="64" spans="1:10">
      <c r="A64" s="131" t="s">
        <v>3416</v>
      </c>
      <c r="B64" s="130" t="s">
        <v>3034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3034</v>
      </c>
      <c r="H64" s="60" t="s">
        <v>2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1067</v>
      </c>
      <c r="H65" s="61" t="s">
        <v>3</v>
      </c>
      <c r="I65" s="101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62" t="s">
        <v>3417</v>
      </c>
      <c r="H66" s="62" t="s">
        <v>3</v>
      </c>
      <c r="I66" s="10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C00-000000000000}">
      <formula1>binary_options</formula1>
    </dataValidation>
    <dataValidation type="list" allowBlank="1" sqref="H7:I66" xr:uid="{00000000-0002-0000-3C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Lapas62"/>
  <dimension ref="A1:J67"/>
  <sheetViews>
    <sheetView workbookViewId="0">
      <selection activeCell="H39" sqref="H3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45" t="s">
        <v>146</v>
      </c>
      <c r="B1" s="46" t="s">
        <v>21</v>
      </c>
      <c r="D1" s="45" t="s">
        <v>147</v>
      </c>
      <c r="E1" s="47" t="s">
        <v>148</v>
      </c>
      <c r="F1" s="47" t="s">
        <v>149</v>
      </c>
      <c r="G1" s="47" t="s">
        <v>150</v>
      </c>
      <c r="H1" s="46" t="s">
        <v>151</v>
      </c>
    </row>
    <row r="2" spans="1:10">
      <c r="A2" s="48" t="s">
        <v>131</v>
      </c>
      <c r="B2" s="49" t="s">
        <v>760</v>
      </c>
      <c r="D2" s="48" t="s">
        <v>153</v>
      </c>
      <c r="E2" s="50">
        <v>7799</v>
      </c>
      <c r="F2" s="50">
        <v>4954</v>
      </c>
      <c r="G2" s="50">
        <v>5372</v>
      </c>
      <c r="H2" s="49">
        <v>5231</v>
      </c>
    </row>
    <row r="3" spans="1:10">
      <c r="A3" s="48" t="s">
        <v>154</v>
      </c>
      <c r="B3" s="49" t="s">
        <v>2802</v>
      </c>
      <c r="D3" s="48" t="s">
        <v>156</v>
      </c>
      <c r="E3" s="50">
        <v>119792</v>
      </c>
      <c r="F3" s="50">
        <v>66692</v>
      </c>
      <c r="G3" s="50">
        <v>66544</v>
      </c>
      <c r="H3" s="49">
        <v>66692</v>
      </c>
    </row>
    <row r="4" spans="1:10">
      <c r="A4" s="51" t="s">
        <v>133</v>
      </c>
      <c r="B4" s="52" t="s">
        <v>285</v>
      </c>
      <c r="D4" s="51" t="s">
        <v>158</v>
      </c>
      <c r="E4" s="53">
        <v>127591</v>
      </c>
      <c r="F4" s="53">
        <v>71646</v>
      </c>
      <c r="G4" s="53">
        <v>71916</v>
      </c>
      <c r="H4" s="52">
        <v>71923</v>
      </c>
    </row>
    <row r="6" spans="1:10">
      <c r="A6" s="97" t="s">
        <v>159</v>
      </c>
      <c r="B6" s="98" t="s">
        <v>160</v>
      </c>
      <c r="C6" s="98" t="s">
        <v>161</v>
      </c>
      <c r="D6" s="98" t="s">
        <v>162</v>
      </c>
      <c r="E6" s="98" t="s">
        <v>163</v>
      </c>
      <c r="F6" s="98" t="s">
        <v>164</v>
      </c>
      <c r="G6" s="98" t="s">
        <v>165</v>
      </c>
      <c r="H6" s="98" t="s">
        <v>166</v>
      </c>
      <c r="I6" s="99" t="s">
        <v>167</v>
      </c>
      <c r="J6" s="116"/>
    </row>
    <row r="7" spans="1:10">
      <c r="A7" s="131" t="s">
        <v>3418</v>
      </c>
      <c r="B7" s="130" t="s">
        <v>2804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60" t="s">
        <v>2804</v>
      </c>
      <c r="H7" s="60" t="s">
        <v>2</v>
      </c>
      <c r="I7" s="100" t="s">
        <v>2</v>
      </c>
      <c r="J7" s="116"/>
    </row>
    <row r="8" spans="1:10">
      <c r="A8" s="123"/>
      <c r="B8" s="120"/>
      <c r="C8" s="120"/>
      <c r="D8" s="120"/>
      <c r="E8" s="120"/>
      <c r="F8" s="120"/>
      <c r="G8" s="61" t="s">
        <v>2806</v>
      </c>
      <c r="H8" s="61" t="s">
        <v>3</v>
      </c>
      <c r="I8" s="101" t="s">
        <v>3</v>
      </c>
      <c r="J8" s="116"/>
    </row>
    <row r="9" spans="1:10">
      <c r="A9" s="124"/>
      <c r="B9" s="121"/>
      <c r="C9" s="121"/>
      <c r="D9" s="121"/>
      <c r="E9" s="121"/>
      <c r="F9" s="121"/>
      <c r="G9" s="62" t="s">
        <v>2805</v>
      </c>
      <c r="H9" s="62" t="s">
        <v>3</v>
      </c>
      <c r="I9" s="102" t="s">
        <v>3</v>
      </c>
      <c r="J9" s="116"/>
    </row>
    <row r="10" spans="1:10">
      <c r="A10" s="131" t="s">
        <v>3419</v>
      </c>
      <c r="B10" s="130" t="s">
        <v>2945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60" t="s">
        <v>2946</v>
      </c>
      <c r="H10" s="60" t="s">
        <v>3</v>
      </c>
      <c r="I10" s="10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1" t="s">
        <v>3420</v>
      </c>
      <c r="H11" s="61" t="s">
        <v>3</v>
      </c>
      <c r="I11" s="101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62" t="s">
        <v>3421</v>
      </c>
      <c r="H12" s="62" t="s">
        <v>2</v>
      </c>
      <c r="I12" s="102" t="s">
        <v>2</v>
      </c>
      <c r="J12" s="116"/>
    </row>
    <row r="13" spans="1:10">
      <c r="A13" s="131" t="s">
        <v>3422</v>
      </c>
      <c r="B13" s="130" t="s">
        <v>2952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60" t="s">
        <v>2952</v>
      </c>
      <c r="H13" s="60" t="s">
        <v>2</v>
      </c>
      <c r="I13" s="10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1" t="s">
        <v>3423</v>
      </c>
      <c r="H14" s="61" t="s">
        <v>3</v>
      </c>
      <c r="I14" s="101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62" t="s">
        <v>3424</v>
      </c>
      <c r="H15" s="62" t="s">
        <v>3</v>
      </c>
      <c r="I15" s="102" t="s">
        <v>3</v>
      </c>
      <c r="J15" s="116"/>
    </row>
    <row r="16" spans="1:10">
      <c r="A16" s="131" t="s">
        <v>3425</v>
      </c>
      <c r="B16" s="130" t="s">
        <v>2815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60" t="s">
        <v>2535</v>
      </c>
      <c r="H16" s="60" t="s">
        <v>3</v>
      </c>
      <c r="I16" s="10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1" t="s">
        <v>3426</v>
      </c>
      <c r="H17" s="61" t="s">
        <v>2</v>
      </c>
      <c r="I17" s="101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62" t="s">
        <v>3427</v>
      </c>
      <c r="H18" s="62" t="s">
        <v>3</v>
      </c>
      <c r="I18" s="102" t="s">
        <v>3</v>
      </c>
      <c r="J18" s="116"/>
    </row>
    <row r="19" spans="1:10">
      <c r="A19" s="131" t="s">
        <v>3428</v>
      </c>
      <c r="B19" s="130" t="s">
        <v>2817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60" t="s">
        <v>3429</v>
      </c>
      <c r="H19" s="60" t="s">
        <v>2</v>
      </c>
      <c r="I19" s="10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1" t="s">
        <v>3430</v>
      </c>
      <c r="H20" s="61" t="s">
        <v>3</v>
      </c>
      <c r="I20" s="101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62" t="s">
        <v>3431</v>
      </c>
      <c r="H21" s="62" t="s">
        <v>3</v>
      </c>
      <c r="I21" s="102" t="s">
        <v>3</v>
      </c>
      <c r="J21" s="116"/>
    </row>
    <row r="22" spans="1:10">
      <c r="A22" s="131" t="s">
        <v>3432</v>
      </c>
      <c r="B22" s="130" t="s">
        <v>3380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60" t="s">
        <v>3433</v>
      </c>
      <c r="H22" s="60" t="s">
        <v>3</v>
      </c>
      <c r="I22" s="10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1" t="s">
        <v>3434</v>
      </c>
      <c r="H23" s="61" t="s">
        <v>2</v>
      </c>
      <c r="I23" s="101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62" t="s">
        <v>3435</v>
      </c>
      <c r="H24" s="62" t="s">
        <v>2</v>
      </c>
      <c r="I24" s="102" t="s">
        <v>2</v>
      </c>
      <c r="J24" s="116"/>
    </row>
    <row r="25" spans="1:10">
      <c r="A25" s="131" t="s">
        <v>3436</v>
      </c>
      <c r="B25" s="130" t="s">
        <v>2825</v>
      </c>
      <c r="C25" s="130" t="s">
        <v>0</v>
      </c>
      <c r="D25" s="130" t="s">
        <v>1</v>
      </c>
      <c r="E25" s="130" t="s">
        <v>0</v>
      </c>
      <c r="F25" s="130" t="str">
        <f>IF(COUNTIF(C25:E25, "yes") = 3, "yes", "no")</f>
        <v>no</v>
      </c>
      <c r="G25" s="60" t="s">
        <v>2825</v>
      </c>
      <c r="H25" s="60" t="s">
        <v>2</v>
      </c>
      <c r="I25" s="10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61" t="s">
        <v>2826</v>
      </c>
      <c r="H26" s="61" t="s">
        <v>3</v>
      </c>
      <c r="I26" s="101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62" t="s">
        <v>3437</v>
      </c>
      <c r="H27" s="62" t="s">
        <v>3</v>
      </c>
      <c r="I27" s="102" t="s">
        <v>3</v>
      </c>
      <c r="J27" s="116"/>
    </row>
    <row r="28" spans="1:10" ht="15.75" customHeight="1" thickBot="1">
      <c r="A28" s="131" t="s">
        <v>3438</v>
      </c>
      <c r="B28" s="130" t="s">
        <v>3439</v>
      </c>
      <c r="C28" s="130" t="s">
        <v>1</v>
      </c>
      <c r="D28" s="130" t="s">
        <v>1</v>
      </c>
      <c r="E28" s="130" t="s">
        <v>1</v>
      </c>
      <c r="F28" s="130" t="str">
        <f>IF(COUNTIF(C28:E28, "yes") = 3, "yes", "no")</f>
        <v>no</v>
      </c>
      <c r="G28" s="60" t="s">
        <v>3440</v>
      </c>
      <c r="H28" s="60" t="s">
        <v>4</v>
      </c>
      <c r="I28" s="100" t="s">
        <v>3</v>
      </c>
      <c r="J28" s="116"/>
    </row>
    <row r="29" spans="1:10" ht="15.75" customHeight="1" thickBot="1">
      <c r="A29" s="123"/>
      <c r="B29" s="120"/>
      <c r="C29" s="120"/>
      <c r="D29" s="120"/>
      <c r="E29" s="120"/>
      <c r="F29" s="120"/>
      <c r="G29" s="61" t="s">
        <v>3441</v>
      </c>
      <c r="H29" s="60" t="s">
        <v>4</v>
      </c>
      <c r="I29" s="101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62" t="s">
        <v>3442</v>
      </c>
      <c r="H30" s="60" t="s">
        <v>4</v>
      </c>
      <c r="I30" s="102" t="s">
        <v>3</v>
      </c>
      <c r="J30" s="116"/>
    </row>
    <row r="31" spans="1:10">
      <c r="A31" s="131" t="s">
        <v>3388</v>
      </c>
      <c r="B31" s="130" t="s">
        <v>3048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60" t="s">
        <v>3048</v>
      </c>
      <c r="H31" s="60" t="s">
        <v>2</v>
      </c>
      <c r="I31" s="10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61" t="s">
        <v>949</v>
      </c>
      <c r="H32" s="61" t="s">
        <v>3</v>
      </c>
      <c r="I32" s="101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62" t="s">
        <v>3049</v>
      </c>
      <c r="H33" s="62" t="s">
        <v>3</v>
      </c>
      <c r="I33" s="102" t="s">
        <v>3</v>
      </c>
      <c r="J33" s="116"/>
    </row>
    <row r="34" spans="1:10">
      <c r="A34" s="131" t="s">
        <v>3186</v>
      </c>
      <c r="B34" s="130" t="s">
        <v>2854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60" t="s">
        <v>3443</v>
      </c>
      <c r="H34" s="60" t="s">
        <v>3</v>
      </c>
      <c r="I34" s="10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1" t="s">
        <v>3444</v>
      </c>
      <c r="H35" s="61" t="s">
        <v>3</v>
      </c>
      <c r="I35" s="101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62" t="s">
        <v>3445</v>
      </c>
      <c r="H36" s="62" t="s">
        <v>2</v>
      </c>
      <c r="I36" s="102" t="s">
        <v>2</v>
      </c>
      <c r="J36" s="116"/>
    </row>
    <row r="37" spans="1:10">
      <c r="A37" s="131" t="s">
        <v>3446</v>
      </c>
      <c r="B37" s="130" t="s">
        <v>3447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60" t="s">
        <v>3448</v>
      </c>
      <c r="H37" s="60" t="s">
        <v>2</v>
      </c>
      <c r="I37" s="10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61" t="s">
        <v>931</v>
      </c>
      <c r="H38" s="61" t="s">
        <v>3</v>
      </c>
      <c r="I38" s="101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62" t="s">
        <v>2354</v>
      </c>
      <c r="H39" s="62" t="s">
        <v>3</v>
      </c>
      <c r="I39" s="102" t="s">
        <v>3</v>
      </c>
      <c r="J39" s="116"/>
    </row>
    <row r="40" spans="1:10">
      <c r="A40" s="131" t="s">
        <v>3449</v>
      </c>
      <c r="B40" s="130" t="s">
        <v>3189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60" t="s">
        <v>3450</v>
      </c>
      <c r="H40" s="60" t="s">
        <v>3</v>
      </c>
      <c r="I40" s="10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1" t="s">
        <v>3451</v>
      </c>
      <c r="H41" s="61" t="s">
        <v>3</v>
      </c>
      <c r="I41" s="101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62" t="s">
        <v>3452</v>
      </c>
      <c r="H42" s="62" t="s">
        <v>2</v>
      </c>
      <c r="I42" s="102" t="s">
        <v>2</v>
      </c>
      <c r="J42" s="116"/>
    </row>
    <row r="43" spans="1:10">
      <c r="A43" s="131" t="s">
        <v>3453</v>
      </c>
      <c r="B43" s="130" t="s">
        <v>2924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60" t="s">
        <v>3235</v>
      </c>
      <c r="H43" s="60" t="s">
        <v>3</v>
      </c>
      <c r="I43" s="10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1" t="s">
        <v>3454</v>
      </c>
      <c r="H44" s="61" t="s">
        <v>3</v>
      </c>
      <c r="I44" s="101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62" t="s">
        <v>2924</v>
      </c>
      <c r="H45" s="62" t="s">
        <v>2</v>
      </c>
      <c r="I45" s="102" t="s">
        <v>2</v>
      </c>
      <c r="J45" s="116"/>
    </row>
    <row r="46" spans="1:10">
      <c r="A46" s="131" t="s">
        <v>3455</v>
      </c>
      <c r="B46" s="130" t="s">
        <v>3456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60" t="s">
        <v>3201</v>
      </c>
      <c r="H46" s="60" t="s">
        <v>2</v>
      </c>
      <c r="I46" s="10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61" t="s">
        <v>3203</v>
      </c>
      <c r="H47" s="61" t="s">
        <v>2</v>
      </c>
      <c r="I47" s="101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62" t="s">
        <v>3243</v>
      </c>
      <c r="H48" s="62" t="s">
        <v>3</v>
      </c>
      <c r="I48" s="102" t="s">
        <v>3</v>
      </c>
      <c r="J48" s="116"/>
    </row>
    <row r="49" spans="1:10">
      <c r="A49" s="131" t="s">
        <v>3457</v>
      </c>
      <c r="B49" s="130" t="s">
        <v>2935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60" t="s">
        <v>3001</v>
      </c>
      <c r="H49" s="60" t="s">
        <v>3</v>
      </c>
      <c r="I49" s="10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1" t="s">
        <v>2935</v>
      </c>
      <c r="H50" s="61" t="s">
        <v>2</v>
      </c>
      <c r="I50" s="101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62" t="s">
        <v>3000</v>
      </c>
      <c r="H51" s="62" t="s">
        <v>3</v>
      </c>
      <c r="I51" s="102" t="s">
        <v>3</v>
      </c>
      <c r="J51" s="116"/>
    </row>
    <row r="52" spans="1:10">
      <c r="A52" s="131" t="s">
        <v>3458</v>
      </c>
      <c r="B52" s="130" t="s">
        <v>3459</v>
      </c>
      <c r="C52" s="130" t="s">
        <v>1</v>
      </c>
      <c r="D52" s="130" t="s">
        <v>0</v>
      </c>
      <c r="E52" s="130" t="s">
        <v>0</v>
      </c>
      <c r="F52" s="130" t="str">
        <f>IF(COUNTIF(C52:E52, "yes") = 3, "yes", "no")</f>
        <v>no</v>
      </c>
      <c r="G52" s="60" t="s">
        <v>3460</v>
      </c>
      <c r="H52" s="60" t="s">
        <v>2</v>
      </c>
      <c r="I52" s="10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1" t="s">
        <v>1458</v>
      </c>
      <c r="H53" s="61" t="s">
        <v>2</v>
      </c>
      <c r="I53" s="101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62" t="s">
        <v>3459</v>
      </c>
      <c r="H54" s="62" t="s">
        <v>2</v>
      </c>
      <c r="I54" s="102" t="s">
        <v>2</v>
      </c>
      <c r="J54" s="116"/>
    </row>
    <row r="55" spans="1:10">
      <c r="A55" s="131" t="s">
        <v>3461</v>
      </c>
      <c r="B55" s="130" t="s">
        <v>3462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60" t="s">
        <v>3463</v>
      </c>
      <c r="H55" s="60" t="s">
        <v>3</v>
      </c>
      <c r="I55" s="10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1" t="s">
        <v>3462</v>
      </c>
      <c r="H56" s="61" t="s">
        <v>2</v>
      </c>
      <c r="I56" s="101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62" t="s">
        <v>3166</v>
      </c>
      <c r="H57" s="62" t="s">
        <v>3</v>
      </c>
      <c r="I57" s="102" t="s">
        <v>3</v>
      </c>
      <c r="J57" s="116"/>
    </row>
    <row r="58" spans="1:10">
      <c r="A58" s="131" t="s">
        <v>3464</v>
      </c>
      <c r="B58" s="130" t="s">
        <v>3465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60" t="s">
        <v>3466</v>
      </c>
      <c r="H58" s="60" t="s">
        <v>3</v>
      </c>
      <c r="I58" s="10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1" t="s">
        <v>3465</v>
      </c>
      <c r="H59" s="61" t="s">
        <v>2</v>
      </c>
      <c r="I59" s="101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62" t="s">
        <v>3467</v>
      </c>
      <c r="H60" s="62" t="s">
        <v>3</v>
      </c>
      <c r="I60" s="102" t="s">
        <v>3</v>
      </c>
      <c r="J60" s="116"/>
    </row>
    <row r="61" spans="1:10">
      <c r="A61" s="131" t="s">
        <v>3468</v>
      </c>
      <c r="B61" s="130" t="s">
        <v>2877</v>
      </c>
      <c r="C61" s="130" t="s">
        <v>1</v>
      </c>
      <c r="D61" s="130" t="s">
        <v>0</v>
      </c>
      <c r="E61" s="130" t="s">
        <v>1</v>
      </c>
      <c r="F61" s="130" t="str">
        <f>IF(COUNTIF(C61:E61, "yes") = 3, "yes", "no")</f>
        <v>no</v>
      </c>
      <c r="G61" s="60" t="s">
        <v>3303</v>
      </c>
      <c r="H61" s="60" t="s">
        <v>4</v>
      </c>
      <c r="I61" s="10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61" t="s">
        <v>3302</v>
      </c>
      <c r="H62" s="61" t="s">
        <v>4</v>
      </c>
      <c r="I62" s="101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62" t="s">
        <v>2877</v>
      </c>
      <c r="H63" s="62" t="s">
        <v>4</v>
      </c>
      <c r="I63" s="102" t="s">
        <v>2</v>
      </c>
      <c r="J63" s="116"/>
    </row>
    <row r="64" spans="1:10">
      <c r="A64" s="131" t="s">
        <v>3469</v>
      </c>
      <c r="B64" s="130" t="s">
        <v>3470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60" t="s">
        <v>3471</v>
      </c>
      <c r="H64" s="60" t="s">
        <v>3</v>
      </c>
      <c r="I64" s="10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1" t="s">
        <v>3472</v>
      </c>
      <c r="H65" s="61" t="s">
        <v>3</v>
      </c>
      <c r="I65" s="101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62" t="s">
        <v>3470</v>
      </c>
      <c r="H66" s="62" t="s">
        <v>2</v>
      </c>
      <c r="I66" s="10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D00-000000000000}">
      <formula1>binary_options</formula1>
    </dataValidation>
    <dataValidation type="list" allowBlank="1" sqref="H7:I66" xr:uid="{00000000-0002-0000-3D00-000001000000}">
      <formula1>answer_evaluations</formula1>
    </dataValidation>
  </dataValidations>
  <pageMargins left="0.75" right="0.75" top="1" bottom="1" header="0.5" footer="0.5"/>
  <pageSetup orientation="portrait" horizontalDpi="360" verticalDpi="36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67"/>
  <sheetViews>
    <sheetView topLeftCell="A24" workbookViewId="0">
      <selection activeCell="H39" sqref="H3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18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6123</v>
      </c>
      <c r="F2" s="68">
        <v>7880</v>
      </c>
      <c r="G2" s="68">
        <v>6146</v>
      </c>
      <c r="H2" s="67">
        <v>8794</v>
      </c>
    </row>
    <row r="3" spans="1:10">
      <c r="A3" s="66" t="s">
        <v>154</v>
      </c>
      <c r="B3" s="67" t="s">
        <v>3473</v>
      </c>
      <c r="D3" s="66" t="s">
        <v>156</v>
      </c>
      <c r="E3" s="68">
        <v>7238</v>
      </c>
      <c r="F3" s="68">
        <v>8504</v>
      </c>
      <c r="G3" s="68">
        <v>8530</v>
      </c>
      <c r="H3" s="67">
        <v>8523</v>
      </c>
    </row>
    <row r="4" spans="1:10">
      <c r="A4" s="69" t="s">
        <v>133</v>
      </c>
      <c r="B4" s="70" t="s">
        <v>157</v>
      </c>
      <c r="D4" s="69" t="s">
        <v>158</v>
      </c>
      <c r="E4" s="71">
        <v>13361</v>
      </c>
      <c r="F4" s="71">
        <v>16384</v>
      </c>
      <c r="G4" s="71">
        <v>14676</v>
      </c>
      <c r="H4" s="70">
        <v>17317</v>
      </c>
    </row>
    <row r="6" spans="1:10" ht="15.75" customHeight="1" thickBot="1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3" t="s">
        <v>165</v>
      </c>
      <c r="H6" s="73" t="s">
        <v>166</v>
      </c>
      <c r="I6" s="74" t="s">
        <v>167</v>
      </c>
      <c r="J6" s="116"/>
    </row>
    <row r="7" spans="1:10">
      <c r="A7" s="122" t="s">
        <v>3474</v>
      </c>
      <c r="B7" s="119" t="s">
        <v>3475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75" t="s">
        <v>3475</v>
      </c>
      <c r="H7" s="65" t="s">
        <v>2</v>
      </c>
      <c r="I7" s="64" t="s">
        <v>2</v>
      </c>
      <c r="J7" s="116"/>
    </row>
    <row r="8" spans="1:10">
      <c r="A8" s="123"/>
      <c r="B8" s="120"/>
      <c r="C8" s="120"/>
      <c r="D8" s="120"/>
      <c r="E8" s="120"/>
      <c r="F8" s="120"/>
      <c r="G8" s="76" t="s">
        <v>3476</v>
      </c>
      <c r="H8" s="68" t="s">
        <v>3</v>
      </c>
      <c r="I8" s="67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77" t="s">
        <v>3477</v>
      </c>
      <c r="H9" s="71" t="s">
        <v>3</v>
      </c>
      <c r="I9" s="70" t="s">
        <v>3</v>
      </c>
      <c r="J9" s="116"/>
    </row>
    <row r="10" spans="1:10">
      <c r="A10" s="122" t="s">
        <v>3478</v>
      </c>
      <c r="B10" s="119" t="s">
        <v>3479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 t="s">
        <v>3480</v>
      </c>
      <c r="H10" s="65" t="s">
        <v>3</v>
      </c>
      <c r="I10" s="6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3481</v>
      </c>
      <c r="H11" s="68" t="s">
        <v>2</v>
      </c>
      <c r="I11" s="67" t="s">
        <v>2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77" t="s">
        <v>3482</v>
      </c>
      <c r="H12" s="71" t="s">
        <v>3</v>
      </c>
      <c r="I12" s="70" t="s">
        <v>3</v>
      </c>
      <c r="J12" s="116"/>
    </row>
    <row r="13" spans="1:10">
      <c r="A13" s="122" t="s">
        <v>3483</v>
      </c>
      <c r="B13" s="119" t="s">
        <v>3484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3485</v>
      </c>
      <c r="H13" s="65" t="s">
        <v>2</v>
      </c>
      <c r="I13" s="6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3486</v>
      </c>
      <c r="H14" s="68" t="s">
        <v>3</v>
      </c>
      <c r="I14" s="67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77" t="s">
        <v>3487</v>
      </c>
      <c r="H15" s="71" t="s">
        <v>3</v>
      </c>
      <c r="I15" s="70" t="s">
        <v>3</v>
      </c>
      <c r="J15" s="116"/>
    </row>
    <row r="16" spans="1:10">
      <c r="A16" s="122" t="s">
        <v>3488</v>
      </c>
      <c r="B16" s="119" t="s">
        <v>3489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3490</v>
      </c>
      <c r="H16" s="65" t="s">
        <v>3</v>
      </c>
      <c r="I16" s="6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3489</v>
      </c>
      <c r="H17" s="68" t="s">
        <v>2</v>
      </c>
      <c r="I17" s="67" t="s">
        <v>2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77" t="s">
        <v>3491</v>
      </c>
      <c r="H18" s="71" t="s">
        <v>3</v>
      </c>
      <c r="I18" s="70" t="s">
        <v>3</v>
      </c>
      <c r="J18" s="116"/>
    </row>
    <row r="19" spans="1:10">
      <c r="A19" s="122" t="s">
        <v>3492</v>
      </c>
      <c r="B19" s="119" t="s">
        <v>3493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75" t="s">
        <v>3494</v>
      </c>
      <c r="H19" s="65" t="s">
        <v>3</v>
      </c>
      <c r="I19" s="6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3495</v>
      </c>
      <c r="H20" s="68" t="s">
        <v>2</v>
      </c>
      <c r="I20" s="67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77" t="s">
        <v>3496</v>
      </c>
      <c r="H21" s="71" t="s">
        <v>3</v>
      </c>
      <c r="I21" s="70" t="s">
        <v>3</v>
      </c>
      <c r="J21" s="116"/>
    </row>
    <row r="22" spans="1:10" ht="15.75" customHeight="1" thickBot="1">
      <c r="A22" s="122" t="s">
        <v>3497</v>
      </c>
      <c r="B22" s="119" t="s">
        <v>3498</v>
      </c>
      <c r="C22" s="119" t="s">
        <v>1</v>
      </c>
      <c r="D22" s="119" t="s">
        <v>0</v>
      </c>
      <c r="E22" s="119" t="s">
        <v>1</v>
      </c>
      <c r="F22" s="119" t="str">
        <f>IF(COUNTIF(C22:E22, "yes") = 3, "yes", "no")</f>
        <v>no</v>
      </c>
      <c r="G22" s="75" t="s">
        <v>3498</v>
      </c>
      <c r="H22" s="65" t="s">
        <v>4</v>
      </c>
      <c r="I22" s="64" t="s">
        <v>2</v>
      </c>
      <c r="J22" s="116"/>
    </row>
    <row r="23" spans="1:10" ht="15.75" customHeight="1" thickBot="1">
      <c r="A23" s="123"/>
      <c r="B23" s="120"/>
      <c r="C23" s="120"/>
      <c r="D23" s="120"/>
      <c r="E23" s="120"/>
      <c r="F23" s="120"/>
      <c r="G23" s="76" t="s">
        <v>3499</v>
      </c>
      <c r="H23" s="65" t="s">
        <v>4</v>
      </c>
      <c r="I23" s="67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77" t="s">
        <v>3500</v>
      </c>
      <c r="H24" s="65" t="s">
        <v>4</v>
      </c>
      <c r="I24" s="70" t="s">
        <v>3</v>
      </c>
      <c r="J24" s="116"/>
    </row>
    <row r="25" spans="1:10">
      <c r="A25" s="122" t="s">
        <v>3501</v>
      </c>
      <c r="B25" s="119" t="s">
        <v>3502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75" t="s">
        <v>3502</v>
      </c>
      <c r="H25" s="65" t="s">
        <v>2</v>
      </c>
      <c r="I25" s="6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3503</v>
      </c>
      <c r="H26" s="68" t="s">
        <v>3</v>
      </c>
      <c r="I26" s="67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77" t="s">
        <v>3504</v>
      </c>
      <c r="H27" s="71" t="s">
        <v>3</v>
      </c>
      <c r="I27" s="70" t="s">
        <v>3</v>
      </c>
      <c r="J27" s="116"/>
    </row>
    <row r="28" spans="1:10">
      <c r="A28" s="122" t="s">
        <v>3505</v>
      </c>
      <c r="B28" s="119" t="s">
        <v>3506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75" t="s">
        <v>3507</v>
      </c>
      <c r="H28" s="65" t="s">
        <v>3</v>
      </c>
      <c r="I28" s="6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3506</v>
      </c>
      <c r="H29" s="68" t="s">
        <v>2</v>
      </c>
      <c r="I29" s="67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77" t="s">
        <v>3508</v>
      </c>
      <c r="H30" s="71" t="s">
        <v>3</v>
      </c>
      <c r="I30" s="70" t="s">
        <v>3</v>
      </c>
      <c r="J30" s="116"/>
    </row>
    <row r="31" spans="1:10">
      <c r="A31" s="122" t="s">
        <v>3509</v>
      </c>
      <c r="B31" s="119" t="s">
        <v>3510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75" t="s">
        <v>3510</v>
      </c>
      <c r="H31" s="65" t="s">
        <v>2</v>
      </c>
      <c r="I31" s="6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2993</v>
      </c>
      <c r="H32" s="68" t="s">
        <v>3</v>
      </c>
      <c r="I32" s="67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77" t="s">
        <v>2916</v>
      </c>
      <c r="H33" s="71" t="s">
        <v>3</v>
      </c>
      <c r="I33" s="70" t="s">
        <v>3</v>
      </c>
      <c r="J33" s="116"/>
    </row>
    <row r="34" spans="1:10">
      <c r="A34" s="122" t="s">
        <v>3511</v>
      </c>
      <c r="B34" s="119" t="s">
        <v>3512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75" t="s">
        <v>3512</v>
      </c>
      <c r="H34" s="65" t="s">
        <v>2</v>
      </c>
      <c r="I34" s="64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3513</v>
      </c>
      <c r="H35" s="68" t="s">
        <v>2</v>
      </c>
      <c r="I35" s="67" t="s">
        <v>2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77" t="s">
        <v>3514</v>
      </c>
      <c r="H36" s="71" t="s">
        <v>3</v>
      </c>
      <c r="I36" s="70" t="s">
        <v>3</v>
      </c>
      <c r="J36" s="116"/>
    </row>
    <row r="37" spans="1:10">
      <c r="A37" s="122" t="s">
        <v>3515</v>
      </c>
      <c r="B37" s="119" t="s">
        <v>2838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75" t="s">
        <v>2839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>
        <v>5</v>
      </c>
      <c r="H38" s="68" t="s">
        <v>3</v>
      </c>
      <c r="I38" s="67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77" t="s">
        <v>2837</v>
      </c>
      <c r="H39" s="71" t="s">
        <v>3</v>
      </c>
      <c r="I39" s="70" t="s">
        <v>3</v>
      </c>
      <c r="J39" s="116"/>
    </row>
    <row r="40" spans="1:10">
      <c r="A40" s="122" t="s">
        <v>3516</v>
      </c>
      <c r="B40" s="119" t="s">
        <v>1794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75" t="s">
        <v>3098</v>
      </c>
      <c r="H40" s="65" t="s">
        <v>3</v>
      </c>
      <c r="I40" s="6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76">
        <v>300</v>
      </c>
      <c r="H41" s="68" t="s">
        <v>2</v>
      </c>
      <c r="I41" s="67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77" t="s">
        <v>1795</v>
      </c>
      <c r="H42" s="71" t="s">
        <v>3</v>
      </c>
      <c r="I42" s="70" t="s">
        <v>3</v>
      </c>
      <c r="J42" s="116"/>
    </row>
    <row r="43" spans="1:10">
      <c r="A43" s="122" t="s">
        <v>3517</v>
      </c>
      <c r="B43" s="119" t="s">
        <v>3518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75" t="s">
        <v>3203</v>
      </c>
      <c r="H43" s="65" t="s">
        <v>3</v>
      </c>
      <c r="I43" s="6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3518</v>
      </c>
      <c r="H44" s="68" t="s">
        <v>2</v>
      </c>
      <c r="I44" s="67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77" t="s">
        <v>3045</v>
      </c>
      <c r="H45" s="71" t="s">
        <v>3</v>
      </c>
      <c r="I45" s="70" t="s">
        <v>3</v>
      </c>
      <c r="J45" s="116"/>
    </row>
    <row r="46" spans="1:10">
      <c r="A46" s="122" t="s">
        <v>3519</v>
      </c>
      <c r="B46" s="119" t="s">
        <v>978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75" t="s">
        <v>2252</v>
      </c>
      <c r="H46" s="65" t="s">
        <v>3</v>
      </c>
      <c r="I46" s="6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3520</v>
      </c>
      <c r="H47" s="68" t="s">
        <v>3</v>
      </c>
      <c r="I47" s="67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77">
        <v>28</v>
      </c>
      <c r="H48" s="71" t="s">
        <v>2</v>
      </c>
      <c r="I48" s="70" t="s">
        <v>2</v>
      </c>
      <c r="J48" s="116"/>
    </row>
    <row r="49" spans="1:10">
      <c r="A49" s="122" t="s">
        <v>3521</v>
      </c>
      <c r="B49" s="119" t="s">
        <v>3522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75" t="s">
        <v>3523</v>
      </c>
      <c r="H49" s="65" t="s">
        <v>3</v>
      </c>
      <c r="I49" s="6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3524</v>
      </c>
      <c r="H50" s="68" t="s">
        <v>3</v>
      </c>
      <c r="I50" s="67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77" t="s">
        <v>3522</v>
      </c>
      <c r="H51" s="71" t="s">
        <v>2</v>
      </c>
      <c r="I51" s="70" t="s">
        <v>2</v>
      </c>
      <c r="J51" s="116"/>
    </row>
    <row r="52" spans="1:10">
      <c r="A52" s="122" t="s">
        <v>3525</v>
      </c>
      <c r="B52" s="119" t="s">
        <v>3526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75" t="s">
        <v>3527</v>
      </c>
      <c r="H52" s="65" t="s">
        <v>3</v>
      </c>
      <c r="I52" s="6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3528</v>
      </c>
      <c r="H53" s="68" t="s">
        <v>2</v>
      </c>
      <c r="I53" s="67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77" t="s">
        <v>2837</v>
      </c>
      <c r="H54" s="71" t="s">
        <v>3</v>
      </c>
      <c r="I54" s="70" t="s">
        <v>3</v>
      </c>
      <c r="J54" s="116"/>
    </row>
    <row r="55" spans="1:10">
      <c r="A55" s="122" t="s">
        <v>3529</v>
      </c>
      <c r="B55" s="119" t="s">
        <v>3530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75">
        <v>3</v>
      </c>
      <c r="H55" s="65" t="s">
        <v>2</v>
      </c>
      <c r="I55" s="6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3531</v>
      </c>
      <c r="H56" s="68" t="s">
        <v>2</v>
      </c>
      <c r="I56" s="67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77" t="s">
        <v>3532</v>
      </c>
      <c r="H57" s="71" t="s">
        <v>3</v>
      </c>
      <c r="I57" s="70" t="s">
        <v>3</v>
      </c>
      <c r="J57" s="116"/>
    </row>
    <row r="58" spans="1:10">
      <c r="A58" s="122" t="s">
        <v>3533</v>
      </c>
      <c r="B58" s="119" t="s">
        <v>3534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75" t="s">
        <v>3535</v>
      </c>
      <c r="H58" s="65" t="s">
        <v>3</v>
      </c>
      <c r="I58" s="6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3536</v>
      </c>
      <c r="H59" s="68" t="s">
        <v>3</v>
      </c>
      <c r="I59" s="6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77" t="s">
        <v>3537</v>
      </c>
      <c r="H60" s="71" t="s">
        <v>2</v>
      </c>
      <c r="I60" s="70" t="s">
        <v>2</v>
      </c>
      <c r="J60" s="116"/>
    </row>
    <row r="61" spans="1:10">
      <c r="A61" s="122" t="s">
        <v>3538</v>
      </c>
      <c r="B61" s="119" t="s">
        <v>3539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75" t="s">
        <v>3540</v>
      </c>
      <c r="H61" s="65" t="s">
        <v>3</v>
      </c>
      <c r="I61" s="6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3541</v>
      </c>
      <c r="H62" s="68" t="s">
        <v>2</v>
      </c>
      <c r="I62" s="67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77" t="s">
        <v>3542</v>
      </c>
      <c r="H63" s="71" t="s">
        <v>3</v>
      </c>
      <c r="I63" s="70" t="s">
        <v>3</v>
      </c>
      <c r="J63" s="116"/>
    </row>
    <row r="64" spans="1:10">
      <c r="A64" s="122" t="s">
        <v>3543</v>
      </c>
      <c r="B64" s="119" t="s">
        <v>2376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75" t="s">
        <v>2424</v>
      </c>
      <c r="H64" s="65" t="s">
        <v>3</v>
      </c>
      <c r="I64" s="6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2376</v>
      </c>
      <c r="H65" s="68" t="s">
        <v>2</v>
      </c>
      <c r="I65" s="67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77" t="s">
        <v>2770</v>
      </c>
      <c r="H66" s="71" t="s">
        <v>3</v>
      </c>
      <c r="I66" s="7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E00-000000000000}">
      <formula1>binary_options</formula1>
    </dataValidation>
    <dataValidation type="list" allowBlank="1" sqref="H7:I66" xr:uid="{00000000-0002-0000-3E00-000001000000}">
      <formula1>answer_evaluations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67"/>
  <sheetViews>
    <sheetView topLeftCell="A19" workbookViewId="0">
      <selection activeCell="D52" sqref="D52:D5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18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9109</v>
      </c>
      <c r="F2" s="68">
        <v>6221</v>
      </c>
      <c r="G2" s="68">
        <v>8051</v>
      </c>
      <c r="H2" s="67">
        <v>6531</v>
      </c>
    </row>
    <row r="3" spans="1:10">
      <c r="A3" s="66" t="s">
        <v>154</v>
      </c>
      <c r="B3" s="67" t="s">
        <v>3473</v>
      </c>
      <c r="D3" s="66" t="s">
        <v>156</v>
      </c>
      <c r="E3" s="68">
        <v>7238</v>
      </c>
      <c r="F3" s="68">
        <v>8382</v>
      </c>
      <c r="G3" s="68">
        <v>8392</v>
      </c>
      <c r="H3" s="67">
        <v>8382</v>
      </c>
    </row>
    <row r="4" spans="1:10">
      <c r="A4" s="69" t="s">
        <v>133</v>
      </c>
      <c r="B4" s="70" t="s">
        <v>242</v>
      </c>
      <c r="D4" s="69" t="s">
        <v>158</v>
      </c>
      <c r="E4" s="71">
        <v>16347</v>
      </c>
      <c r="F4" s="71">
        <v>14603</v>
      </c>
      <c r="G4" s="71">
        <v>16443</v>
      </c>
      <c r="H4" s="70">
        <v>14913</v>
      </c>
    </row>
    <row r="6" spans="1:10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3" t="s">
        <v>165</v>
      </c>
      <c r="H6" s="73" t="s">
        <v>166</v>
      </c>
      <c r="I6" s="74" t="s">
        <v>167</v>
      </c>
      <c r="J6" s="116"/>
    </row>
    <row r="7" spans="1:10">
      <c r="A7" s="122" t="s">
        <v>3544</v>
      </c>
      <c r="B7" s="119" t="s">
        <v>3545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75" t="s">
        <v>3546</v>
      </c>
      <c r="H7" s="65" t="s">
        <v>2</v>
      </c>
      <c r="I7" s="64" t="s">
        <v>2</v>
      </c>
      <c r="J7" s="116"/>
    </row>
    <row r="8" spans="1:10">
      <c r="A8" s="123"/>
      <c r="B8" s="120"/>
      <c r="C8" s="120"/>
      <c r="D8" s="120"/>
      <c r="E8" s="120"/>
      <c r="F8" s="120"/>
      <c r="G8" s="76" t="s">
        <v>3547</v>
      </c>
      <c r="H8" s="68" t="s">
        <v>3</v>
      </c>
      <c r="I8" s="67" t="s">
        <v>3</v>
      </c>
      <c r="J8" s="116"/>
    </row>
    <row r="9" spans="1:10">
      <c r="A9" s="124"/>
      <c r="B9" s="121"/>
      <c r="C9" s="121"/>
      <c r="D9" s="121"/>
      <c r="E9" s="121"/>
      <c r="F9" s="121"/>
      <c r="G9" s="77" t="s">
        <v>3548</v>
      </c>
      <c r="H9" s="71" t="s">
        <v>3</v>
      </c>
      <c r="I9" s="70" t="s">
        <v>3</v>
      </c>
      <c r="J9" s="116"/>
    </row>
    <row r="10" spans="1:10">
      <c r="A10" s="122" t="s">
        <v>3549</v>
      </c>
      <c r="B10" s="119" t="s">
        <v>3550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 t="s">
        <v>3551</v>
      </c>
      <c r="H10" s="65" t="s">
        <v>3</v>
      </c>
      <c r="I10" s="6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3552</v>
      </c>
      <c r="H11" s="68" t="s">
        <v>3</v>
      </c>
      <c r="I11" s="6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3553</v>
      </c>
      <c r="H12" s="71" t="s">
        <v>2</v>
      </c>
      <c r="I12" s="70" t="s">
        <v>2</v>
      </c>
      <c r="J12" s="116"/>
    </row>
    <row r="13" spans="1:10">
      <c r="A13" s="122" t="s">
        <v>3554</v>
      </c>
      <c r="B13" s="119" t="s">
        <v>3484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3485</v>
      </c>
      <c r="H13" s="65" t="s">
        <v>2</v>
      </c>
      <c r="I13" s="6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3486</v>
      </c>
      <c r="H14" s="68" t="s">
        <v>3</v>
      </c>
      <c r="I14" s="6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3487</v>
      </c>
      <c r="H15" s="71" t="s">
        <v>3</v>
      </c>
      <c r="I15" s="70" t="s">
        <v>3</v>
      </c>
      <c r="J15" s="116"/>
    </row>
    <row r="16" spans="1:10">
      <c r="A16" s="122" t="s">
        <v>3555</v>
      </c>
      <c r="B16" s="119" t="s">
        <v>3556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3556</v>
      </c>
      <c r="H16" s="65" t="s">
        <v>2</v>
      </c>
      <c r="I16" s="6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3557</v>
      </c>
      <c r="H17" s="68" t="s">
        <v>3</v>
      </c>
      <c r="I17" s="6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3558</v>
      </c>
      <c r="H18" s="71" t="s">
        <v>3</v>
      </c>
      <c r="I18" s="70" t="s">
        <v>3</v>
      </c>
      <c r="J18" s="116"/>
    </row>
    <row r="19" spans="1:10">
      <c r="A19" s="122" t="s">
        <v>3559</v>
      </c>
      <c r="B19" s="119" t="s">
        <v>3560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75" t="s">
        <v>3512</v>
      </c>
      <c r="H19" s="65" t="s">
        <v>3</v>
      </c>
      <c r="I19" s="6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3503</v>
      </c>
      <c r="H20" s="68" t="s">
        <v>3</v>
      </c>
      <c r="I20" s="6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3560</v>
      </c>
      <c r="H21" s="71" t="s">
        <v>2</v>
      </c>
      <c r="I21" s="70" t="s">
        <v>2</v>
      </c>
      <c r="J21" s="116"/>
    </row>
    <row r="22" spans="1:10">
      <c r="A22" s="122" t="s">
        <v>3561</v>
      </c>
      <c r="B22" s="119" t="s">
        <v>3241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75" t="s">
        <v>3241</v>
      </c>
      <c r="H22" s="65" t="s">
        <v>2</v>
      </c>
      <c r="I22" s="6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2917</v>
      </c>
      <c r="H23" s="68" t="s">
        <v>3</v>
      </c>
      <c r="I23" s="6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7" t="s">
        <v>2993</v>
      </c>
      <c r="H24" s="71" t="s">
        <v>3</v>
      </c>
      <c r="I24" s="70" t="s">
        <v>3</v>
      </c>
      <c r="J24" s="116"/>
    </row>
    <row r="25" spans="1:10">
      <c r="A25" s="122" t="s">
        <v>3562</v>
      </c>
      <c r="B25" s="119" t="s">
        <v>3510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75" t="s">
        <v>2917</v>
      </c>
      <c r="H25" s="65" t="s">
        <v>2</v>
      </c>
      <c r="I25" s="6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2916</v>
      </c>
      <c r="H26" s="68" t="s">
        <v>3</v>
      </c>
      <c r="I26" s="6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7" t="s">
        <v>3510</v>
      </c>
      <c r="H27" s="71" t="s">
        <v>2</v>
      </c>
      <c r="I27" s="70" t="s">
        <v>2</v>
      </c>
      <c r="J27" s="116"/>
    </row>
    <row r="28" spans="1:10">
      <c r="A28" s="122" t="s">
        <v>3563</v>
      </c>
      <c r="B28" s="119" t="s">
        <v>3564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75" t="s">
        <v>3565</v>
      </c>
      <c r="H28" s="65" t="s">
        <v>3</v>
      </c>
      <c r="I28" s="6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3564</v>
      </c>
      <c r="H29" s="68" t="s">
        <v>2</v>
      </c>
      <c r="I29" s="67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77" t="s">
        <v>3566</v>
      </c>
      <c r="H30" s="71" t="s">
        <v>3</v>
      </c>
      <c r="I30" s="70" t="s">
        <v>3</v>
      </c>
      <c r="J30" s="116"/>
    </row>
    <row r="31" spans="1:10">
      <c r="A31" s="122" t="s">
        <v>3567</v>
      </c>
      <c r="B31" s="119" t="s">
        <v>3568</v>
      </c>
      <c r="C31" s="126" t="s">
        <v>0</v>
      </c>
      <c r="D31" s="126" t="s">
        <v>0</v>
      </c>
      <c r="E31" s="126" t="s">
        <v>0</v>
      </c>
      <c r="F31" s="119" t="str">
        <f>IF(COUNTIF(C31:E31, "yes") = 3, "yes", "no")</f>
        <v>yes</v>
      </c>
      <c r="G31" s="75" t="s">
        <v>3235</v>
      </c>
      <c r="H31" s="65" t="s">
        <v>2</v>
      </c>
      <c r="I31" s="6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3564</v>
      </c>
      <c r="H32" s="68" t="s">
        <v>3</v>
      </c>
      <c r="I32" s="67" t="s">
        <v>3</v>
      </c>
      <c r="J32" s="116"/>
    </row>
    <row r="33" spans="1:10" ht="15.75" customHeight="1" thickBot="1">
      <c r="A33" s="124"/>
      <c r="B33" s="121"/>
      <c r="C33" s="127"/>
      <c r="D33" s="127"/>
      <c r="E33" s="127"/>
      <c r="F33" s="121"/>
      <c r="G33" s="77" t="s">
        <v>3568</v>
      </c>
      <c r="H33" s="71" t="s">
        <v>2</v>
      </c>
      <c r="I33" s="70" t="s">
        <v>2</v>
      </c>
      <c r="J33" s="116"/>
    </row>
    <row r="34" spans="1:10">
      <c r="A34" s="122" t="s">
        <v>3569</v>
      </c>
      <c r="B34" s="119" t="s">
        <v>2838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75">
        <v>4000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>
        <v>6000</v>
      </c>
      <c r="H35" s="68" t="s">
        <v>3</v>
      </c>
      <c r="I35" s="6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77">
        <v>5000</v>
      </c>
      <c r="H36" s="71" t="s">
        <v>2</v>
      </c>
      <c r="I36" s="70" t="s">
        <v>2</v>
      </c>
      <c r="J36" s="116"/>
    </row>
    <row r="37" spans="1:10">
      <c r="A37" s="122" t="s">
        <v>3570</v>
      </c>
      <c r="B37" s="119" t="s">
        <v>1794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75" t="s">
        <v>3345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1795</v>
      </c>
      <c r="H38" s="68" t="s">
        <v>3</v>
      </c>
      <c r="I38" s="67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77" t="s">
        <v>1794</v>
      </c>
      <c r="H39" s="71" t="s">
        <v>2</v>
      </c>
      <c r="I39" s="70" t="s">
        <v>2</v>
      </c>
      <c r="J39" s="116"/>
    </row>
    <row r="40" spans="1:10">
      <c r="A40" s="122" t="s">
        <v>3571</v>
      </c>
      <c r="B40" s="119" t="s">
        <v>975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75" t="s">
        <v>3572</v>
      </c>
      <c r="H40" s="65" t="s">
        <v>2</v>
      </c>
      <c r="I40" s="6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1325</v>
      </c>
      <c r="H41" s="68" t="s">
        <v>3</v>
      </c>
      <c r="I41" s="6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77" t="s">
        <v>1178</v>
      </c>
      <c r="H42" s="71" t="s">
        <v>3</v>
      </c>
      <c r="I42" s="70" t="s">
        <v>3</v>
      </c>
      <c r="J42" s="116"/>
    </row>
    <row r="43" spans="1:10">
      <c r="A43" s="122" t="s">
        <v>3573</v>
      </c>
      <c r="B43" s="119" t="s">
        <v>3518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75" t="s">
        <v>3518</v>
      </c>
      <c r="H43" s="65" t="s">
        <v>2</v>
      </c>
      <c r="I43" s="6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3045</v>
      </c>
      <c r="H44" s="68" t="s">
        <v>3</v>
      </c>
      <c r="I44" s="6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77" t="s">
        <v>3574</v>
      </c>
      <c r="H45" s="71" t="s">
        <v>3</v>
      </c>
      <c r="I45" s="70" t="s">
        <v>3</v>
      </c>
      <c r="J45" s="116"/>
    </row>
    <row r="46" spans="1:10">
      <c r="A46" s="122" t="s">
        <v>3575</v>
      </c>
      <c r="B46" s="119" t="s">
        <v>3576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75" t="s">
        <v>3577</v>
      </c>
      <c r="H46" s="65" t="s">
        <v>3</v>
      </c>
      <c r="I46" s="6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3578</v>
      </c>
      <c r="H47" s="68" t="s">
        <v>3</v>
      </c>
      <c r="I47" s="67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77" t="s">
        <v>3579</v>
      </c>
      <c r="H48" s="71" t="s">
        <v>2</v>
      </c>
      <c r="I48" s="70" t="s">
        <v>2</v>
      </c>
      <c r="J48" s="116"/>
    </row>
    <row r="49" spans="1:10">
      <c r="A49" s="122" t="s">
        <v>3580</v>
      </c>
      <c r="B49" s="119" t="s">
        <v>3581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75" t="s">
        <v>3582</v>
      </c>
      <c r="H49" s="65" t="s">
        <v>3</v>
      </c>
      <c r="I49" s="6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3583</v>
      </c>
      <c r="H50" s="68" t="s">
        <v>3</v>
      </c>
      <c r="I50" s="67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77" t="s">
        <v>3581</v>
      </c>
      <c r="H51" s="71" t="s">
        <v>2</v>
      </c>
      <c r="I51" s="70" t="s">
        <v>2</v>
      </c>
      <c r="J51" s="116"/>
    </row>
    <row r="52" spans="1:10">
      <c r="A52" s="122" t="s">
        <v>3584</v>
      </c>
      <c r="B52" s="119" t="s">
        <v>3585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75" t="s">
        <v>3260</v>
      </c>
      <c r="H52" s="65" t="s">
        <v>3</v>
      </c>
      <c r="I52" s="6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3585</v>
      </c>
      <c r="H53" s="68" t="s">
        <v>2</v>
      </c>
      <c r="I53" s="67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77" t="s">
        <v>3062</v>
      </c>
      <c r="H54" s="71" t="s">
        <v>3</v>
      </c>
      <c r="I54" s="70" t="s">
        <v>3</v>
      </c>
      <c r="J54" s="116"/>
    </row>
    <row r="55" spans="1:10">
      <c r="A55" s="122" t="s">
        <v>3586</v>
      </c>
      <c r="B55" s="119" t="s">
        <v>3587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75" t="s">
        <v>2424</v>
      </c>
      <c r="H55" s="65" t="s">
        <v>3</v>
      </c>
      <c r="I55" s="6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3374</v>
      </c>
      <c r="H56" s="68" t="s">
        <v>3</v>
      </c>
      <c r="I56" s="6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77" t="s">
        <v>2376</v>
      </c>
      <c r="H57" s="71" t="s">
        <v>2</v>
      </c>
      <c r="I57" s="70" t="s">
        <v>2</v>
      </c>
      <c r="J57" s="116"/>
    </row>
    <row r="58" spans="1:10">
      <c r="A58" s="122" t="s">
        <v>3588</v>
      </c>
      <c r="B58" s="119" t="s">
        <v>3589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75" t="s">
        <v>3589</v>
      </c>
      <c r="H58" s="65" t="s">
        <v>2</v>
      </c>
      <c r="I58" s="6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3590</v>
      </c>
      <c r="H59" s="68" t="s">
        <v>3</v>
      </c>
      <c r="I59" s="67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77" t="s">
        <v>3542</v>
      </c>
      <c r="H60" s="71" t="s">
        <v>3</v>
      </c>
      <c r="I60" s="70" t="s">
        <v>3</v>
      </c>
      <c r="J60" s="116"/>
    </row>
    <row r="61" spans="1:10">
      <c r="A61" s="122" t="s">
        <v>3591</v>
      </c>
      <c r="B61" s="119" t="s">
        <v>3592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75" t="s">
        <v>958</v>
      </c>
      <c r="H61" s="65" t="s">
        <v>3</v>
      </c>
      <c r="I61" s="6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3593</v>
      </c>
      <c r="H62" s="68" t="s">
        <v>3</v>
      </c>
      <c r="I62" s="6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77" t="s">
        <v>3592</v>
      </c>
      <c r="H63" s="71" t="s">
        <v>2</v>
      </c>
      <c r="I63" s="70" t="s">
        <v>2</v>
      </c>
      <c r="J63" s="116"/>
    </row>
    <row r="64" spans="1:10">
      <c r="A64" s="122" t="s">
        <v>3594</v>
      </c>
      <c r="B64" s="119" t="s">
        <v>3587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75" t="s">
        <v>2158</v>
      </c>
      <c r="H64" s="65" t="s">
        <v>3</v>
      </c>
      <c r="I64" s="6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1179</v>
      </c>
      <c r="H65" s="68" t="s">
        <v>3</v>
      </c>
      <c r="I65" s="67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77" t="s">
        <v>3587</v>
      </c>
      <c r="H66" s="71" t="s">
        <v>2</v>
      </c>
      <c r="I66" s="70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3F00-000000000000}">
      <formula1>binary_options</formula1>
    </dataValidation>
    <dataValidation type="list" allowBlank="1" sqref="H7:I66" xr:uid="{00000000-0002-0000-3F00-000001000000}">
      <formula1>answer_evaluations</formula1>
    </dataValidation>
  </dataValidation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67"/>
  <sheetViews>
    <sheetView topLeftCell="A13" workbookViewId="0">
      <selection activeCell="H41" sqref="H41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18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10936</v>
      </c>
      <c r="F2" s="68">
        <v>8652</v>
      </c>
      <c r="G2" s="68">
        <v>7018</v>
      </c>
      <c r="H2" s="67">
        <v>10100</v>
      </c>
    </row>
    <row r="3" spans="1:10">
      <c r="A3" s="66" t="s">
        <v>154</v>
      </c>
      <c r="B3" s="67" t="s">
        <v>3473</v>
      </c>
      <c r="D3" s="66" t="s">
        <v>156</v>
      </c>
      <c r="E3" s="68">
        <v>7238</v>
      </c>
      <c r="F3" s="68">
        <v>8416</v>
      </c>
      <c r="G3" s="68">
        <v>8455</v>
      </c>
      <c r="H3" s="67">
        <v>8423</v>
      </c>
    </row>
    <row r="4" spans="1:10">
      <c r="A4" s="69" t="s">
        <v>133</v>
      </c>
      <c r="B4" s="70" t="s">
        <v>285</v>
      </c>
      <c r="D4" s="69" t="s">
        <v>158</v>
      </c>
      <c r="E4" s="71">
        <v>18174</v>
      </c>
      <c r="F4" s="71">
        <v>17068</v>
      </c>
      <c r="G4" s="71">
        <v>15473</v>
      </c>
      <c r="H4" s="70">
        <v>18523</v>
      </c>
    </row>
    <row r="6" spans="1:10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3" t="s">
        <v>165</v>
      </c>
      <c r="H6" s="73" t="s">
        <v>166</v>
      </c>
      <c r="I6" s="74" t="s">
        <v>167</v>
      </c>
      <c r="J6" s="116"/>
    </row>
    <row r="7" spans="1:10">
      <c r="A7" s="122" t="s">
        <v>3595</v>
      </c>
      <c r="B7" s="119" t="s">
        <v>3475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75">
        <v>12</v>
      </c>
      <c r="H7" s="65" t="s">
        <v>3</v>
      </c>
      <c r="I7" s="64" t="s">
        <v>3</v>
      </c>
      <c r="J7" s="116"/>
    </row>
    <row r="8" spans="1:10">
      <c r="A8" s="123"/>
      <c r="B8" s="120"/>
      <c r="C8" s="120"/>
      <c r="D8" s="120"/>
      <c r="E8" s="120"/>
      <c r="F8" s="120"/>
      <c r="G8" s="76">
        <v>15</v>
      </c>
      <c r="H8" s="68" t="s">
        <v>3</v>
      </c>
      <c r="I8" s="67" t="s">
        <v>3</v>
      </c>
      <c r="J8" s="116"/>
    </row>
    <row r="9" spans="1:10">
      <c r="A9" s="124"/>
      <c r="B9" s="121"/>
      <c r="C9" s="121"/>
      <c r="D9" s="121"/>
      <c r="E9" s="121"/>
      <c r="F9" s="121"/>
      <c r="G9" s="77">
        <v>10.1</v>
      </c>
      <c r="H9" s="71" t="s">
        <v>2</v>
      </c>
      <c r="I9" s="70" t="s">
        <v>2</v>
      </c>
      <c r="J9" s="116"/>
    </row>
    <row r="10" spans="1:10">
      <c r="A10" s="122" t="s">
        <v>3596</v>
      </c>
      <c r="B10" s="119" t="s">
        <v>3550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 t="s">
        <v>3597</v>
      </c>
      <c r="H10" s="65" t="s">
        <v>2</v>
      </c>
      <c r="I10" s="6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3598</v>
      </c>
      <c r="H11" s="68" t="s">
        <v>3</v>
      </c>
      <c r="I11" s="6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3599</v>
      </c>
      <c r="H12" s="71" t="s">
        <v>3</v>
      </c>
      <c r="I12" s="70" t="s">
        <v>3</v>
      </c>
      <c r="J12" s="116"/>
    </row>
    <row r="13" spans="1:10">
      <c r="A13" s="122" t="s">
        <v>3600</v>
      </c>
      <c r="B13" s="119" t="s">
        <v>3601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3602</v>
      </c>
      <c r="H13" s="65" t="s">
        <v>3</v>
      </c>
      <c r="I13" s="6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3481</v>
      </c>
      <c r="H14" s="68" t="s">
        <v>2</v>
      </c>
      <c r="I14" s="6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3603</v>
      </c>
      <c r="H15" s="71" t="s">
        <v>3</v>
      </c>
      <c r="I15" s="70" t="s">
        <v>3</v>
      </c>
      <c r="J15" s="116"/>
    </row>
    <row r="16" spans="1:10">
      <c r="A16" s="122" t="s">
        <v>3604</v>
      </c>
      <c r="B16" s="119" t="s">
        <v>3605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3605</v>
      </c>
      <c r="H16" s="65" t="s">
        <v>2</v>
      </c>
      <c r="I16" s="6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3606</v>
      </c>
      <c r="H17" s="68" t="s">
        <v>3</v>
      </c>
      <c r="I17" s="6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3607</v>
      </c>
      <c r="H18" s="71" t="s">
        <v>3</v>
      </c>
      <c r="I18" s="70" t="s">
        <v>3</v>
      </c>
      <c r="J18" s="116"/>
    </row>
    <row r="19" spans="1:10">
      <c r="A19" s="122" t="s">
        <v>3608</v>
      </c>
      <c r="B19" s="119" t="s">
        <v>3609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75" t="s">
        <v>3610</v>
      </c>
      <c r="H19" s="65" t="s">
        <v>3</v>
      </c>
      <c r="I19" s="6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3609</v>
      </c>
      <c r="H20" s="68" t="s">
        <v>2</v>
      </c>
      <c r="I20" s="67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3611</v>
      </c>
      <c r="H21" s="71" t="s">
        <v>3</v>
      </c>
      <c r="I21" s="70" t="s">
        <v>3</v>
      </c>
      <c r="J21" s="116"/>
    </row>
    <row r="22" spans="1:10">
      <c r="A22" s="122" t="s">
        <v>3612</v>
      </c>
      <c r="B22" s="119" t="s">
        <v>3613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75" t="s">
        <v>3613</v>
      </c>
      <c r="H22" s="65" t="s">
        <v>2</v>
      </c>
      <c r="I22" s="64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3614</v>
      </c>
      <c r="H23" s="68" t="s">
        <v>3</v>
      </c>
      <c r="I23" s="6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7" t="s">
        <v>3615</v>
      </c>
      <c r="H24" s="71" t="s">
        <v>3</v>
      </c>
      <c r="I24" s="70" t="s">
        <v>3</v>
      </c>
      <c r="J24" s="116"/>
    </row>
    <row r="25" spans="1:10">
      <c r="A25" s="122" t="s">
        <v>3616</v>
      </c>
      <c r="B25" s="119" t="s">
        <v>3498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75" t="s">
        <v>3498</v>
      </c>
      <c r="H25" s="65" t="s">
        <v>2</v>
      </c>
      <c r="I25" s="6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3617</v>
      </c>
      <c r="H26" s="68" t="s">
        <v>3</v>
      </c>
      <c r="I26" s="6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7" t="s">
        <v>3618</v>
      </c>
      <c r="H27" s="71" t="s">
        <v>3</v>
      </c>
      <c r="I27" s="70" t="s">
        <v>3</v>
      </c>
      <c r="J27" s="116"/>
    </row>
    <row r="28" spans="1:10">
      <c r="A28" s="122" t="s">
        <v>3619</v>
      </c>
      <c r="B28" s="119" t="s">
        <v>3620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75" t="s">
        <v>3621</v>
      </c>
      <c r="H28" s="65" t="s">
        <v>2</v>
      </c>
      <c r="I28" s="6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2715</v>
      </c>
      <c r="H29" s="68" t="s">
        <v>2</v>
      </c>
      <c r="I29" s="6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77" t="s">
        <v>3622</v>
      </c>
      <c r="H30" s="71" t="s">
        <v>3</v>
      </c>
      <c r="I30" s="70" t="s">
        <v>3</v>
      </c>
      <c r="J30" s="116"/>
    </row>
    <row r="31" spans="1:10">
      <c r="A31" s="122" t="s">
        <v>3623</v>
      </c>
      <c r="B31" s="119" t="s">
        <v>3624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75" t="s">
        <v>3624</v>
      </c>
      <c r="H31" s="65" t="s">
        <v>2</v>
      </c>
      <c r="I31" s="6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3625</v>
      </c>
      <c r="H32" s="68" t="s">
        <v>3</v>
      </c>
      <c r="I32" s="6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77" t="s">
        <v>3626</v>
      </c>
      <c r="H33" s="71" t="s">
        <v>3</v>
      </c>
      <c r="I33" s="70" t="s">
        <v>3</v>
      </c>
      <c r="J33" s="116"/>
    </row>
    <row r="34" spans="1:10">
      <c r="A34" s="122" t="s">
        <v>3627</v>
      </c>
      <c r="B34" s="119" t="s">
        <v>3628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75" t="s">
        <v>3044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3628</v>
      </c>
      <c r="H35" s="68" t="s">
        <v>2</v>
      </c>
      <c r="I35" s="67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77" t="s">
        <v>3629</v>
      </c>
      <c r="H36" s="71" t="s">
        <v>3</v>
      </c>
      <c r="I36" s="70" t="s">
        <v>3</v>
      </c>
      <c r="J36" s="116"/>
    </row>
    <row r="37" spans="1:10">
      <c r="A37" s="122" t="s">
        <v>3561</v>
      </c>
      <c r="B37" s="119" t="s">
        <v>3241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75" t="s">
        <v>3566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3630</v>
      </c>
      <c r="H38" s="68" t="s">
        <v>3</v>
      </c>
      <c r="I38" s="6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77" t="s">
        <v>3241</v>
      </c>
      <c r="H39" s="71" t="s">
        <v>2</v>
      </c>
      <c r="I39" s="70" t="s">
        <v>2</v>
      </c>
      <c r="J39" s="116"/>
    </row>
    <row r="40" spans="1:10">
      <c r="A40" s="122" t="s">
        <v>3631</v>
      </c>
      <c r="B40" s="119" t="s">
        <v>3512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75" t="s">
        <v>3513</v>
      </c>
      <c r="H40" s="65" t="s">
        <v>3</v>
      </c>
      <c r="I40" s="6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3512</v>
      </c>
      <c r="H41" s="68" t="s">
        <v>2</v>
      </c>
      <c r="I41" s="67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77" t="s">
        <v>3574</v>
      </c>
      <c r="H42" s="71" t="s">
        <v>3</v>
      </c>
      <c r="I42" s="70" t="s">
        <v>3</v>
      </c>
      <c r="J42" s="116"/>
    </row>
    <row r="43" spans="1:10">
      <c r="A43" s="122" t="s">
        <v>3632</v>
      </c>
      <c r="B43" s="119" t="s">
        <v>3633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75" t="s">
        <v>3634</v>
      </c>
      <c r="H43" s="65" t="s">
        <v>2</v>
      </c>
      <c r="I43" s="6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3633</v>
      </c>
      <c r="H44" s="68" t="s">
        <v>2</v>
      </c>
      <c r="I44" s="6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77" t="s">
        <v>3635</v>
      </c>
      <c r="H45" s="71" t="s">
        <v>2</v>
      </c>
      <c r="I45" s="70" t="s">
        <v>3</v>
      </c>
      <c r="J45" s="116"/>
    </row>
    <row r="46" spans="1:10">
      <c r="A46" s="122" t="s">
        <v>3636</v>
      </c>
      <c r="B46" s="119" t="s">
        <v>3637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75" t="s">
        <v>3638</v>
      </c>
      <c r="H46" s="65" t="s">
        <v>3</v>
      </c>
      <c r="I46" s="6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3639</v>
      </c>
      <c r="H47" s="68" t="s">
        <v>2</v>
      </c>
      <c r="I47" s="6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77" t="s">
        <v>3640</v>
      </c>
      <c r="H48" s="71" t="s">
        <v>3</v>
      </c>
      <c r="I48" s="70" t="s">
        <v>2</v>
      </c>
      <c r="J48" s="116"/>
    </row>
    <row r="49" spans="1:10">
      <c r="A49" s="122" t="s">
        <v>3641</v>
      </c>
      <c r="B49" s="119" t="s">
        <v>1794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75" t="s">
        <v>3642</v>
      </c>
      <c r="H49" s="65" t="s">
        <v>2</v>
      </c>
      <c r="I49" s="6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3643</v>
      </c>
      <c r="H50" s="68" t="s">
        <v>3</v>
      </c>
      <c r="I50" s="6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77" t="s">
        <v>3644</v>
      </c>
      <c r="H51" s="71" t="s">
        <v>3</v>
      </c>
      <c r="I51" s="70" t="s">
        <v>3</v>
      </c>
      <c r="J51" s="116"/>
    </row>
    <row r="52" spans="1:10">
      <c r="A52" s="122" t="s">
        <v>3645</v>
      </c>
      <c r="B52" s="119" t="s">
        <v>3646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75" t="s">
        <v>3647</v>
      </c>
      <c r="H52" s="65" t="s">
        <v>3</v>
      </c>
      <c r="I52" s="6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3646</v>
      </c>
      <c r="H53" s="68" t="s">
        <v>2</v>
      </c>
      <c r="I53" s="67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77" t="s">
        <v>3648</v>
      </c>
      <c r="H54" s="71" t="s">
        <v>3</v>
      </c>
      <c r="I54" s="70" t="s">
        <v>3</v>
      </c>
      <c r="J54" s="116"/>
    </row>
    <row r="55" spans="1:10">
      <c r="A55" s="122" t="s">
        <v>3649</v>
      </c>
      <c r="B55" s="119" t="s">
        <v>3650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75" t="s">
        <v>2274</v>
      </c>
      <c r="H55" s="65" t="s">
        <v>3</v>
      </c>
      <c r="I55" s="6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3650</v>
      </c>
      <c r="H56" s="68" t="s">
        <v>2</v>
      </c>
      <c r="I56" s="6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77" t="s">
        <v>3374</v>
      </c>
      <c r="H57" s="71" t="s">
        <v>3</v>
      </c>
      <c r="I57" s="70" t="s">
        <v>3</v>
      </c>
      <c r="J57" s="116"/>
    </row>
    <row r="58" spans="1:10">
      <c r="A58" s="122" t="s">
        <v>3651</v>
      </c>
      <c r="B58" s="119" t="s">
        <v>3652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75" t="s">
        <v>3653</v>
      </c>
      <c r="H58" s="65" t="s">
        <v>3</v>
      </c>
      <c r="I58" s="6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3652</v>
      </c>
      <c r="H59" s="68" t="s">
        <v>2</v>
      </c>
      <c r="I59" s="6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77" t="s">
        <v>3654</v>
      </c>
      <c r="H60" s="71" t="s">
        <v>3</v>
      </c>
      <c r="I60" s="70" t="s">
        <v>3</v>
      </c>
      <c r="J60" s="116"/>
    </row>
    <row r="61" spans="1:10">
      <c r="A61" s="122" t="s">
        <v>3655</v>
      </c>
      <c r="B61" s="119" t="s">
        <v>2376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75" t="s">
        <v>2274</v>
      </c>
      <c r="H61" s="65" t="s">
        <v>3</v>
      </c>
      <c r="I61" s="6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2272</v>
      </c>
      <c r="H62" s="68" t="s">
        <v>3</v>
      </c>
      <c r="I62" s="6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77" t="s">
        <v>2376</v>
      </c>
      <c r="H63" s="71" t="s">
        <v>2</v>
      </c>
      <c r="I63" s="70" t="s">
        <v>2</v>
      </c>
      <c r="J63" s="116"/>
    </row>
    <row r="64" spans="1:10">
      <c r="A64" s="122" t="s">
        <v>3656</v>
      </c>
      <c r="B64" s="119" t="s">
        <v>3657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75" t="s">
        <v>3658</v>
      </c>
      <c r="H64" s="65" t="s">
        <v>3</v>
      </c>
      <c r="I64" s="6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3657</v>
      </c>
      <c r="H65" s="68" t="s">
        <v>2</v>
      </c>
      <c r="I65" s="67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77" t="s">
        <v>3659</v>
      </c>
      <c r="H66" s="71" t="s">
        <v>3</v>
      </c>
      <c r="I66" s="7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000-000000000000}">
      <formula1>binary_options</formula1>
    </dataValidation>
    <dataValidation type="list" allowBlank="1" sqref="H7:I66" xr:uid="{00000000-0002-0000-4000-000001000000}">
      <formula1>answer_evaluations</formula1>
    </dataValidation>
  </dataValidations>
  <pageMargins left="0.75" right="0.75" top="1" bottom="1" header="0.5" footer="0.5"/>
  <pageSetup paperSize="9" orientation="portrait" horizontalDpi="360" verticalDpi="36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67"/>
  <sheetViews>
    <sheetView topLeftCell="A30" workbookViewId="0">
      <selection activeCell="F64" sqref="F64:F66"/>
    </sheetView>
  </sheetViews>
  <sheetFormatPr defaultRowHeight="15"/>
  <cols>
    <col min="1" max="1" width="50" customWidth="1"/>
    <col min="2" max="2" width="20" customWidth="1"/>
    <col min="3" max="5" width="12" customWidth="1"/>
    <col min="6" max="6" width="20" customWidth="1"/>
    <col min="7" max="7" width="20" style="79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19</v>
      </c>
      <c r="D1" s="63" t="s">
        <v>147</v>
      </c>
      <c r="E1" s="65" t="s">
        <v>148</v>
      </c>
      <c r="F1" s="65" t="s">
        <v>149</v>
      </c>
      <c r="G1" s="7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74630</v>
      </c>
      <c r="F2" s="68">
        <v>36854</v>
      </c>
      <c r="G2" s="76">
        <v>31719</v>
      </c>
      <c r="H2" s="67">
        <v>29963</v>
      </c>
    </row>
    <row r="3" spans="1:10">
      <c r="A3" s="66" t="s">
        <v>154</v>
      </c>
      <c r="B3" s="67" t="s">
        <v>3473</v>
      </c>
      <c r="D3" s="66" t="s">
        <v>156</v>
      </c>
      <c r="E3" s="68">
        <v>63226</v>
      </c>
      <c r="F3" s="68">
        <v>34332</v>
      </c>
      <c r="G3" s="76">
        <v>34288</v>
      </c>
      <c r="H3" s="67">
        <v>34268</v>
      </c>
    </row>
    <row r="4" spans="1:10">
      <c r="A4" s="69" t="s">
        <v>133</v>
      </c>
      <c r="B4" s="70" t="s">
        <v>157</v>
      </c>
      <c r="D4" s="69" t="s">
        <v>158</v>
      </c>
      <c r="E4" s="71">
        <v>137856</v>
      </c>
      <c r="F4" s="71">
        <v>71186</v>
      </c>
      <c r="G4" s="77">
        <v>66007</v>
      </c>
      <c r="H4" s="70">
        <v>64231</v>
      </c>
    </row>
    <row r="6" spans="1:10" ht="15.75" customHeight="1" thickBot="1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8" t="s">
        <v>165</v>
      </c>
      <c r="H6" s="73" t="s">
        <v>166</v>
      </c>
      <c r="I6" s="74" t="s">
        <v>167</v>
      </c>
      <c r="J6" s="116"/>
    </row>
    <row r="7" spans="1:10">
      <c r="A7" s="122" t="s">
        <v>3660</v>
      </c>
      <c r="B7" s="119" t="s">
        <v>3661</v>
      </c>
      <c r="C7" s="119" t="s">
        <v>0</v>
      </c>
      <c r="D7" s="119" t="s">
        <v>0</v>
      </c>
      <c r="E7" s="119" t="s">
        <v>0</v>
      </c>
      <c r="F7" s="126" t="str">
        <f>IF(COUNTIF(C7:E7, "yes") = 3, "yes", "no")</f>
        <v>yes</v>
      </c>
      <c r="G7" s="75" t="s">
        <v>3661</v>
      </c>
      <c r="H7" s="65" t="s">
        <v>2</v>
      </c>
      <c r="I7" s="64" t="s">
        <v>2</v>
      </c>
      <c r="J7" s="116"/>
    </row>
    <row r="8" spans="1:10">
      <c r="A8" s="123"/>
      <c r="B8" s="120"/>
      <c r="C8" s="120"/>
      <c r="D8" s="120"/>
      <c r="E8" s="120"/>
      <c r="F8" s="120"/>
      <c r="G8" s="76" t="s">
        <v>3662</v>
      </c>
      <c r="H8" s="68" t="s">
        <v>3</v>
      </c>
      <c r="I8" s="67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7"/>
      <c r="G9" s="77" t="s">
        <v>3663</v>
      </c>
      <c r="H9" s="71" t="s">
        <v>2</v>
      </c>
      <c r="I9" s="70" t="s">
        <v>2</v>
      </c>
      <c r="J9" s="116"/>
    </row>
    <row r="10" spans="1:10">
      <c r="A10" s="122" t="s">
        <v>3664</v>
      </c>
      <c r="B10" s="119" t="s">
        <v>3502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 t="s">
        <v>3665</v>
      </c>
      <c r="H10" s="65" t="s">
        <v>3</v>
      </c>
      <c r="I10" s="6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3666</v>
      </c>
      <c r="H11" s="68" t="s">
        <v>3</v>
      </c>
      <c r="I11" s="67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77" t="s">
        <v>3502</v>
      </c>
      <c r="H12" s="71" t="s">
        <v>2</v>
      </c>
      <c r="I12" s="70" t="s">
        <v>2</v>
      </c>
      <c r="J12" s="116"/>
    </row>
    <row r="13" spans="1:10">
      <c r="A13" s="122" t="s">
        <v>3667</v>
      </c>
      <c r="B13" s="119" t="s">
        <v>3668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3668</v>
      </c>
      <c r="H13" s="65" t="s">
        <v>2</v>
      </c>
      <c r="I13" s="6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3669</v>
      </c>
      <c r="H14" s="68" t="s">
        <v>3</v>
      </c>
      <c r="I14" s="67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77" t="s">
        <v>3670</v>
      </c>
      <c r="H15" s="71" t="s">
        <v>3</v>
      </c>
      <c r="I15" s="70" t="s">
        <v>3</v>
      </c>
      <c r="J15" s="116"/>
    </row>
    <row r="16" spans="1:10">
      <c r="A16" s="122" t="s">
        <v>3671</v>
      </c>
      <c r="B16" s="119" t="s">
        <v>3672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3673</v>
      </c>
      <c r="H16" s="65" t="s">
        <v>2</v>
      </c>
      <c r="I16" s="6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3672</v>
      </c>
      <c r="H17" s="68" t="s">
        <v>2</v>
      </c>
      <c r="I17" s="67" t="s">
        <v>2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77" t="s">
        <v>3059</v>
      </c>
      <c r="H18" s="71" t="s">
        <v>3</v>
      </c>
      <c r="I18" s="70" t="s">
        <v>3</v>
      </c>
      <c r="J18" s="116"/>
    </row>
    <row r="19" spans="1:10">
      <c r="A19" s="122" t="s">
        <v>3674</v>
      </c>
      <c r="B19" s="119" t="s">
        <v>975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75" t="s">
        <v>949</v>
      </c>
      <c r="H19" s="65" t="s">
        <v>3</v>
      </c>
      <c r="I19" s="6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76">
        <v>17</v>
      </c>
      <c r="H20" s="68" t="s">
        <v>2</v>
      </c>
      <c r="I20" s="67" t="s">
        <v>2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77" t="s">
        <v>932</v>
      </c>
      <c r="H21" s="71" t="s">
        <v>3</v>
      </c>
      <c r="I21" s="70" t="s">
        <v>3</v>
      </c>
      <c r="J21" s="116"/>
    </row>
    <row r="22" spans="1:10">
      <c r="A22" s="122" t="s">
        <v>3675</v>
      </c>
      <c r="B22" s="119" t="s">
        <v>3676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75" t="s">
        <v>3677</v>
      </c>
      <c r="H22" s="65" t="s">
        <v>3</v>
      </c>
      <c r="I22" s="6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3676</v>
      </c>
      <c r="H23" s="68" t="s">
        <v>2</v>
      </c>
      <c r="I23" s="67" t="s">
        <v>2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77" t="s">
        <v>3678</v>
      </c>
      <c r="H24" s="71" t="s">
        <v>3</v>
      </c>
      <c r="I24" s="70" t="s">
        <v>3</v>
      </c>
      <c r="J24" s="116"/>
    </row>
    <row r="25" spans="1:10">
      <c r="A25" s="122" t="s">
        <v>3679</v>
      </c>
      <c r="B25" s="119" t="s">
        <v>3680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75" t="s">
        <v>3680</v>
      </c>
      <c r="H25" s="65" t="s">
        <v>2</v>
      </c>
      <c r="I25" s="6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3681</v>
      </c>
      <c r="H26" s="68" t="s">
        <v>3</v>
      </c>
      <c r="I26" s="67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77" t="s">
        <v>3222</v>
      </c>
      <c r="H27" s="71" t="s">
        <v>3</v>
      </c>
      <c r="I27" s="70" t="s">
        <v>3</v>
      </c>
      <c r="J27" s="116"/>
    </row>
    <row r="28" spans="1:10">
      <c r="A28" s="122" t="s">
        <v>3682</v>
      </c>
      <c r="B28" s="119" t="s">
        <v>3683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75" t="s">
        <v>3684</v>
      </c>
      <c r="H28" s="65" t="s">
        <v>3</v>
      </c>
      <c r="I28" s="6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3685</v>
      </c>
      <c r="H29" s="68" t="s">
        <v>2</v>
      </c>
      <c r="I29" s="67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77" t="s">
        <v>3686</v>
      </c>
      <c r="H30" s="71" t="s">
        <v>3</v>
      </c>
      <c r="I30" s="70" t="s">
        <v>3</v>
      </c>
      <c r="J30" s="116"/>
    </row>
    <row r="31" spans="1:10">
      <c r="A31" s="122" t="s">
        <v>3687</v>
      </c>
      <c r="B31" s="119" t="s">
        <v>3534</v>
      </c>
      <c r="C31" s="126" t="s">
        <v>0</v>
      </c>
      <c r="D31" s="126" t="s">
        <v>0</v>
      </c>
      <c r="E31" s="126" t="s">
        <v>0</v>
      </c>
      <c r="F31" s="119" t="str">
        <f>IF(COUNTIF(C31:E31, "yes") = 3, "yes", "no")</f>
        <v>yes</v>
      </c>
      <c r="G31" s="75" t="s">
        <v>3688</v>
      </c>
      <c r="H31" s="65" t="s">
        <v>3</v>
      </c>
      <c r="I31" s="6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3689</v>
      </c>
      <c r="H32" s="68" t="s">
        <v>3</v>
      </c>
      <c r="I32" s="67" t="s">
        <v>3</v>
      </c>
      <c r="J32" s="116"/>
    </row>
    <row r="33" spans="1:10" ht="15.75" customHeight="1" thickBot="1">
      <c r="A33" s="124"/>
      <c r="B33" s="121"/>
      <c r="C33" s="127"/>
      <c r="D33" s="127"/>
      <c r="E33" s="127"/>
      <c r="F33" s="121"/>
      <c r="G33" s="77" t="s">
        <v>3690</v>
      </c>
      <c r="H33" s="71" t="s">
        <v>2</v>
      </c>
      <c r="I33" s="70" t="s">
        <v>2</v>
      </c>
      <c r="J33" s="116"/>
    </row>
    <row r="34" spans="1:10">
      <c r="A34" s="122" t="s">
        <v>3691</v>
      </c>
      <c r="B34" s="119" t="s">
        <v>3692</v>
      </c>
      <c r="C34" s="126" t="s">
        <v>0</v>
      </c>
      <c r="D34" s="126" t="s">
        <v>0</v>
      </c>
      <c r="E34" s="126" t="s">
        <v>0</v>
      </c>
      <c r="F34" s="119" t="str">
        <f>IF(COUNTIF(C34:E34, "yes") = 3, "yes", "no")</f>
        <v>yes</v>
      </c>
      <c r="G34" s="75" t="s">
        <v>2181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3692</v>
      </c>
      <c r="H35" s="68" t="s">
        <v>2</v>
      </c>
      <c r="I35" s="67" t="s">
        <v>2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77" t="s">
        <v>1231</v>
      </c>
      <c r="H36" s="71" t="s">
        <v>3</v>
      </c>
      <c r="I36" s="70" t="s">
        <v>2</v>
      </c>
      <c r="J36" s="116"/>
    </row>
    <row r="37" spans="1:10">
      <c r="A37" s="122" t="s">
        <v>3693</v>
      </c>
      <c r="B37" s="119" t="s">
        <v>3694</v>
      </c>
      <c r="C37" s="126" t="s">
        <v>1</v>
      </c>
      <c r="D37" s="126" t="s">
        <v>0</v>
      </c>
      <c r="E37" s="126" t="s">
        <v>1</v>
      </c>
      <c r="F37" s="119" t="str">
        <f>IF(COUNTIF(C37:E37, "yes") = 3, "yes", "no")</f>
        <v>no</v>
      </c>
      <c r="G37" s="75" t="s">
        <v>3694</v>
      </c>
      <c r="H37" s="65" t="s">
        <v>4</v>
      </c>
      <c r="I37" s="64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2916</v>
      </c>
      <c r="H38" s="68" t="s">
        <v>4</v>
      </c>
      <c r="I38" s="67" t="s">
        <v>3</v>
      </c>
      <c r="J38" s="116"/>
    </row>
    <row r="39" spans="1:10" ht="15.75" customHeight="1" thickBot="1">
      <c r="A39" s="124"/>
      <c r="B39" s="121"/>
      <c r="C39" s="127"/>
      <c r="D39" s="127"/>
      <c r="E39" s="127"/>
      <c r="F39" s="121"/>
      <c r="G39" s="77" t="s">
        <v>3695</v>
      </c>
      <c r="H39" s="71" t="s">
        <v>4</v>
      </c>
      <c r="I39" s="70" t="s">
        <v>3</v>
      </c>
      <c r="J39" s="116"/>
    </row>
    <row r="40" spans="1:10">
      <c r="A40" s="122" t="s">
        <v>3696</v>
      </c>
      <c r="B40" s="119" t="s">
        <v>3697</v>
      </c>
      <c r="C40" s="126" t="s">
        <v>1</v>
      </c>
      <c r="D40" s="126" t="s">
        <v>0</v>
      </c>
      <c r="E40" s="126" t="s">
        <v>0</v>
      </c>
      <c r="F40" s="119" t="str">
        <f>IF(COUNTIF(C40:E40, "yes") = 3, "yes", "no")</f>
        <v>no</v>
      </c>
      <c r="G40" s="75" t="s">
        <v>3698</v>
      </c>
      <c r="H40" s="65" t="s">
        <v>3</v>
      </c>
      <c r="I40" s="6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3699</v>
      </c>
      <c r="H41" s="68" t="s">
        <v>3</v>
      </c>
      <c r="I41" s="67" t="s">
        <v>3</v>
      </c>
      <c r="J41" s="116"/>
    </row>
    <row r="42" spans="1:10" ht="15.75" customHeight="1" thickBot="1">
      <c r="A42" s="124"/>
      <c r="B42" s="121"/>
      <c r="C42" s="127"/>
      <c r="D42" s="127"/>
      <c r="E42" s="127"/>
      <c r="F42" s="121"/>
      <c r="G42" s="77" t="s">
        <v>3697</v>
      </c>
      <c r="H42" s="71" t="s">
        <v>2</v>
      </c>
      <c r="I42" s="70" t="s">
        <v>2</v>
      </c>
      <c r="J42" s="116"/>
    </row>
    <row r="43" spans="1:10">
      <c r="A43" s="122" t="s">
        <v>3700</v>
      </c>
      <c r="B43" s="119" t="s">
        <v>3585</v>
      </c>
      <c r="C43" s="126" t="s">
        <v>0</v>
      </c>
      <c r="D43" s="126" t="s">
        <v>0</v>
      </c>
      <c r="E43" s="126" t="s">
        <v>0</v>
      </c>
      <c r="F43" s="119" t="str">
        <f>IF(COUNTIF(C43:E43, "yes") = 3, "yes", "no")</f>
        <v>yes</v>
      </c>
      <c r="G43" s="75" t="s">
        <v>3585</v>
      </c>
      <c r="H43" s="65" t="s">
        <v>2</v>
      </c>
      <c r="I43" s="6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3701</v>
      </c>
      <c r="H44" s="68" t="s">
        <v>3</v>
      </c>
      <c r="I44" s="67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77" t="s">
        <v>3261</v>
      </c>
      <c r="H45" s="71" t="s">
        <v>3</v>
      </c>
      <c r="I45" s="70" t="s">
        <v>3</v>
      </c>
      <c r="J45" s="116"/>
    </row>
    <row r="46" spans="1:10">
      <c r="A46" s="122" t="s">
        <v>3702</v>
      </c>
      <c r="B46" s="119" t="s">
        <v>3650</v>
      </c>
      <c r="C46" s="126" t="s">
        <v>0</v>
      </c>
      <c r="D46" s="126" t="s">
        <v>0</v>
      </c>
      <c r="E46" s="126" t="s">
        <v>0</v>
      </c>
      <c r="F46" s="119" t="str">
        <f>IF(COUNTIF(C46:E46, "yes") = 3, "yes", "no")</f>
        <v>yes</v>
      </c>
      <c r="G46" s="75" t="s">
        <v>1231</v>
      </c>
      <c r="H46" s="65" t="s">
        <v>3</v>
      </c>
      <c r="I46" s="6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3650</v>
      </c>
      <c r="H47" s="68" t="s">
        <v>2</v>
      </c>
      <c r="I47" s="67" t="s">
        <v>2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77" t="s">
        <v>1285</v>
      </c>
      <c r="H48" s="71" t="s">
        <v>3</v>
      </c>
      <c r="I48" s="70" t="s">
        <v>3</v>
      </c>
      <c r="J48" s="116"/>
    </row>
    <row r="49" spans="1:10">
      <c r="A49" s="122" t="s">
        <v>3703</v>
      </c>
      <c r="B49" s="119" t="s">
        <v>3704</v>
      </c>
      <c r="C49" s="126" t="s">
        <v>0</v>
      </c>
      <c r="D49" s="126" t="s">
        <v>0</v>
      </c>
      <c r="E49" s="126" t="s">
        <v>0</v>
      </c>
      <c r="F49" s="119" t="str">
        <f>IF(COUNTIF(C49:E49, "yes") = 3, "yes", "no")</f>
        <v>yes</v>
      </c>
      <c r="G49" s="75" t="s">
        <v>3704</v>
      </c>
      <c r="H49" s="65" t="s">
        <v>2</v>
      </c>
      <c r="I49" s="6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3705</v>
      </c>
      <c r="H50" s="68" t="s">
        <v>3</v>
      </c>
      <c r="I50" s="67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77" t="s">
        <v>3706</v>
      </c>
      <c r="H51" s="71" t="s">
        <v>3</v>
      </c>
      <c r="I51" s="70" t="s">
        <v>3</v>
      </c>
      <c r="J51" s="116"/>
    </row>
    <row r="52" spans="1:10">
      <c r="A52" s="122" t="s">
        <v>3707</v>
      </c>
      <c r="B52" s="119" t="s">
        <v>3708</v>
      </c>
      <c r="C52" s="126" t="s">
        <v>0</v>
      </c>
      <c r="D52" s="126" t="s">
        <v>0</v>
      </c>
      <c r="E52" s="126" t="s">
        <v>0</v>
      </c>
      <c r="F52" s="119" t="str">
        <f>IF(COUNTIF(C52:E52, "yes") = 3, "yes", "no")</f>
        <v>yes</v>
      </c>
      <c r="G52" s="75" t="s">
        <v>3709</v>
      </c>
      <c r="H52" s="65" t="s">
        <v>3</v>
      </c>
      <c r="I52" s="6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3710</v>
      </c>
      <c r="H53" s="68" t="s">
        <v>3</v>
      </c>
      <c r="I53" s="67" t="s">
        <v>3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77" t="s">
        <v>3711</v>
      </c>
      <c r="H54" s="71" t="s">
        <v>2</v>
      </c>
      <c r="I54" s="70" t="s">
        <v>2</v>
      </c>
      <c r="J54" s="116"/>
    </row>
    <row r="55" spans="1:10">
      <c r="A55" s="122" t="s">
        <v>3712</v>
      </c>
      <c r="B55" s="119" t="s">
        <v>3713</v>
      </c>
      <c r="C55" s="126" t="s">
        <v>0</v>
      </c>
      <c r="D55" s="126" t="s">
        <v>0</v>
      </c>
      <c r="E55" s="126" t="s">
        <v>0</v>
      </c>
      <c r="F55" s="119" t="str">
        <f>IF(COUNTIF(C55:E55, "yes") = 3, "yes", "no")</f>
        <v>yes</v>
      </c>
      <c r="G55" s="75" t="s">
        <v>3713</v>
      </c>
      <c r="H55" s="65" t="s">
        <v>2</v>
      </c>
      <c r="I55" s="6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3714</v>
      </c>
      <c r="H56" s="68" t="s">
        <v>3</v>
      </c>
      <c r="I56" s="67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77" t="s">
        <v>3715</v>
      </c>
      <c r="H57" s="71" t="s">
        <v>3</v>
      </c>
      <c r="I57" s="70" t="s">
        <v>3</v>
      </c>
      <c r="J57" s="116"/>
    </row>
    <row r="58" spans="1:10">
      <c r="A58" s="122" t="s">
        <v>3716</v>
      </c>
      <c r="B58" s="119" t="s">
        <v>3717</v>
      </c>
      <c r="C58" s="126" t="s">
        <v>1</v>
      </c>
      <c r="D58" s="126" t="s">
        <v>0</v>
      </c>
      <c r="E58" s="126" t="s">
        <v>1</v>
      </c>
      <c r="F58" s="119" t="str">
        <f>IF(COUNTIF(C58:E58, "yes") = 3, "yes", "no")</f>
        <v>no</v>
      </c>
      <c r="G58" s="75" t="s">
        <v>3718</v>
      </c>
      <c r="H58" s="65" t="s">
        <v>4</v>
      </c>
      <c r="I58" s="6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3717</v>
      </c>
      <c r="H59" s="68" t="s">
        <v>4</v>
      </c>
      <c r="I59" s="67" t="s">
        <v>2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77" t="s">
        <v>1045</v>
      </c>
      <c r="H60" s="71" t="s">
        <v>4</v>
      </c>
      <c r="I60" s="70" t="s">
        <v>3</v>
      </c>
      <c r="J60" s="116"/>
    </row>
    <row r="61" spans="1:10">
      <c r="A61" s="122" t="s">
        <v>3719</v>
      </c>
      <c r="B61" s="119" t="s">
        <v>3720</v>
      </c>
      <c r="C61" s="126" t="s">
        <v>1</v>
      </c>
      <c r="D61" s="126" t="s">
        <v>0</v>
      </c>
      <c r="E61" s="126" t="s">
        <v>0</v>
      </c>
      <c r="F61" s="119" t="str">
        <f>IF(COUNTIF(C61:E61, "yes") = 3, "yes", "no")</f>
        <v>no</v>
      </c>
      <c r="G61" s="75" t="s">
        <v>3721</v>
      </c>
      <c r="H61" s="65" t="s">
        <v>3</v>
      </c>
      <c r="I61" s="6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3720</v>
      </c>
      <c r="H62" s="68" t="s">
        <v>2</v>
      </c>
      <c r="I62" s="67" t="s">
        <v>2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77" t="s">
        <v>3722</v>
      </c>
      <c r="H63" s="71" t="s">
        <v>2</v>
      </c>
      <c r="I63" s="70" t="s">
        <v>2</v>
      </c>
      <c r="J63" s="116"/>
    </row>
    <row r="64" spans="1:10">
      <c r="A64" s="122" t="s">
        <v>3723</v>
      </c>
      <c r="B64" s="119" t="s">
        <v>3724</v>
      </c>
      <c r="C64" s="126" t="s">
        <v>0</v>
      </c>
      <c r="D64" s="126" t="s">
        <v>0</v>
      </c>
      <c r="E64" s="126" t="s">
        <v>0</v>
      </c>
      <c r="F64" s="119" t="str">
        <f>IF(COUNTIF(C64:E64, "yes") = 3, "yes", "no")</f>
        <v>yes</v>
      </c>
      <c r="G64" s="75" t="s">
        <v>3725</v>
      </c>
      <c r="H64" s="65" t="s">
        <v>3</v>
      </c>
      <c r="I64" s="6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3726</v>
      </c>
      <c r="H65" s="68" t="s">
        <v>3</v>
      </c>
      <c r="I65" s="67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77" t="s">
        <v>3724</v>
      </c>
      <c r="H66" s="71" t="s">
        <v>2</v>
      </c>
      <c r="I66" s="70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100-000000000000}">
      <formula1>binary_options</formula1>
    </dataValidation>
    <dataValidation type="list" allowBlank="1" sqref="H7:I66" xr:uid="{00000000-0002-0000-4100-000001000000}">
      <formula1>answer_evaluations</formula1>
    </dataValidation>
  </dataValidation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67"/>
  <sheetViews>
    <sheetView topLeftCell="A16" workbookViewId="0">
      <selection activeCell="L57" sqref="L5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19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75225</v>
      </c>
      <c r="F2" s="68">
        <v>35269</v>
      </c>
      <c r="G2" s="68">
        <v>34578</v>
      </c>
      <c r="H2" s="67">
        <v>30826</v>
      </c>
    </row>
    <row r="3" spans="1:10">
      <c r="A3" s="66" t="s">
        <v>154</v>
      </c>
      <c r="B3" s="67" t="s">
        <v>3473</v>
      </c>
      <c r="D3" s="66" t="s">
        <v>156</v>
      </c>
      <c r="E3" s="68">
        <v>63257</v>
      </c>
      <c r="F3" s="68">
        <v>33836</v>
      </c>
      <c r="G3" s="68">
        <v>33736</v>
      </c>
      <c r="H3" s="67">
        <v>33864</v>
      </c>
    </row>
    <row r="4" spans="1:10">
      <c r="A4" s="69" t="s">
        <v>133</v>
      </c>
      <c r="B4" s="70" t="s">
        <v>242</v>
      </c>
      <c r="D4" s="69" t="s">
        <v>158</v>
      </c>
      <c r="E4" s="71">
        <v>138482</v>
      </c>
      <c r="F4" s="71">
        <v>69105</v>
      </c>
      <c r="G4" s="71">
        <v>68314</v>
      </c>
      <c r="H4" s="70">
        <v>64690</v>
      </c>
    </row>
    <row r="6" spans="1:10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3" t="s">
        <v>165</v>
      </c>
      <c r="H6" s="73" t="s">
        <v>166</v>
      </c>
      <c r="I6" s="74" t="s">
        <v>167</v>
      </c>
      <c r="J6" s="116"/>
    </row>
    <row r="7" spans="1:10">
      <c r="A7" s="122" t="s">
        <v>3727</v>
      </c>
      <c r="B7" s="119" t="s">
        <v>3728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75" t="s">
        <v>3729</v>
      </c>
      <c r="H7" s="65" t="s">
        <v>3</v>
      </c>
      <c r="I7" s="64" t="s">
        <v>3</v>
      </c>
      <c r="J7" s="116"/>
    </row>
    <row r="8" spans="1:10">
      <c r="A8" s="123"/>
      <c r="B8" s="120"/>
      <c r="C8" s="120"/>
      <c r="D8" s="120"/>
      <c r="E8" s="120"/>
      <c r="F8" s="120"/>
      <c r="G8" s="76" t="s">
        <v>3730</v>
      </c>
      <c r="H8" s="68" t="s">
        <v>2</v>
      </c>
      <c r="I8" s="67" t="s">
        <v>2</v>
      </c>
      <c r="J8" s="116"/>
    </row>
    <row r="9" spans="1:10">
      <c r="A9" s="124"/>
      <c r="B9" s="121"/>
      <c r="C9" s="121"/>
      <c r="D9" s="121"/>
      <c r="E9" s="121"/>
      <c r="F9" s="121"/>
      <c r="G9" s="77" t="s">
        <v>3728</v>
      </c>
      <c r="H9" s="71" t="s">
        <v>2</v>
      </c>
      <c r="I9" s="70" t="s">
        <v>2</v>
      </c>
      <c r="J9" s="116"/>
    </row>
    <row r="10" spans="1:10">
      <c r="A10" s="122" t="s">
        <v>3731</v>
      </c>
      <c r="B10" s="119" t="s">
        <v>3661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 t="s">
        <v>3732</v>
      </c>
      <c r="H10" s="65" t="s">
        <v>3</v>
      </c>
      <c r="I10" s="6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3733</v>
      </c>
      <c r="H11" s="68" t="s">
        <v>2</v>
      </c>
      <c r="I11" s="6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3734</v>
      </c>
      <c r="H12" s="71" t="s">
        <v>3</v>
      </c>
      <c r="I12" s="70" t="s">
        <v>3</v>
      </c>
      <c r="J12" s="116"/>
    </row>
    <row r="13" spans="1:10">
      <c r="A13" s="122" t="s">
        <v>3735</v>
      </c>
      <c r="B13" s="119" t="s">
        <v>3556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3736</v>
      </c>
      <c r="H13" s="65" t="s">
        <v>3</v>
      </c>
      <c r="I13" s="6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3556</v>
      </c>
      <c r="H14" s="68" t="s">
        <v>2</v>
      </c>
      <c r="I14" s="6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3737</v>
      </c>
      <c r="H15" s="71" t="s">
        <v>3</v>
      </c>
      <c r="I15" s="70" t="s">
        <v>3</v>
      </c>
      <c r="J15" s="116"/>
    </row>
    <row r="16" spans="1:10">
      <c r="A16" s="122" t="s">
        <v>3738</v>
      </c>
      <c r="B16" s="119" t="s">
        <v>3739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3740</v>
      </c>
      <c r="H16" s="65" t="s">
        <v>3</v>
      </c>
      <c r="I16" s="6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3741</v>
      </c>
      <c r="H17" s="68" t="s">
        <v>3</v>
      </c>
      <c r="I17" s="6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3739</v>
      </c>
      <c r="H18" s="71" t="s">
        <v>2</v>
      </c>
      <c r="I18" s="70" t="s">
        <v>2</v>
      </c>
      <c r="J18" s="116"/>
    </row>
    <row r="19" spans="1:10">
      <c r="A19" s="122" t="s">
        <v>3742</v>
      </c>
      <c r="B19" s="119" t="s">
        <v>3743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75" t="s">
        <v>3743</v>
      </c>
      <c r="H19" s="65" t="s">
        <v>2</v>
      </c>
      <c r="I19" s="6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3744</v>
      </c>
      <c r="H20" s="68" t="s">
        <v>3</v>
      </c>
      <c r="I20" s="6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3745</v>
      </c>
      <c r="H21" s="71" t="s">
        <v>3</v>
      </c>
      <c r="I21" s="70" t="s">
        <v>3</v>
      </c>
      <c r="J21" s="116"/>
    </row>
    <row r="22" spans="1:10">
      <c r="A22" s="122" t="s">
        <v>3746</v>
      </c>
      <c r="B22" s="119" t="s">
        <v>2838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75" t="s">
        <v>2839</v>
      </c>
      <c r="H22" s="65" t="s">
        <v>3</v>
      </c>
      <c r="I22" s="6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3747</v>
      </c>
      <c r="H23" s="68" t="s">
        <v>3</v>
      </c>
      <c r="I23" s="6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7">
        <v>5000</v>
      </c>
      <c r="H24" s="71" t="s">
        <v>2</v>
      </c>
      <c r="I24" s="70" t="s">
        <v>2</v>
      </c>
      <c r="J24" s="116"/>
    </row>
    <row r="25" spans="1:10">
      <c r="A25" s="122" t="s">
        <v>3748</v>
      </c>
      <c r="B25" s="119" t="s">
        <v>974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75" t="s">
        <v>949</v>
      </c>
      <c r="H25" s="65" t="s">
        <v>3</v>
      </c>
      <c r="I25" s="6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1285</v>
      </c>
      <c r="H26" s="68" t="s">
        <v>3</v>
      </c>
      <c r="I26" s="6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7">
        <v>17</v>
      </c>
      <c r="H27" s="71" t="s">
        <v>2</v>
      </c>
      <c r="I27" s="70" t="s">
        <v>2</v>
      </c>
      <c r="J27" s="116"/>
    </row>
    <row r="28" spans="1:10">
      <c r="A28" s="122" t="s">
        <v>3749</v>
      </c>
      <c r="B28" s="119" t="s">
        <v>772</v>
      </c>
      <c r="C28" s="119" t="s">
        <v>1</v>
      </c>
      <c r="D28" s="119" t="s">
        <v>0</v>
      </c>
      <c r="E28" s="119" t="s">
        <v>1</v>
      </c>
      <c r="F28" s="119" t="str">
        <f>IF(COUNTIF(C28:E28, "yes") = 3, "yes", "no")</f>
        <v>no</v>
      </c>
      <c r="G28" s="75" t="s">
        <v>1207</v>
      </c>
      <c r="H28" s="65" t="s">
        <v>4</v>
      </c>
      <c r="I28" s="6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772</v>
      </c>
      <c r="H29" s="68" t="s">
        <v>4</v>
      </c>
      <c r="I29" s="6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77" t="s">
        <v>3750</v>
      </c>
      <c r="H30" s="71" t="s">
        <v>4</v>
      </c>
      <c r="I30" s="70" t="s">
        <v>3</v>
      </c>
      <c r="J30" s="116"/>
    </row>
    <row r="31" spans="1:10">
      <c r="A31" s="122" t="s">
        <v>3751</v>
      </c>
      <c r="B31" s="119" t="s">
        <v>3650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75" t="s">
        <v>3650</v>
      </c>
      <c r="H31" s="65" t="s">
        <v>2</v>
      </c>
      <c r="I31" s="6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2059</v>
      </c>
      <c r="H32" s="68" t="s">
        <v>3</v>
      </c>
      <c r="I32" s="6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77" t="s">
        <v>1231</v>
      </c>
      <c r="H33" s="71" t="s">
        <v>3</v>
      </c>
      <c r="I33" s="70" t="s">
        <v>3</v>
      </c>
      <c r="J33" s="116"/>
    </row>
    <row r="34" spans="1:10">
      <c r="A34" s="122" t="s">
        <v>3752</v>
      </c>
      <c r="B34" s="119" t="s">
        <v>3753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75" t="s">
        <v>949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1231</v>
      </c>
      <c r="H35" s="68" t="s">
        <v>3</v>
      </c>
      <c r="I35" s="6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77" t="s">
        <v>3753</v>
      </c>
      <c r="H36" s="71" t="s">
        <v>2</v>
      </c>
      <c r="I36" s="70" t="s">
        <v>2</v>
      </c>
      <c r="J36" s="116"/>
    </row>
    <row r="37" spans="1:10">
      <c r="A37" s="122" t="s">
        <v>3754</v>
      </c>
      <c r="B37" s="119" t="s">
        <v>3755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75" t="s">
        <v>2770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2274</v>
      </c>
      <c r="H38" s="68" t="s">
        <v>3</v>
      </c>
      <c r="I38" s="6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77" t="s">
        <v>3755</v>
      </c>
      <c r="H39" s="71" t="s">
        <v>2</v>
      </c>
      <c r="I39" s="70" t="s">
        <v>2</v>
      </c>
      <c r="J39" s="116"/>
    </row>
    <row r="40" spans="1:10">
      <c r="A40" s="122" t="s">
        <v>3756</v>
      </c>
      <c r="B40" s="119" t="s">
        <v>3757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75" t="s">
        <v>3758</v>
      </c>
      <c r="H40" s="65" t="s">
        <v>2</v>
      </c>
      <c r="I40" s="6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3759</v>
      </c>
      <c r="H41" s="68" t="s">
        <v>3</v>
      </c>
      <c r="I41" s="6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77" t="s">
        <v>3760</v>
      </c>
      <c r="H42" s="71" t="s">
        <v>3</v>
      </c>
      <c r="I42" s="70" t="s">
        <v>3</v>
      </c>
      <c r="J42" s="116"/>
    </row>
    <row r="43" spans="1:10">
      <c r="A43" s="122" t="s">
        <v>3761</v>
      </c>
      <c r="B43" s="119" t="s">
        <v>3762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75" t="s">
        <v>1231</v>
      </c>
      <c r="H43" s="65" t="s">
        <v>3</v>
      </c>
      <c r="I43" s="6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2424</v>
      </c>
      <c r="H44" s="68" t="s">
        <v>3</v>
      </c>
      <c r="I44" s="67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77" t="s">
        <v>3762</v>
      </c>
      <c r="H45" s="71" t="s">
        <v>2</v>
      </c>
      <c r="I45" s="70" t="s">
        <v>2</v>
      </c>
      <c r="J45" s="116"/>
    </row>
    <row r="46" spans="1:10">
      <c r="A46" s="122" t="s">
        <v>3763</v>
      </c>
      <c r="B46" s="119" t="s">
        <v>2059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75" t="s">
        <v>2059</v>
      </c>
      <c r="H46" s="65" t="s">
        <v>2</v>
      </c>
      <c r="I46" s="6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3098</v>
      </c>
      <c r="H47" s="68" t="s">
        <v>3</v>
      </c>
      <c r="I47" s="67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77" t="s">
        <v>1231</v>
      </c>
      <c r="H48" s="71" t="s">
        <v>3</v>
      </c>
      <c r="I48" s="70" t="s">
        <v>3</v>
      </c>
      <c r="J48" s="116"/>
    </row>
    <row r="49" spans="1:10">
      <c r="A49" s="122" t="s">
        <v>3764</v>
      </c>
      <c r="B49" s="119" t="s">
        <v>3765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75" t="s">
        <v>3766</v>
      </c>
      <c r="H49" s="65" t="s">
        <v>3</v>
      </c>
      <c r="I49" s="6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3767</v>
      </c>
      <c r="H50" s="68" t="s">
        <v>3</v>
      </c>
      <c r="I50" s="6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77" t="s">
        <v>3765</v>
      </c>
      <c r="H51" s="71" t="s">
        <v>2</v>
      </c>
      <c r="I51" s="70" t="s">
        <v>2</v>
      </c>
      <c r="J51" s="116"/>
    </row>
    <row r="52" spans="1:10">
      <c r="A52" s="122" t="s">
        <v>3768</v>
      </c>
      <c r="B52" s="119" t="s">
        <v>3769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75" t="s">
        <v>3770</v>
      </c>
      <c r="H52" s="65" t="s">
        <v>3</v>
      </c>
      <c r="I52" s="6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3771</v>
      </c>
      <c r="H53" s="68" t="s">
        <v>3</v>
      </c>
      <c r="I53" s="6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77" t="s">
        <v>3769</v>
      </c>
      <c r="H54" s="71" t="s">
        <v>2</v>
      </c>
      <c r="I54" s="70" t="s">
        <v>2</v>
      </c>
      <c r="J54" s="116"/>
    </row>
    <row r="55" spans="1:10">
      <c r="A55" s="122" t="s">
        <v>3772</v>
      </c>
      <c r="B55" s="119" t="s">
        <v>3773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75" t="s">
        <v>3774</v>
      </c>
      <c r="H55" s="65" t="s">
        <v>2</v>
      </c>
      <c r="I55" s="6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3775</v>
      </c>
      <c r="H56" s="68" t="s">
        <v>3</v>
      </c>
      <c r="I56" s="6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77" t="s">
        <v>3776</v>
      </c>
      <c r="H57" s="71" t="s">
        <v>3</v>
      </c>
      <c r="I57" s="70" t="s">
        <v>3</v>
      </c>
      <c r="J57" s="116"/>
    </row>
    <row r="58" spans="1:10">
      <c r="A58" s="122" t="s">
        <v>3777</v>
      </c>
      <c r="B58" s="119" t="s">
        <v>3694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75" t="s">
        <v>3394</v>
      </c>
      <c r="H58" s="65" t="s">
        <v>2</v>
      </c>
      <c r="I58" s="6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3196</v>
      </c>
      <c r="H59" s="68" t="s">
        <v>3</v>
      </c>
      <c r="I59" s="67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77" t="s">
        <v>3778</v>
      </c>
      <c r="H60" s="71" t="s">
        <v>3</v>
      </c>
      <c r="I60" s="70" t="s">
        <v>3</v>
      </c>
      <c r="J60" s="116"/>
    </row>
    <row r="61" spans="1:10">
      <c r="A61" s="122" t="s">
        <v>3779</v>
      </c>
      <c r="B61" s="119" t="s">
        <v>3780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75" t="s">
        <v>2838</v>
      </c>
      <c r="H61" s="65" t="s">
        <v>3</v>
      </c>
      <c r="I61" s="6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2837</v>
      </c>
      <c r="H62" s="68" t="s">
        <v>3</v>
      </c>
      <c r="I62" s="6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77" t="s">
        <v>3780</v>
      </c>
      <c r="H63" s="71" t="s">
        <v>2</v>
      </c>
      <c r="I63" s="70" t="s">
        <v>2</v>
      </c>
      <c r="J63" s="116"/>
    </row>
    <row r="64" spans="1:10">
      <c r="A64" s="122" t="s">
        <v>3781</v>
      </c>
      <c r="B64" s="119" t="s">
        <v>3782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75" t="s">
        <v>3783</v>
      </c>
      <c r="H64" s="65" t="s">
        <v>2</v>
      </c>
      <c r="I64" s="6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3784</v>
      </c>
      <c r="H65" s="68" t="s">
        <v>3</v>
      </c>
      <c r="I65" s="6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77" t="s">
        <v>3785</v>
      </c>
      <c r="H66" s="71" t="s">
        <v>3</v>
      </c>
      <c r="I66" s="7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200-000000000000}">
      <formula1>binary_options</formula1>
    </dataValidation>
    <dataValidation type="list" allowBlank="1" sqref="H7:I66" xr:uid="{00000000-0002-0000-4200-000001000000}">
      <formula1>answer_evaluations</formula1>
    </dataValidation>
  </dataValidation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67"/>
  <sheetViews>
    <sheetView workbookViewId="0">
      <selection activeCell="J30" sqref="J30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19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68798</v>
      </c>
      <c r="F2" s="68">
        <v>32898</v>
      </c>
      <c r="G2" s="68">
        <v>30500</v>
      </c>
      <c r="H2" s="67">
        <v>31769</v>
      </c>
    </row>
    <row r="3" spans="1:10">
      <c r="A3" s="66" t="s">
        <v>154</v>
      </c>
      <c r="B3" s="67" t="s">
        <v>3473</v>
      </c>
      <c r="D3" s="66" t="s">
        <v>156</v>
      </c>
      <c r="E3" s="68">
        <v>63263</v>
      </c>
      <c r="F3" s="68">
        <v>33960</v>
      </c>
      <c r="G3" s="68">
        <v>33968</v>
      </c>
      <c r="H3" s="67">
        <v>34012</v>
      </c>
    </row>
    <row r="4" spans="1:10">
      <c r="A4" s="69" t="s">
        <v>133</v>
      </c>
      <c r="B4" s="70" t="s">
        <v>285</v>
      </c>
      <c r="D4" s="69" t="s">
        <v>158</v>
      </c>
      <c r="E4" s="71">
        <v>132061</v>
      </c>
      <c r="F4" s="71">
        <v>66858</v>
      </c>
      <c r="G4" s="71">
        <v>64468</v>
      </c>
      <c r="H4" s="70">
        <v>65781</v>
      </c>
    </row>
    <row r="6" spans="1:10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3" t="s">
        <v>165</v>
      </c>
      <c r="H6" s="73" t="s">
        <v>166</v>
      </c>
      <c r="I6" s="74" t="s">
        <v>167</v>
      </c>
      <c r="J6" s="116"/>
    </row>
    <row r="7" spans="1:10">
      <c r="A7" s="122" t="s">
        <v>3786</v>
      </c>
      <c r="B7" s="119" t="s">
        <v>3787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75" t="s">
        <v>3788</v>
      </c>
      <c r="H7" s="65" t="s">
        <v>3</v>
      </c>
      <c r="I7" s="64" t="s">
        <v>3</v>
      </c>
      <c r="J7" s="116"/>
    </row>
    <row r="8" spans="1:10">
      <c r="A8" s="123"/>
      <c r="B8" s="120"/>
      <c r="C8" s="120"/>
      <c r="D8" s="120"/>
      <c r="E8" s="120"/>
      <c r="F8" s="120"/>
      <c r="G8" s="76" t="s">
        <v>3787</v>
      </c>
      <c r="H8" s="68" t="s">
        <v>2</v>
      </c>
      <c r="I8" s="67" t="s">
        <v>2</v>
      </c>
      <c r="J8" s="116"/>
    </row>
    <row r="9" spans="1:10">
      <c r="A9" s="124"/>
      <c r="B9" s="121"/>
      <c r="C9" s="121"/>
      <c r="D9" s="121"/>
      <c r="E9" s="121"/>
      <c r="F9" s="121"/>
      <c r="G9" s="77" t="s">
        <v>3789</v>
      </c>
      <c r="H9" s="71" t="s">
        <v>3</v>
      </c>
      <c r="I9" s="70" t="s">
        <v>3</v>
      </c>
      <c r="J9" s="116"/>
    </row>
    <row r="10" spans="1:10">
      <c r="A10" s="122" t="s">
        <v>3561</v>
      </c>
      <c r="B10" s="119" t="s">
        <v>3241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 t="s">
        <v>2917</v>
      </c>
      <c r="H10" s="65" t="s">
        <v>3</v>
      </c>
      <c r="I10" s="6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3241</v>
      </c>
      <c r="H11" s="68" t="s">
        <v>2</v>
      </c>
      <c r="I11" s="6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2916</v>
      </c>
      <c r="H12" s="71" t="s">
        <v>3</v>
      </c>
      <c r="I12" s="70" t="s">
        <v>3</v>
      </c>
      <c r="J12" s="116"/>
    </row>
    <row r="13" spans="1:10">
      <c r="A13" s="122" t="s">
        <v>3790</v>
      </c>
      <c r="B13" s="119" t="s">
        <v>3512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3791</v>
      </c>
      <c r="H13" s="65" t="s">
        <v>3</v>
      </c>
      <c r="I13" s="6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3512</v>
      </c>
      <c r="H14" s="68" t="s">
        <v>2</v>
      </c>
      <c r="I14" s="67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3792</v>
      </c>
      <c r="H15" s="71" t="s">
        <v>3</v>
      </c>
      <c r="I15" s="70" t="s">
        <v>3</v>
      </c>
      <c r="J15" s="116"/>
    </row>
    <row r="16" spans="1:10">
      <c r="A16" s="122" t="s">
        <v>3793</v>
      </c>
      <c r="B16" s="119" t="s">
        <v>3613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3613</v>
      </c>
      <c r="H16" s="65" t="s">
        <v>2</v>
      </c>
      <c r="I16" s="6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3794</v>
      </c>
      <c r="H17" s="68" t="s">
        <v>3</v>
      </c>
      <c r="I17" s="6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3795</v>
      </c>
      <c r="H18" s="71" t="s">
        <v>3</v>
      </c>
      <c r="I18" s="70" t="s">
        <v>3</v>
      </c>
      <c r="J18" s="116"/>
    </row>
    <row r="19" spans="1:10">
      <c r="A19" s="122" t="s">
        <v>3796</v>
      </c>
      <c r="B19" s="119" t="s">
        <v>3502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75" t="s">
        <v>3502</v>
      </c>
      <c r="H19" s="65" t="s">
        <v>2</v>
      </c>
      <c r="I19" s="6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3503</v>
      </c>
      <c r="H20" s="68" t="s">
        <v>3</v>
      </c>
      <c r="I20" s="6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3797</v>
      </c>
      <c r="H21" s="71" t="s">
        <v>3</v>
      </c>
      <c r="I21" s="70" t="s">
        <v>3</v>
      </c>
      <c r="J21" s="116"/>
    </row>
    <row r="22" spans="1:10">
      <c r="A22" s="122" t="s">
        <v>3798</v>
      </c>
      <c r="B22" s="119" t="s">
        <v>3620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75" t="s">
        <v>3799</v>
      </c>
      <c r="H22" s="65" t="s">
        <v>3</v>
      </c>
      <c r="I22" s="6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3620</v>
      </c>
      <c r="H23" s="68" t="s">
        <v>2</v>
      </c>
      <c r="I23" s="67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77" t="s">
        <v>3800</v>
      </c>
      <c r="H24" s="71" t="s">
        <v>3</v>
      </c>
      <c r="I24" s="70" t="s">
        <v>3</v>
      </c>
      <c r="J24" s="116"/>
    </row>
    <row r="25" spans="1:10">
      <c r="A25" s="122" t="s">
        <v>3801</v>
      </c>
      <c r="B25" s="119" t="s">
        <v>3802</v>
      </c>
      <c r="C25" s="119" t="s">
        <v>0</v>
      </c>
      <c r="D25" s="119" t="s">
        <v>0</v>
      </c>
      <c r="E25" s="119" t="s">
        <v>1</v>
      </c>
      <c r="F25" s="119" t="str">
        <f>IF(COUNTIF(C25:E25, "yes") = 3, "yes", "no")</f>
        <v>no</v>
      </c>
      <c r="G25" s="75" t="s">
        <v>3803</v>
      </c>
      <c r="H25" s="65" t="s">
        <v>4</v>
      </c>
      <c r="I25" s="6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1149</v>
      </c>
      <c r="H26" s="68" t="s">
        <v>4</v>
      </c>
      <c r="I26" s="6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7" t="s">
        <v>3804</v>
      </c>
      <c r="H27" s="71" t="s">
        <v>4</v>
      </c>
      <c r="I27" s="70" t="s">
        <v>3</v>
      </c>
      <c r="J27" s="116"/>
    </row>
    <row r="28" spans="1:10">
      <c r="A28" s="122" t="s">
        <v>3805</v>
      </c>
      <c r="B28" s="133">
        <v>0.17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75" t="s">
        <v>1285</v>
      </c>
      <c r="H28" s="65" t="s">
        <v>3</v>
      </c>
      <c r="I28" s="6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932</v>
      </c>
      <c r="H29" s="68" t="s">
        <v>3</v>
      </c>
      <c r="I29" s="6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77" t="s">
        <v>974</v>
      </c>
      <c r="H30" s="71" t="s">
        <v>2</v>
      </c>
      <c r="I30" s="70" t="s">
        <v>2</v>
      </c>
      <c r="J30" s="116"/>
    </row>
    <row r="31" spans="1:10">
      <c r="A31" s="122" t="s">
        <v>3806</v>
      </c>
      <c r="B31" s="119" t="s">
        <v>3131</v>
      </c>
      <c r="C31" s="119" t="s">
        <v>1</v>
      </c>
      <c r="D31" s="119" t="s">
        <v>0</v>
      </c>
      <c r="E31" s="119" t="s">
        <v>0</v>
      </c>
      <c r="F31" s="119" t="str">
        <f>IF(COUNTIF(C31:E31, "yes") = 3, "yes", "no")</f>
        <v>no</v>
      </c>
      <c r="G31" s="75" t="s">
        <v>3025</v>
      </c>
      <c r="H31" s="65" t="s">
        <v>3</v>
      </c>
      <c r="I31" s="6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3131</v>
      </c>
      <c r="H32" s="68" t="s">
        <v>2</v>
      </c>
      <c r="I32" s="67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77" t="s">
        <v>3807</v>
      </c>
      <c r="H33" s="71" t="s">
        <v>3</v>
      </c>
      <c r="I33" s="70" t="s">
        <v>3</v>
      </c>
      <c r="J33" s="116"/>
    </row>
    <row r="34" spans="1:10">
      <c r="A34" s="122" t="s">
        <v>3808</v>
      </c>
      <c r="B34" s="119" t="s">
        <v>3809</v>
      </c>
      <c r="C34" s="119" t="s">
        <v>1</v>
      </c>
      <c r="D34" s="119" t="s">
        <v>0</v>
      </c>
      <c r="E34" s="119" t="s">
        <v>0</v>
      </c>
      <c r="F34" s="119" t="str">
        <f>IF(COUNTIF(C34:E34, "yes") = 3, "yes", "no")</f>
        <v>no</v>
      </c>
      <c r="G34" s="75" t="s">
        <v>3560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3810</v>
      </c>
      <c r="H35" s="68" t="s">
        <v>3</v>
      </c>
      <c r="I35" s="6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77" t="s">
        <v>3809</v>
      </c>
      <c r="H36" s="71" t="s">
        <v>2</v>
      </c>
      <c r="I36" s="70" t="s">
        <v>2</v>
      </c>
      <c r="J36" s="116"/>
    </row>
    <row r="37" spans="1:10">
      <c r="A37" s="122" t="s">
        <v>3811</v>
      </c>
      <c r="B37" s="119" t="s">
        <v>3812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75" t="s">
        <v>3813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3812</v>
      </c>
      <c r="H38" s="68" t="s">
        <v>2</v>
      </c>
      <c r="I38" s="67" t="s">
        <v>2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77" t="s">
        <v>3814</v>
      </c>
      <c r="H39" s="71" t="s">
        <v>3</v>
      </c>
      <c r="I39" s="70" t="s">
        <v>3</v>
      </c>
      <c r="J39" s="116"/>
    </row>
    <row r="40" spans="1:10">
      <c r="A40" s="122" t="s">
        <v>3815</v>
      </c>
      <c r="B40" s="119" t="s">
        <v>3816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75" t="s">
        <v>3816</v>
      </c>
      <c r="H40" s="65" t="s">
        <v>2</v>
      </c>
      <c r="I40" s="6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3817</v>
      </c>
      <c r="H41" s="68" t="s">
        <v>3</v>
      </c>
      <c r="I41" s="6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77" t="s">
        <v>3818</v>
      </c>
      <c r="H42" s="71" t="s">
        <v>3</v>
      </c>
      <c r="I42" s="70" t="s">
        <v>3</v>
      </c>
      <c r="J42" s="116"/>
    </row>
    <row r="43" spans="1:10">
      <c r="A43" s="122" t="s">
        <v>3819</v>
      </c>
      <c r="B43" s="119" t="s">
        <v>3753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75" t="s">
        <v>3753</v>
      </c>
      <c r="H43" s="65" t="s">
        <v>2</v>
      </c>
      <c r="I43" s="64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949</v>
      </c>
      <c r="H44" s="68" t="s">
        <v>3</v>
      </c>
      <c r="I44" s="6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77" t="s">
        <v>1231</v>
      </c>
      <c r="H45" s="71" t="s">
        <v>3</v>
      </c>
      <c r="I45" s="70" t="s">
        <v>3</v>
      </c>
      <c r="J45" s="116"/>
    </row>
    <row r="46" spans="1:10">
      <c r="A46" s="122" t="s">
        <v>3820</v>
      </c>
      <c r="B46" s="119" t="s">
        <v>3821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75" t="s">
        <v>2458</v>
      </c>
      <c r="H46" s="65" t="s">
        <v>3</v>
      </c>
      <c r="I46" s="6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3821</v>
      </c>
      <c r="H47" s="68" t="s">
        <v>2</v>
      </c>
      <c r="I47" s="67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77" t="s">
        <v>947</v>
      </c>
      <c r="H48" s="71" t="s">
        <v>3</v>
      </c>
      <c r="I48" s="70" t="s">
        <v>3</v>
      </c>
      <c r="J48" s="116"/>
    </row>
    <row r="49" spans="1:10">
      <c r="A49" s="122" t="s">
        <v>3822</v>
      </c>
      <c r="B49" s="119" t="s">
        <v>3823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75" t="s">
        <v>2770</v>
      </c>
      <c r="H49" s="65" t="s">
        <v>3</v>
      </c>
      <c r="I49" s="6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3824</v>
      </c>
      <c r="H50" s="68" t="s">
        <v>3</v>
      </c>
      <c r="I50" s="67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77" t="s">
        <v>3823</v>
      </c>
      <c r="H51" s="71" t="s">
        <v>2</v>
      </c>
      <c r="I51" s="70" t="s">
        <v>2</v>
      </c>
      <c r="J51" s="116"/>
    </row>
    <row r="52" spans="1:10">
      <c r="A52" s="122" t="s">
        <v>3764</v>
      </c>
      <c r="B52" s="119" t="s">
        <v>3765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75" t="s">
        <v>3825</v>
      </c>
      <c r="H52" s="65" t="s">
        <v>3</v>
      </c>
      <c r="I52" s="6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3826</v>
      </c>
      <c r="H53" s="68" t="s">
        <v>3</v>
      </c>
      <c r="I53" s="67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77" t="s">
        <v>3765</v>
      </c>
      <c r="H54" s="71" t="s">
        <v>2</v>
      </c>
      <c r="I54" s="70" t="s">
        <v>2</v>
      </c>
      <c r="J54" s="116"/>
    </row>
    <row r="55" spans="1:10">
      <c r="A55" s="122" t="s">
        <v>3827</v>
      </c>
      <c r="B55" s="119" t="s">
        <v>3587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75" t="s">
        <v>1146</v>
      </c>
      <c r="H55" s="65" t="s">
        <v>3</v>
      </c>
      <c r="I55" s="6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2957</v>
      </c>
      <c r="H56" s="68" t="s">
        <v>3</v>
      </c>
      <c r="I56" s="6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77" t="s">
        <v>3828</v>
      </c>
      <c r="H57" s="71" t="s">
        <v>2</v>
      </c>
      <c r="I57" s="70" t="s">
        <v>2</v>
      </c>
      <c r="J57" s="116"/>
    </row>
    <row r="58" spans="1:10">
      <c r="A58" s="122" t="s">
        <v>3829</v>
      </c>
      <c r="B58" s="119" t="s">
        <v>285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75" t="s">
        <v>157</v>
      </c>
      <c r="H58" s="65" t="s">
        <v>3</v>
      </c>
      <c r="I58" s="6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285</v>
      </c>
      <c r="H59" s="68" t="s">
        <v>2</v>
      </c>
      <c r="I59" s="67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77" t="s">
        <v>931</v>
      </c>
      <c r="H60" s="71" t="s">
        <v>3</v>
      </c>
      <c r="I60" s="70" t="s">
        <v>3</v>
      </c>
      <c r="J60" s="116"/>
    </row>
    <row r="61" spans="1:10">
      <c r="A61" s="122" t="s">
        <v>3830</v>
      </c>
      <c r="B61" s="119" t="s">
        <v>3717</v>
      </c>
      <c r="C61" s="119" t="s">
        <v>1</v>
      </c>
      <c r="D61" s="119" t="s">
        <v>0</v>
      </c>
      <c r="E61" s="119" t="s">
        <v>1</v>
      </c>
      <c r="F61" s="119" t="str">
        <f>IF(COUNTIF(C61:E61, "yes") = 3, "yes", "no")</f>
        <v>no</v>
      </c>
      <c r="G61" s="75" t="s">
        <v>3831</v>
      </c>
      <c r="H61" s="65" t="s">
        <v>4</v>
      </c>
      <c r="I61" s="6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3832</v>
      </c>
      <c r="H62" s="68" t="s">
        <v>4</v>
      </c>
      <c r="I62" s="6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77" t="s">
        <v>3833</v>
      </c>
      <c r="H63" s="71" t="s">
        <v>4</v>
      </c>
      <c r="I63" s="70" t="s">
        <v>2</v>
      </c>
      <c r="J63" s="116"/>
    </row>
    <row r="64" spans="1:10">
      <c r="A64" s="122" t="s">
        <v>3834</v>
      </c>
      <c r="B64" s="119" t="s">
        <v>1392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75" t="s">
        <v>3835</v>
      </c>
      <c r="H64" s="65" t="s">
        <v>3</v>
      </c>
      <c r="I64" s="64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1392</v>
      </c>
      <c r="H65" s="68" t="s">
        <v>2</v>
      </c>
      <c r="I65" s="67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77" t="s">
        <v>3836</v>
      </c>
      <c r="H66" s="71" t="s">
        <v>3</v>
      </c>
      <c r="I66" s="7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300-000000000000}">
      <formula1>binary_options</formula1>
    </dataValidation>
    <dataValidation type="list" allowBlank="1" sqref="H7:I66" xr:uid="{00000000-0002-0000-4300-000001000000}">
      <formula1>answer_evaluations</formula1>
    </dataValidation>
  </dataValidation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67"/>
  <sheetViews>
    <sheetView topLeftCell="A31" workbookViewId="0">
      <selection activeCell="N20" sqref="N20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20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1261</v>
      </c>
      <c r="F2" s="68">
        <v>1505</v>
      </c>
      <c r="G2" s="68">
        <v>1288</v>
      </c>
      <c r="H2" s="67">
        <v>1129</v>
      </c>
    </row>
    <row r="3" spans="1:10">
      <c r="A3" s="66" t="s">
        <v>154</v>
      </c>
      <c r="B3" s="67" t="s">
        <v>3473</v>
      </c>
      <c r="D3" s="66" t="s">
        <v>156</v>
      </c>
      <c r="E3" s="68">
        <v>8881</v>
      </c>
      <c r="F3" s="68">
        <v>10542</v>
      </c>
      <c r="G3" s="68">
        <v>10512</v>
      </c>
      <c r="H3" s="67">
        <v>10542</v>
      </c>
    </row>
    <row r="4" spans="1:10">
      <c r="A4" s="69" t="s">
        <v>133</v>
      </c>
      <c r="B4" s="70" t="s">
        <v>157</v>
      </c>
      <c r="D4" s="69" t="s">
        <v>158</v>
      </c>
      <c r="E4" s="71">
        <v>10142</v>
      </c>
      <c r="F4" s="71">
        <v>12047</v>
      </c>
      <c r="G4" s="71">
        <v>11800</v>
      </c>
      <c r="H4" s="70">
        <v>11671</v>
      </c>
    </row>
    <row r="6" spans="1:10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3" t="s">
        <v>165</v>
      </c>
      <c r="H6" s="73" t="s">
        <v>166</v>
      </c>
      <c r="I6" s="74" t="s">
        <v>167</v>
      </c>
      <c r="J6" s="116"/>
    </row>
    <row r="7" spans="1:10">
      <c r="A7" s="122" t="s">
        <v>3837</v>
      </c>
      <c r="B7" s="119" t="s">
        <v>3550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65" t="s">
        <v>3838</v>
      </c>
      <c r="H7" s="65" t="s">
        <v>3</v>
      </c>
      <c r="I7" s="64" t="s">
        <v>3</v>
      </c>
      <c r="J7" s="116"/>
    </row>
    <row r="8" spans="1:10">
      <c r="A8" s="123"/>
      <c r="B8" s="120"/>
      <c r="C8" s="120"/>
      <c r="D8" s="120"/>
      <c r="E8" s="120"/>
      <c r="F8" s="120"/>
      <c r="G8" s="68" t="s">
        <v>3839</v>
      </c>
      <c r="H8" s="68" t="s">
        <v>3</v>
      </c>
      <c r="I8" s="67" t="s">
        <v>3</v>
      </c>
      <c r="J8" s="116"/>
    </row>
    <row r="9" spans="1:10">
      <c r="A9" s="124"/>
      <c r="B9" s="121"/>
      <c r="C9" s="121"/>
      <c r="D9" s="121"/>
      <c r="E9" s="121"/>
      <c r="F9" s="121"/>
      <c r="G9" s="71" t="s">
        <v>3840</v>
      </c>
      <c r="H9" s="71" t="s">
        <v>2</v>
      </c>
      <c r="I9" s="70" t="s">
        <v>2</v>
      </c>
      <c r="J9" s="116"/>
    </row>
    <row r="10" spans="1:10">
      <c r="A10" s="122" t="s">
        <v>3841</v>
      </c>
      <c r="B10" s="119" t="s">
        <v>3479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65" t="s">
        <v>3480</v>
      </c>
      <c r="H10" s="65" t="s">
        <v>3</v>
      </c>
      <c r="I10" s="6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68" t="s">
        <v>3603</v>
      </c>
      <c r="H11" s="68" t="s">
        <v>3</v>
      </c>
      <c r="I11" s="6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71" t="s">
        <v>3842</v>
      </c>
      <c r="H12" s="71" t="s">
        <v>2</v>
      </c>
      <c r="I12" s="70" t="s">
        <v>2</v>
      </c>
      <c r="J12" s="116"/>
    </row>
    <row r="13" spans="1:10">
      <c r="A13" s="122" t="s">
        <v>3843</v>
      </c>
      <c r="B13" s="119" t="s">
        <v>3844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65" t="s">
        <v>3844</v>
      </c>
      <c r="H13" s="65" t="s">
        <v>2</v>
      </c>
      <c r="I13" s="64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68" t="s">
        <v>3845</v>
      </c>
      <c r="H14" s="68" t="s">
        <v>3</v>
      </c>
      <c r="I14" s="6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71" t="s">
        <v>3846</v>
      </c>
      <c r="H15" s="71" t="s">
        <v>3</v>
      </c>
      <c r="I15" s="70" t="s">
        <v>3</v>
      </c>
      <c r="J15" s="116"/>
    </row>
    <row r="16" spans="1:10">
      <c r="A16" s="122" t="s">
        <v>3847</v>
      </c>
      <c r="B16" s="119" t="s">
        <v>3848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65" t="s">
        <v>3849</v>
      </c>
      <c r="H16" s="65" t="s">
        <v>2</v>
      </c>
      <c r="I16" s="6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68" t="s">
        <v>3850</v>
      </c>
      <c r="H17" s="68" t="s">
        <v>3</v>
      </c>
      <c r="I17" s="6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1" t="s">
        <v>3851</v>
      </c>
      <c r="H18" s="71" t="s">
        <v>3</v>
      </c>
      <c r="I18" s="70" t="s">
        <v>3</v>
      </c>
      <c r="J18" s="116"/>
    </row>
    <row r="19" spans="1:10">
      <c r="A19" s="122" t="s">
        <v>3852</v>
      </c>
      <c r="B19" s="119" t="s">
        <v>3853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65" t="s">
        <v>3853</v>
      </c>
      <c r="H19" s="65" t="s">
        <v>2</v>
      </c>
      <c r="I19" s="64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68" t="s">
        <v>3854</v>
      </c>
      <c r="H20" s="68" t="s">
        <v>3</v>
      </c>
      <c r="I20" s="6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71" t="s">
        <v>3855</v>
      </c>
      <c r="H21" s="71" t="s">
        <v>3</v>
      </c>
      <c r="I21" s="70" t="s">
        <v>3</v>
      </c>
      <c r="J21" s="116"/>
    </row>
    <row r="22" spans="1:10">
      <c r="A22" s="122" t="s">
        <v>3856</v>
      </c>
      <c r="B22" s="119" t="s">
        <v>3857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65" t="s">
        <v>3858</v>
      </c>
      <c r="H22" s="65" t="s">
        <v>3</v>
      </c>
      <c r="I22" s="6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68" t="s">
        <v>3859</v>
      </c>
      <c r="H23" s="68" t="s">
        <v>3</v>
      </c>
      <c r="I23" s="6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1" t="s">
        <v>3857</v>
      </c>
      <c r="H24" s="71" t="s">
        <v>2</v>
      </c>
      <c r="I24" s="70" t="s">
        <v>2</v>
      </c>
      <c r="J24" s="116"/>
    </row>
    <row r="25" spans="1:10">
      <c r="A25" s="122" t="s">
        <v>3860</v>
      </c>
      <c r="B25" s="119" t="s">
        <v>3780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65">
        <v>3700</v>
      </c>
      <c r="H25" s="65" t="s">
        <v>3</v>
      </c>
      <c r="I25" s="64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68">
        <v>3600</v>
      </c>
      <c r="H26" s="68" t="s">
        <v>3</v>
      </c>
      <c r="I26" s="6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1">
        <v>3800</v>
      </c>
      <c r="H27" s="71" t="s">
        <v>2</v>
      </c>
      <c r="I27" s="70" t="s">
        <v>2</v>
      </c>
      <c r="J27" s="116"/>
    </row>
    <row r="28" spans="1:10">
      <c r="A28" s="122" t="s">
        <v>3861</v>
      </c>
      <c r="B28" s="119" t="s">
        <v>1794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65">
        <v>350</v>
      </c>
      <c r="H28" s="65" t="s">
        <v>3</v>
      </c>
      <c r="I28" s="6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68">
        <v>300</v>
      </c>
      <c r="H29" s="68" t="s">
        <v>2</v>
      </c>
      <c r="I29" s="67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71">
        <v>320</v>
      </c>
      <c r="H30" s="71" t="s">
        <v>3</v>
      </c>
      <c r="I30" s="70" t="s">
        <v>3</v>
      </c>
      <c r="J30" s="116"/>
    </row>
    <row r="31" spans="1:10">
      <c r="A31" s="122" t="s">
        <v>3862</v>
      </c>
      <c r="B31" s="119" t="s">
        <v>3863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65" t="s">
        <v>3864</v>
      </c>
      <c r="H31" s="65" t="s">
        <v>3</v>
      </c>
      <c r="I31" s="6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68" t="s">
        <v>3244</v>
      </c>
      <c r="H32" s="68" t="s">
        <v>3</v>
      </c>
      <c r="I32" s="6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71" t="s">
        <v>3865</v>
      </c>
      <c r="H33" s="71" t="s">
        <v>3</v>
      </c>
      <c r="I33" s="70" t="s">
        <v>2</v>
      </c>
      <c r="J33" s="116"/>
    </row>
    <row r="34" spans="1:10">
      <c r="A34" s="122" t="s">
        <v>3866</v>
      </c>
      <c r="B34" s="119" t="s">
        <v>3867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65" t="s">
        <v>3868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68" t="s">
        <v>3869</v>
      </c>
      <c r="H35" s="68" t="s">
        <v>3</v>
      </c>
      <c r="I35" s="67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71" t="s">
        <v>3867</v>
      </c>
      <c r="H36" s="71" t="s">
        <v>2</v>
      </c>
      <c r="I36" s="70" t="s">
        <v>2</v>
      </c>
      <c r="J36" s="116"/>
    </row>
    <row r="37" spans="1:10">
      <c r="A37" s="122" t="s">
        <v>3870</v>
      </c>
      <c r="B37" s="119" t="s">
        <v>3646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65" t="s">
        <v>3871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68" t="s">
        <v>3872</v>
      </c>
      <c r="H38" s="68" t="s">
        <v>3</v>
      </c>
      <c r="I38" s="67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71" t="s">
        <v>3873</v>
      </c>
      <c r="H39" s="71" t="s">
        <v>2</v>
      </c>
      <c r="I39" s="70" t="s">
        <v>2</v>
      </c>
      <c r="J39" s="116"/>
    </row>
    <row r="40" spans="1:10">
      <c r="A40" s="122" t="s">
        <v>3874</v>
      </c>
      <c r="B40" s="119" t="s">
        <v>3875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65" t="s">
        <v>3876</v>
      </c>
      <c r="H40" s="65" t="s">
        <v>3</v>
      </c>
      <c r="I40" s="6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68" t="s">
        <v>3877</v>
      </c>
      <c r="H41" s="68" t="s">
        <v>3</v>
      </c>
      <c r="I41" s="67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71" t="s">
        <v>3878</v>
      </c>
      <c r="H42" s="71" t="s">
        <v>2</v>
      </c>
      <c r="I42" s="70" t="s">
        <v>3</v>
      </c>
      <c r="J42" s="116"/>
    </row>
    <row r="43" spans="1:10">
      <c r="A43" s="122" t="s">
        <v>3879</v>
      </c>
      <c r="B43" s="119" t="s">
        <v>3394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65" t="s">
        <v>3880</v>
      </c>
      <c r="H43" s="65" t="s">
        <v>3</v>
      </c>
      <c r="I43" s="6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68" t="s">
        <v>3196</v>
      </c>
      <c r="H44" s="68" t="s">
        <v>3</v>
      </c>
      <c r="I44" s="67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71" t="s">
        <v>3394</v>
      </c>
      <c r="H45" s="71" t="s">
        <v>2</v>
      </c>
      <c r="I45" s="70" t="s">
        <v>2</v>
      </c>
      <c r="J45" s="116"/>
    </row>
    <row r="46" spans="1:10">
      <c r="A46" s="122" t="s">
        <v>3881</v>
      </c>
      <c r="B46" s="119" t="s">
        <v>3882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65" t="s">
        <v>3883</v>
      </c>
      <c r="H46" s="65" t="s">
        <v>3</v>
      </c>
      <c r="I46" s="6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68" t="s">
        <v>3884</v>
      </c>
      <c r="H47" s="68" t="s">
        <v>2</v>
      </c>
      <c r="I47" s="6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71" t="s">
        <v>3882</v>
      </c>
      <c r="H48" s="71" t="s">
        <v>2</v>
      </c>
      <c r="I48" s="70" t="s">
        <v>2</v>
      </c>
      <c r="J48" s="116"/>
    </row>
    <row r="49" spans="1:10">
      <c r="A49" s="122" t="s">
        <v>3885</v>
      </c>
      <c r="B49" s="119" t="s">
        <v>3886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65" t="s">
        <v>3887</v>
      </c>
      <c r="H49" s="65" t="s">
        <v>3</v>
      </c>
      <c r="I49" s="64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68" t="s">
        <v>3886</v>
      </c>
      <c r="H50" s="68" t="s">
        <v>2</v>
      </c>
      <c r="I50" s="67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71" t="s">
        <v>3888</v>
      </c>
      <c r="H51" s="71" t="s">
        <v>3</v>
      </c>
      <c r="I51" s="70" t="s">
        <v>3</v>
      </c>
      <c r="J51" s="116"/>
    </row>
    <row r="52" spans="1:10">
      <c r="A52" s="122" t="s">
        <v>3889</v>
      </c>
      <c r="B52" s="119" t="s">
        <v>3890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65" t="s">
        <v>3890</v>
      </c>
      <c r="H52" s="65" t="s">
        <v>2</v>
      </c>
      <c r="I52" s="6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68" t="s">
        <v>958</v>
      </c>
      <c r="H53" s="68" t="s">
        <v>3</v>
      </c>
      <c r="I53" s="67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71" t="s">
        <v>3891</v>
      </c>
      <c r="H54" s="71" t="s">
        <v>3</v>
      </c>
      <c r="I54" s="70" t="s">
        <v>3</v>
      </c>
      <c r="J54" s="116"/>
    </row>
    <row r="55" spans="1:10">
      <c r="A55" s="122" t="s">
        <v>3892</v>
      </c>
      <c r="B55" s="119" t="s">
        <v>3765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65" t="s">
        <v>3893</v>
      </c>
      <c r="H55" s="65" t="s">
        <v>3</v>
      </c>
      <c r="I55" s="64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68" t="s">
        <v>3765</v>
      </c>
      <c r="H56" s="68" t="s">
        <v>2</v>
      </c>
      <c r="I56" s="67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71" t="s">
        <v>3894</v>
      </c>
      <c r="H57" s="71" t="s">
        <v>3</v>
      </c>
      <c r="I57" s="70" t="s">
        <v>3</v>
      </c>
      <c r="J57" s="116"/>
    </row>
    <row r="58" spans="1:10">
      <c r="A58" s="122" t="s">
        <v>3895</v>
      </c>
      <c r="B58" s="119" t="s">
        <v>2376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65" t="s">
        <v>2770</v>
      </c>
      <c r="H58" s="65" t="s">
        <v>3</v>
      </c>
      <c r="I58" s="6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68" t="s">
        <v>2376</v>
      </c>
      <c r="H59" s="68" t="s">
        <v>2</v>
      </c>
      <c r="I59" s="6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71" t="s">
        <v>2274</v>
      </c>
      <c r="H60" s="71" t="s">
        <v>3</v>
      </c>
      <c r="I60" s="70" t="s">
        <v>3</v>
      </c>
      <c r="J60" s="116"/>
    </row>
    <row r="61" spans="1:10">
      <c r="A61" s="122" t="s">
        <v>3896</v>
      </c>
      <c r="B61" s="119" t="s">
        <v>3897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65" t="s">
        <v>3898</v>
      </c>
      <c r="H61" s="65" t="s">
        <v>3</v>
      </c>
      <c r="I61" s="64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68" t="s">
        <v>3897</v>
      </c>
      <c r="H62" s="68" t="s">
        <v>2</v>
      </c>
      <c r="I62" s="67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71" t="s">
        <v>3899</v>
      </c>
      <c r="H63" s="71" t="s">
        <v>3</v>
      </c>
      <c r="I63" s="70" t="s">
        <v>3</v>
      </c>
      <c r="J63" s="116"/>
    </row>
    <row r="64" spans="1:10">
      <c r="A64" s="122" t="s">
        <v>3900</v>
      </c>
      <c r="B64" s="119" t="s">
        <v>3901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65" t="s">
        <v>3901</v>
      </c>
      <c r="H64" s="65" t="s">
        <v>2</v>
      </c>
      <c r="I64" s="6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68" t="s">
        <v>3902</v>
      </c>
      <c r="H65" s="68" t="s">
        <v>2</v>
      </c>
      <c r="I65" s="67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71" t="s">
        <v>3903</v>
      </c>
      <c r="H66" s="71" t="s">
        <v>2</v>
      </c>
      <c r="I66" s="70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400-000000000000}">
      <formula1>binary_options</formula1>
    </dataValidation>
    <dataValidation type="list" allowBlank="1" sqref="H7:I66" xr:uid="{00000000-0002-0000-4400-000001000000}">
      <formula1>answer_evaluations</formula1>
    </dataValidation>
  </dataValidation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67"/>
  <sheetViews>
    <sheetView topLeftCell="A16" workbookViewId="0">
      <selection activeCell="D28" sqref="D28:D30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20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1352</v>
      </c>
      <c r="F2" s="68">
        <v>1079</v>
      </c>
      <c r="G2" s="68">
        <v>1187</v>
      </c>
      <c r="H2" s="67">
        <v>1366</v>
      </c>
    </row>
    <row r="3" spans="1:10">
      <c r="A3" s="66" t="s">
        <v>154</v>
      </c>
      <c r="B3" s="67" t="s">
        <v>3473</v>
      </c>
      <c r="D3" s="66" t="s">
        <v>156</v>
      </c>
      <c r="E3" s="68">
        <v>8881</v>
      </c>
      <c r="F3" s="68">
        <v>10722</v>
      </c>
      <c r="G3" s="68">
        <v>10685</v>
      </c>
      <c r="H3" s="67">
        <v>10695</v>
      </c>
    </row>
    <row r="4" spans="1:10">
      <c r="A4" s="69" t="s">
        <v>133</v>
      </c>
      <c r="B4" s="70" t="s">
        <v>242</v>
      </c>
      <c r="D4" s="69" t="s">
        <v>158</v>
      </c>
      <c r="E4" s="71">
        <v>10233</v>
      </c>
      <c r="F4" s="71">
        <v>11801</v>
      </c>
      <c r="G4" s="71">
        <v>11872</v>
      </c>
      <c r="H4" s="70">
        <v>12061</v>
      </c>
    </row>
    <row r="6" spans="1:10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3" t="s">
        <v>165</v>
      </c>
      <c r="H6" s="73" t="s">
        <v>166</v>
      </c>
      <c r="I6" s="74" t="s">
        <v>167</v>
      </c>
      <c r="J6" s="116"/>
    </row>
    <row r="7" spans="1:10">
      <c r="A7" s="122" t="s">
        <v>3904</v>
      </c>
      <c r="B7" s="119" t="s">
        <v>3905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75" t="s">
        <v>3906</v>
      </c>
      <c r="H7" s="65" t="s">
        <v>3</v>
      </c>
      <c r="I7" s="64" t="s">
        <v>3</v>
      </c>
      <c r="J7" s="116"/>
    </row>
    <row r="8" spans="1:10">
      <c r="A8" s="123"/>
      <c r="B8" s="120"/>
      <c r="C8" s="120"/>
      <c r="D8" s="120"/>
      <c r="E8" s="120"/>
      <c r="F8" s="120"/>
      <c r="G8" s="76" t="s">
        <v>2513</v>
      </c>
      <c r="H8" s="68" t="s">
        <v>3</v>
      </c>
      <c r="I8" s="67" t="s">
        <v>3</v>
      </c>
      <c r="J8" s="116"/>
    </row>
    <row r="9" spans="1:10">
      <c r="A9" s="124"/>
      <c r="B9" s="121"/>
      <c r="C9" s="121"/>
      <c r="D9" s="121"/>
      <c r="E9" s="121"/>
      <c r="F9" s="121"/>
      <c r="G9" s="77">
        <v>10.1</v>
      </c>
      <c r="H9" s="71" t="s">
        <v>2</v>
      </c>
      <c r="I9" s="70" t="s">
        <v>2</v>
      </c>
      <c r="J9" s="116"/>
    </row>
    <row r="10" spans="1:10">
      <c r="A10" s="122" t="s">
        <v>3600</v>
      </c>
      <c r="B10" s="119" t="s">
        <v>3601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>
        <v>747</v>
      </c>
      <c r="H10" s="65" t="s">
        <v>2</v>
      </c>
      <c r="I10" s="64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3907</v>
      </c>
      <c r="H11" s="68" t="s">
        <v>3</v>
      </c>
      <c r="I11" s="67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3908</v>
      </c>
      <c r="H12" s="71" t="s">
        <v>3</v>
      </c>
      <c r="I12" s="70" t="s">
        <v>3</v>
      </c>
      <c r="J12" s="116"/>
    </row>
    <row r="13" spans="1:10">
      <c r="A13" s="122" t="s">
        <v>3909</v>
      </c>
      <c r="B13" s="119" t="s">
        <v>3556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3910</v>
      </c>
      <c r="H13" s="65" t="s">
        <v>3</v>
      </c>
      <c r="I13" s="6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3558</v>
      </c>
      <c r="H14" s="68" t="s">
        <v>3</v>
      </c>
      <c r="I14" s="6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3556</v>
      </c>
      <c r="H15" s="71" t="s">
        <v>2</v>
      </c>
      <c r="I15" s="70" t="s">
        <v>2</v>
      </c>
      <c r="J15" s="116"/>
    </row>
    <row r="16" spans="1:10">
      <c r="A16" s="122" t="s">
        <v>3911</v>
      </c>
      <c r="B16" s="119" t="s">
        <v>3912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3912</v>
      </c>
      <c r="H16" s="65" t="s">
        <v>2</v>
      </c>
      <c r="I16" s="64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3913</v>
      </c>
      <c r="H17" s="68" t="s">
        <v>3</v>
      </c>
      <c r="I17" s="67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3914</v>
      </c>
      <c r="H18" s="71" t="s">
        <v>3</v>
      </c>
      <c r="I18" s="70" t="s">
        <v>3</v>
      </c>
      <c r="J18" s="116"/>
    </row>
    <row r="19" spans="1:10">
      <c r="A19" s="122" t="s">
        <v>3915</v>
      </c>
      <c r="B19" s="119" t="s">
        <v>3853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75" t="s">
        <v>3624</v>
      </c>
      <c r="H19" s="65" t="s">
        <v>3</v>
      </c>
      <c r="I19" s="6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3916</v>
      </c>
      <c r="H20" s="68" t="s">
        <v>3</v>
      </c>
      <c r="I20" s="67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3853</v>
      </c>
      <c r="H21" s="71" t="s">
        <v>2</v>
      </c>
      <c r="I21" s="70" t="s">
        <v>2</v>
      </c>
      <c r="J21" s="116"/>
    </row>
    <row r="22" spans="1:10">
      <c r="A22" s="122" t="s">
        <v>3917</v>
      </c>
      <c r="B22" s="119" t="s">
        <v>3857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75" t="s">
        <v>3858</v>
      </c>
      <c r="H22" s="65" t="s">
        <v>3</v>
      </c>
      <c r="I22" s="6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3859</v>
      </c>
      <c r="H23" s="68" t="s">
        <v>3</v>
      </c>
      <c r="I23" s="67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7" t="s">
        <v>3857</v>
      </c>
      <c r="H24" s="71" t="s">
        <v>2</v>
      </c>
      <c r="I24" s="70" t="s">
        <v>2</v>
      </c>
      <c r="J24" s="116"/>
    </row>
    <row r="25" spans="1:10">
      <c r="A25" s="122" t="s">
        <v>3918</v>
      </c>
      <c r="B25" s="119" t="s">
        <v>3919</v>
      </c>
      <c r="C25" s="119" t="s">
        <v>0</v>
      </c>
      <c r="D25" s="119" t="s">
        <v>1</v>
      </c>
      <c r="E25" s="119" t="s">
        <v>0</v>
      </c>
      <c r="F25" s="119" t="str">
        <f>IF(COUNTIF(C25:E25, "yes") = 3, "yes", "no")</f>
        <v>no</v>
      </c>
      <c r="G25" s="75">
        <v>730</v>
      </c>
      <c r="H25" s="65" t="s">
        <v>2</v>
      </c>
      <c r="I25" s="6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1795</v>
      </c>
      <c r="H26" s="68" t="s">
        <v>3</v>
      </c>
      <c r="I26" s="67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7" t="s">
        <v>3261</v>
      </c>
      <c r="H27" s="71" t="s">
        <v>3</v>
      </c>
      <c r="I27" s="70" t="s">
        <v>3</v>
      </c>
      <c r="J27" s="116"/>
    </row>
    <row r="28" spans="1:10">
      <c r="A28" s="122" t="s">
        <v>3920</v>
      </c>
      <c r="B28" s="119" t="s">
        <v>1794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75" t="s">
        <v>1794</v>
      </c>
      <c r="H28" s="65" t="s">
        <v>2</v>
      </c>
      <c r="I28" s="64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2812</v>
      </c>
      <c r="H29" s="68" t="s">
        <v>3</v>
      </c>
      <c r="I29" s="67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77" t="s">
        <v>3098</v>
      </c>
      <c r="H30" s="71" t="s">
        <v>3</v>
      </c>
      <c r="I30" s="70" t="s">
        <v>3</v>
      </c>
      <c r="J30" s="116"/>
    </row>
    <row r="31" spans="1:10">
      <c r="A31" s="122" t="s">
        <v>3921</v>
      </c>
      <c r="B31" s="119" t="s">
        <v>3863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75" t="s">
        <v>3863</v>
      </c>
      <c r="H31" s="65" t="s">
        <v>2</v>
      </c>
      <c r="I31" s="64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3244</v>
      </c>
      <c r="H32" s="68" t="s">
        <v>3</v>
      </c>
      <c r="I32" s="67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77" t="s">
        <v>3045</v>
      </c>
      <c r="H33" s="71" t="s">
        <v>3</v>
      </c>
      <c r="I33" s="70" t="s">
        <v>3</v>
      </c>
      <c r="J33" s="116"/>
    </row>
    <row r="34" spans="1:10">
      <c r="A34" s="122" t="s">
        <v>3922</v>
      </c>
      <c r="B34" s="119" t="s">
        <v>978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75" t="s">
        <v>1242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978</v>
      </c>
      <c r="H35" s="68" t="s">
        <v>2</v>
      </c>
      <c r="I35" s="67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77" t="s">
        <v>947</v>
      </c>
      <c r="H36" s="71" t="s">
        <v>3</v>
      </c>
      <c r="I36" s="70" t="s">
        <v>3</v>
      </c>
      <c r="J36" s="116"/>
    </row>
    <row r="37" spans="1:10">
      <c r="A37" s="122" t="s">
        <v>3923</v>
      </c>
      <c r="B37" s="119" t="s">
        <v>3924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75" t="s">
        <v>3925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3924</v>
      </c>
      <c r="H38" s="68" t="s">
        <v>2</v>
      </c>
      <c r="I38" s="67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77" t="s">
        <v>3926</v>
      </c>
      <c r="H39" s="71" t="s">
        <v>3</v>
      </c>
      <c r="I39" s="70" t="s">
        <v>3</v>
      </c>
      <c r="J39" s="116"/>
    </row>
    <row r="40" spans="1:10">
      <c r="A40" s="122" t="s">
        <v>3927</v>
      </c>
      <c r="B40" s="119" t="s">
        <v>3526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75" t="s">
        <v>3527</v>
      </c>
      <c r="H40" s="65" t="s">
        <v>3</v>
      </c>
      <c r="I40" s="64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3526</v>
      </c>
      <c r="H41" s="68" t="s">
        <v>2</v>
      </c>
      <c r="I41" s="67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77" t="s">
        <v>3928</v>
      </c>
      <c r="H42" s="71" t="s">
        <v>3</v>
      </c>
      <c r="I42" s="70" t="s">
        <v>3</v>
      </c>
      <c r="J42" s="116"/>
    </row>
    <row r="43" spans="1:10">
      <c r="A43" s="122" t="s">
        <v>3929</v>
      </c>
      <c r="B43" s="119" t="s">
        <v>2376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75" t="s">
        <v>3930</v>
      </c>
      <c r="H43" s="65" t="s">
        <v>3</v>
      </c>
      <c r="I43" s="6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2376</v>
      </c>
      <c r="H44" s="68" t="s">
        <v>2</v>
      </c>
      <c r="I44" s="67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77" t="s">
        <v>3374</v>
      </c>
      <c r="H45" s="71" t="s">
        <v>3</v>
      </c>
      <c r="I45" s="70" t="s">
        <v>3</v>
      </c>
      <c r="J45" s="116"/>
    </row>
    <row r="46" spans="1:10">
      <c r="A46" s="122" t="s">
        <v>3931</v>
      </c>
      <c r="B46" s="119" t="s">
        <v>3882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75" t="s">
        <v>3932</v>
      </c>
      <c r="H46" s="65" t="s">
        <v>2</v>
      </c>
      <c r="I46" s="64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3882</v>
      </c>
      <c r="H47" s="68" t="s">
        <v>2</v>
      </c>
      <c r="I47" s="67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77" t="s">
        <v>3933</v>
      </c>
      <c r="H48" s="71" t="s">
        <v>2</v>
      </c>
      <c r="I48" s="70" t="s">
        <v>3</v>
      </c>
      <c r="J48" s="116"/>
    </row>
    <row r="49" spans="1:10">
      <c r="A49" s="122" t="s">
        <v>3934</v>
      </c>
      <c r="B49" s="119" t="s">
        <v>3935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75" t="s">
        <v>3935</v>
      </c>
      <c r="H49" s="65" t="s">
        <v>2</v>
      </c>
      <c r="I49" s="6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3936</v>
      </c>
      <c r="H50" s="68" t="s">
        <v>3</v>
      </c>
      <c r="I50" s="67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77" t="s">
        <v>3937</v>
      </c>
      <c r="H51" s="71" t="s">
        <v>3</v>
      </c>
      <c r="I51" s="70" t="s">
        <v>3</v>
      </c>
      <c r="J51" s="116"/>
    </row>
    <row r="52" spans="1:10">
      <c r="A52" s="122" t="s">
        <v>3938</v>
      </c>
      <c r="B52" s="119" t="s">
        <v>3704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75" t="s">
        <v>3939</v>
      </c>
      <c r="H52" s="65" t="s">
        <v>3</v>
      </c>
      <c r="I52" s="64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3704</v>
      </c>
      <c r="H53" s="68" t="s">
        <v>2</v>
      </c>
      <c r="I53" s="67" t="s">
        <v>2</v>
      </c>
      <c r="J53" s="116"/>
    </row>
    <row r="54" spans="1:10" ht="27" customHeight="1">
      <c r="A54" s="124"/>
      <c r="B54" s="121"/>
      <c r="C54" s="121"/>
      <c r="D54" s="121"/>
      <c r="E54" s="121"/>
      <c r="F54" s="121"/>
      <c r="G54" s="77" t="s">
        <v>3940</v>
      </c>
      <c r="H54" s="71" t="s">
        <v>3</v>
      </c>
      <c r="I54" s="70" t="s">
        <v>3</v>
      </c>
      <c r="J54" s="116"/>
    </row>
    <row r="55" spans="1:10">
      <c r="A55" s="122" t="s">
        <v>3941</v>
      </c>
      <c r="B55" s="119" t="s">
        <v>3713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75" t="s">
        <v>3713</v>
      </c>
      <c r="H55" s="65" t="s">
        <v>2</v>
      </c>
      <c r="I55" s="6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3714</v>
      </c>
      <c r="H56" s="68" t="s">
        <v>3</v>
      </c>
      <c r="I56" s="67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77" t="s">
        <v>3942</v>
      </c>
      <c r="H57" s="71" t="s">
        <v>3</v>
      </c>
      <c r="I57" s="70" t="s">
        <v>3</v>
      </c>
      <c r="J57" s="116"/>
    </row>
    <row r="58" spans="1:10">
      <c r="A58" s="122" t="s">
        <v>3943</v>
      </c>
      <c r="B58" s="119" t="s">
        <v>3897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75" t="s">
        <v>3944</v>
      </c>
      <c r="H58" s="65" t="s">
        <v>3</v>
      </c>
      <c r="I58" s="64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3897</v>
      </c>
      <c r="H59" s="68" t="s">
        <v>2</v>
      </c>
      <c r="I59" s="67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77" t="s">
        <v>3945</v>
      </c>
      <c r="H60" s="71" t="s">
        <v>3</v>
      </c>
      <c r="I60" s="70" t="s">
        <v>3</v>
      </c>
      <c r="J60" s="116"/>
    </row>
    <row r="61" spans="1:10">
      <c r="A61" s="122" t="s">
        <v>3946</v>
      </c>
      <c r="B61" s="119" t="s">
        <v>958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75" t="s">
        <v>958</v>
      </c>
      <c r="H61" s="65" t="s">
        <v>2</v>
      </c>
      <c r="I61" s="6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3947</v>
      </c>
      <c r="H62" s="68" t="s">
        <v>3</v>
      </c>
      <c r="I62" s="67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77" t="s">
        <v>1036</v>
      </c>
      <c r="H63" s="71" t="s">
        <v>3</v>
      </c>
      <c r="I63" s="70" t="s">
        <v>3</v>
      </c>
      <c r="J63" s="116"/>
    </row>
    <row r="64" spans="1:10">
      <c r="A64" s="122" t="s">
        <v>3948</v>
      </c>
      <c r="B64" s="119" t="s">
        <v>3949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75" t="s">
        <v>3949</v>
      </c>
      <c r="H64" s="65" t="s">
        <v>2</v>
      </c>
      <c r="I64" s="6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3950</v>
      </c>
      <c r="H65" s="68" t="s">
        <v>3</v>
      </c>
      <c r="I65" s="67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77" t="s">
        <v>3951</v>
      </c>
      <c r="H66" s="71" t="s">
        <v>3</v>
      </c>
      <c r="I66" s="7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500-000000000000}">
      <formula1>binary_options</formula1>
    </dataValidation>
    <dataValidation type="list" allowBlank="1" sqref="H7:I66" xr:uid="{00000000-0002-0000-4500-000001000000}">
      <formula1>answer_evaluations</formula1>
    </dataValidation>
  </dataValidation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67"/>
  <sheetViews>
    <sheetView workbookViewId="0">
      <selection activeCell="G55" sqref="G55"/>
    </sheetView>
  </sheetViews>
  <sheetFormatPr defaultRowHeight="15"/>
  <cols>
    <col min="1" max="1" width="50" customWidth="1"/>
    <col min="2" max="2" width="20" customWidth="1"/>
    <col min="3" max="5" width="12" customWidth="1"/>
    <col min="6" max="6" width="20" customWidth="1"/>
    <col min="7" max="7" width="20" style="79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20</v>
      </c>
      <c r="D1" s="63" t="s">
        <v>147</v>
      </c>
      <c r="E1" s="65" t="s">
        <v>148</v>
      </c>
      <c r="F1" s="65" t="s">
        <v>149</v>
      </c>
      <c r="G1" s="7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1235</v>
      </c>
      <c r="F2" s="68">
        <v>1190</v>
      </c>
      <c r="G2" s="76">
        <v>1265</v>
      </c>
      <c r="H2" s="67">
        <v>1125</v>
      </c>
    </row>
    <row r="3" spans="1:10">
      <c r="A3" s="66" t="s">
        <v>154</v>
      </c>
      <c r="B3" s="67" t="s">
        <v>3473</v>
      </c>
      <c r="D3" s="66" t="s">
        <v>156</v>
      </c>
      <c r="E3" s="68">
        <v>8881</v>
      </c>
      <c r="F3" s="68">
        <v>10451</v>
      </c>
      <c r="G3" s="76">
        <v>10435</v>
      </c>
      <c r="H3" s="67">
        <v>10422</v>
      </c>
    </row>
    <row r="4" spans="1:10">
      <c r="A4" s="69" t="s">
        <v>133</v>
      </c>
      <c r="B4" s="70" t="s">
        <v>285</v>
      </c>
      <c r="D4" s="69" t="s">
        <v>158</v>
      </c>
      <c r="E4" s="71">
        <v>10116</v>
      </c>
      <c r="F4" s="71">
        <v>11641</v>
      </c>
      <c r="G4" s="77">
        <v>11700</v>
      </c>
      <c r="H4" s="70">
        <v>11547</v>
      </c>
    </row>
    <row r="6" spans="1:10">
      <c r="A6" s="72" t="s">
        <v>159</v>
      </c>
      <c r="B6" s="73" t="s">
        <v>160</v>
      </c>
      <c r="C6" s="73" t="s">
        <v>161</v>
      </c>
      <c r="D6" s="73" t="s">
        <v>162</v>
      </c>
      <c r="E6" s="73" t="s">
        <v>163</v>
      </c>
      <c r="F6" s="73" t="s">
        <v>164</v>
      </c>
      <c r="G6" s="78" t="s">
        <v>165</v>
      </c>
      <c r="H6" s="73" t="s">
        <v>166</v>
      </c>
      <c r="I6" s="74" t="s">
        <v>167</v>
      </c>
      <c r="J6" s="116"/>
    </row>
    <row r="7" spans="1:10">
      <c r="A7" s="122" t="s">
        <v>3952</v>
      </c>
      <c r="B7" s="119" t="s">
        <v>3545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75" t="s">
        <v>3953</v>
      </c>
      <c r="H7" s="65" t="s">
        <v>3</v>
      </c>
      <c r="I7" s="64" t="s">
        <v>3</v>
      </c>
      <c r="J7" s="116"/>
    </row>
    <row r="8" spans="1:10">
      <c r="A8" s="123"/>
      <c r="B8" s="120"/>
      <c r="C8" s="120"/>
      <c r="D8" s="120"/>
      <c r="E8" s="120"/>
      <c r="F8" s="120"/>
      <c r="G8" s="76" t="s">
        <v>3546</v>
      </c>
      <c r="H8" s="68" t="s">
        <v>2</v>
      </c>
      <c r="I8" s="67" t="s">
        <v>2</v>
      </c>
      <c r="J8" s="116"/>
    </row>
    <row r="9" spans="1:10">
      <c r="A9" s="124"/>
      <c r="B9" s="121"/>
      <c r="C9" s="121"/>
      <c r="D9" s="121"/>
      <c r="E9" s="121"/>
      <c r="F9" s="121"/>
      <c r="G9" s="77" t="s">
        <v>3954</v>
      </c>
      <c r="H9" s="71" t="s">
        <v>3</v>
      </c>
      <c r="I9" s="70" t="s">
        <v>3</v>
      </c>
      <c r="J9" s="116"/>
    </row>
    <row r="10" spans="1:10">
      <c r="A10" s="122" t="s">
        <v>3478</v>
      </c>
      <c r="B10" s="119" t="s">
        <v>3479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75" t="s">
        <v>3480</v>
      </c>
      <c r="H10" s="65" t="s">
        <v>3</v>
      </c>
      <c r="I10" s="64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3955</v>
      </c>
      <c r="H11" s="68" t="s">
        <v>2</v>
      </c>
      <c r="I11" s="67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3956</v>
      </c>
      <c r="H12" s="71" t="s">
        <v>3</v>
      </c>
      <c r="I12" s="70" t="s">
        <v>3</v>
      </c>
      <c r="J12" s="116"/>
    </row>
    <row r="13" spans="1:10">
      <c r="A13" s="122" t="s">
        <v>3957</v>
      </c>
      <c r="B13" s="119" t="s">
        <v>3620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75" t="s">
        <v>3958</v>
      </c>
      <c r="H13" s="65" t="s">
        <v>3</v>
      </c>
      <c r="I13" s="64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3959</v>
      </c>
      <c r="H14" s="68" t="s">
        <v>3</v>
      </c>
      <c r="I14" s="67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77">
        <v>9</v>
      </c>
      <c r="H15" s="71" t="s">
        <v>2</v>
      </c>
      <c r="I15" s="70" t="s">
        <v>2</v>
      </c>
      <c r="J15" s="116"/>
    </row>
    <row r="16" spans="1:10">
      <c r="A16" s="122" t="s">
        <v>3960</v>
      </c>
      <c r="B16" s="119" t="s">
        <v>3506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75" t="s">
        <v>3961</v>
      </c>
      <c r="H16" s="65" t="s">
        <v>3</v>
      </c>
      <c r="I16" s="64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3962</v>
      </c>
      <c r="H17" s="68" t="s">
        <v>3</v>
      </c>
      <c r="I17" s="67" t="s">
        <v>3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77" t="s">
        <v>3506</v>
      </c>
      <c r="H18" s="71" t="s">
        <v>2</v>
      </c>
      <c r="I18" s="70" t="s">
        <v>2</v>
      </c>
      <c r="J18" s="116"/>
    </row>
    <row r="19" spans="1:10">
      <c r="A19" s="122" t="s">
        <v>3963</v>
      </c>
      <c r="B19" s="119" t="s">
        <v>3964</v>
      </c>
      <c r="C19" s="119" t="s">
        <v>0</v>
      </c>
      <c r="D19" s="119" t="s">
        <v>1</v>
      </c>
      <c r="E19" s="119" t="s">
        <v>0</v>
      </c>
      <c r="F19" s="119" t="str">
        <f>IF(COUNTIF(C19:E19, "yes") = 3, "yes", "no")</f>
        <v>no</v>
      </c>
      <c r="G19" s="75" t="s">
        <v>3965</v>
      </c>
      <c r="H19" s="65" t="s">
        <v>3</v>
      </c>
      <c r="I19" s="64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3964</v>
      </c>
      <c r="H20" s="68" t="s">
        <v>2</v>
      </c>
      <c r="I20" s="67" t="s">
        <v>2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77" t="s">
        <v>3966</v>
      </c>
      <c r="H21" s="71" t="s">
        <v>3</v>
      </c>
      <c r="I21" s="70" t="s">
        <v>3</v>
      </c>
      <c r="J21" s="116"/>
    </row>
    <row r="22" spans="1:10">
      <c r="A22" s="122" t="s">
        <v>3570</v>
      </c>
      <c r="B22" s="119" t="s">
        <v>1794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75" t="s">
        <v>1795</v>
      </c>
      <c r="H22" s="65" t="s">
        <v>3</v>
      </c>
      <c r="I22" s="64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1794</v>
      </c>
      <c r="H23" s="68" t="s">
        <v>2</v>
      </c>
      <c r="I23" s="67" t="s">
        <v>2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77" t="s">
        <v>2059</v>
      </c>
      <c r="H24" s="71" t="s">
        <v>3</v>
      </c>
      <c r="I24" s="70" t="s">
        <v>3</v>
      </c>
      <c r="J24" s="116"/>
    </row>
    <row r="25" spans="1:10">
      <c r="A25" s="122" t="s">
        <v>3922</v>
      </c>
      <c r="B25" s="119" t="s">
        <v>978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75" t="s">
        <v>978</v>
      </c>
      <c r="H25" s="65" t="s">
        <v>2</v>
      </c>
      <c r="I25" s="64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933</v>
      </c>
      <c r="H26" s="68" t="s">
        <v>3</v>
      </c>
      <c r="I26" s="67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77" t="s">
        <v>932</v>
      </c>
      <c r="H27" s="71" t="s">
        <v>3</v>
      </c>
      <c r="I27" s="70" t="s">
        <v>3</v>
      </c>
      <c r="J27" s="116"/>
    </row>
    <row r="28" spans="1:10">
      <c r="A28" s="122" t="s">
        <v>3967</v>
      </c>
      <c r="B28" s="119" t="s">
        <v>3924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75" t="s">
        <v>3925</v>
      </c>
      <c r="H28" s="65" t="s">
        <v>3</v>
      </c>
      <c r="I28" s="64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3968</v>
      </c>
      <c r="H29" s="68" t="s">
        <v>3</v>
      </c>
      <c r="I29" s="67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77" t="s">
        <v>3924</v>
      </c>
      <c r="H30" s="71" t="s">
        <v>2</v>
      </c>
      <c r="I30" s="70" t="s">
        <v>2</v>
      </c>
      <c r="J30" s="116"/>
    </row>
    <row r="31" spans="1:10">
      <c r="A31" s="122" t="s">
        <v>3969</v>
      </c>
      <c r="B31" s="119" t="s">
        <v>3526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75" t="s">
        <v>2839</v>
      </c>
      <c r="H31" s="65" t="s">
        <v>3</v>
      </c>
      <c r="I31" s="64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3526</v>
      </c>
      <c r="H32" s="68" t="s">
        <v>2</v>
      </c>
      <c r="I32" s="67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77" t="s">
        <v>3025</v>
      </c>
      <c r="H33" s="71" t="s">
        <v>3</v>
      </c>
      <c r="I33" s="70" t="s">
        <v>3</v>
      </c>
      <c r="J33" s="116"/>
    </row>
    <row r="34" spans="1:10">
      <c r="A34" s="122" t="s">
        <v>3970</v>
      </c>
      <c r="B34" s="119" t="s">
        <v>3971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75" t="s">
        <v>3972</v>
      </c>
      <c r="H34" s="65" t="s">
        <v>3</v>
      </c>
      <c r="I34" s="64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3973</v>
      </c>
      <c r="H35" s="68" t="s">
        <v>3</v>
      </c>
      <c r="I35" s="67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77" t="s">
        <v>3971</v>
      </c>
      <c r="H36" s="71" t="s">
        <v>2</v>
      </c>
      <c r="I36" s="70" t="s">
        <v>2</v>
      </c>
      <c r="J36" s="116"/>
    </row>
    <row r="37" spans="1:10">
      <c r="A37" s="122" t="s">
        <v>3974</v>
      </c>
      <c r="B37" s="119" t="s">
        <v>3650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75" t="s">
        <v>1231</v>
      </c>
      <c r="H37" s="65" t="s">
        <v>3</v>
      </c>
      <c r="I37" s="64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2424</v>
      </c>
      <c r="H38" s="68" t="s">
        <v>3</v>
      </c>
      <c r="I38" s="67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77" t="s">
        <v>3650</v>
      </c>
      <c r="H39" s="71" t="s">
        <v>2</v>
      </c>
      <c r="I39" s="70" t="s">
        <v>2</v>
      </c>
      <c r="J39" s="116"/>
    </row>
    <row r="40" spans="1:10">
      <c r="A40" s="122" t="s">
        <v>3975</v>
      </c>
      <c r="B40" s="119" t="s">
        <v>3976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75" t="s">
        <v>3976</v>
      </c>
      <c r="H40" s="65" t="s">
        <v>2</v>
      </c>
      <c r="I40" s="64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1794</v>
      </c>
      <c r="H41" s="68" t="s">
        <v>3</v>
      </c>
      <c r="I41" s="67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77" t="s">
        <v>3098</v>
      </c>
      <c r="H42" s="71" t="s">
        <v>3</v>
      </c>
      <c r="I42" s="70" t="s">
        <v>3</v>
      </c>
      <c r="J42" s="116"/>
    </row>
    <row r="43" spans="1:10">
      <c r="A43" s="122" t="s">
        <v>3977</v>
      </c>
      <c r="B43" s="119" t="s">
        <v>2376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75" t="s">
        <v>1231</v>
      </c>
      <c r="H43" s="65" t="s">
        <v>3</v>
      </c>
      <c r="I43" s="64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2424</v>
      </c>
      <c r="H44" s="68" t="s">
        <v>3</v>
      </c>
      <c r="I44" s="67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77" t="s">
        <v>2376</v>
      </c>
      <c r="H45" s="71" t="s">
        <v>2</v>
      </c>
      <c r="I45" s="70" t="s">
        <v>2</v>
      </c>
      <c r="J45" s="116"/>
    </row>
    <row r="46" spans="1:10">
      <c r="A46" s="122" t="s">
        <v>3978</v>
      </c>
      <c r="B46" s="119" t="s">
        <v>2059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75" t="s">
        <v>2059</v>
      </c>
      <c r="H46" s="65" t="s">
        <v>2</v>
      </c>
      <c r="I46" s="64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3098</v>
      </c>
      <c r="H47" s="68" t="s">
        <v>3</v>
      </c>
      <c r="I47" s="67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77" t="s">
        <v>1231</v>
      </c>
      <c r="H48" s="71" t="s">
        <v>3</v>
      </c>
      <c r="I48" s="70" t="s">
        <v>3</v>
      </c>
      <c r="J48" s="116"/>
    </row>
    <row r="49" spans="1:10">
      <c r="A49" s="122" t="s">
        <v>3979</v>
      </c>
      <c r="B49" s="119" t="s">
        <v>3980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75" t="s">
        <v>3980</v>
      </c>
      <c r="H49" s="65" t="s">
        <v>2</v>
      </c>
      <c r="I49" s="64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3981</v>
      </c>
      <c r="H50" s="68" t="s">
        <v>2</v>
      </c>
      <c r="I50" s="67" t="s">
        <v>2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77" t="s">
        <v>3982</v>
      </c>
      <c r="H51" s="71" t="s">
        <v>2</v>
      </c>
      <c r="I51" s="70" t="s">
        <v>2</v>
      </c>
      <c r="J51" s="116"/>
    </row>
    <row r="52" spans="1:10">
      <c r="A52" s="122" t="s">
        <v>3983</v>
      </c>
      <c r="B52" s="119" t="s">
        <v>3984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75" t="s">
        <v>3984</v>
      </c>
      <c r="H52" s="65" t="s">
        <v>2</v>
      </c>
      <c r="I52" s="64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3985</v>
      </c>
      <c r="H53" s="68" t="s">
        <v>2</v>
      </c>
      <c r="I53" s="67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77" t="s">
        <v>3986</v>
      </c>
      <c r="H54" s="71" t="s">
        <v>2</v>
      </c>
      <c r="I54" s="70" t="s">
        <v>2</v>
      </c>
      <c r="J54" s="116"/>
    </row>
    <row r="55" spans="1:10">
      <c r="A55" s="122" t="s">
        <v>3703</v>
      </c>
      <c r="B55" s="119" t="s">
        <v>3704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75" t="s">
        <v>3987</v>
      </c>
      <c r="H55" s="65" t="s">
        <v>2</v>
      </c>
      <c r="I55" s="64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3988</v>
      </c>
      <c r="H56" s="68" t="s">
        <v>3</v>
      </c>
      <c r="I56" s="67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77" t="s">
        <v>3989</v>
      </c>
      <c r="H57" s="71" t="s">
        <v>3</v>
      </c>
      <c r="I57" s="70" t="s">
        <v>3</v>
      </c>
      <c r="J57" s="116"/>
    </row>
    <row r="58" spans="1:10">
      <c r="A58" s="122" t="s">
        <v>3990</v>
      </c>
      <c r="B58" s="119" t="s">
        <v>3991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75" t="s">
        <v>3992</v>
      </c>
      <c r="H58" s="65" t="s">
        <v>2</v>
      </c>
      <c r="I58" s="64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3991</v>
      </c>
      <c r="H59" s="68" t="s">
        <v>2</v>
      </c>
      <c r="I59" s="67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77" t="s">
        <v>3993</v>
      </c>
      <c r="H60" s="71" t="s">
        <v>2</v>
      </c>
      <c r="I60" s="70" t="s">
        <v>2</v>
      </c>
      <c r="J60" s="116"/>
    </row>
    <row r="61" spans="1:10">
      <c r="A61" s="122" t="s">
        <v>3994</v>
      </c>
      <c r="B61" s="119" t="s">
        <v>3995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75" t="s">
        <v>3995</v>
      </c>
      <c r="H61" s="65" t="s">
        <v>2</v>
      </c>
      <c r="I61" s="64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3996</v>
      </c>
      <c r="H62" s="68" t="s">
        <v>3</v>
      </c>
      <c r="I62" s="67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77" t="s">
        <v>3997</v>
      </c>
      <c r="H63" s="71" t="s">
        <v>3</v>
      </c>
      <c r="I63" s="70" t="s">
        <v>3</v>
      </c>
      <c r="J63" s="116"/>
    </row>
    <row r="64" spans="1:10">
      <c r="A64" s="122" t="s">
        <v>3998</v>
      </c>
      <c r="B64" s="119" t="s">
        <v>3902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75" t="s">
        <v>3902</v>
      </c>
      <c r="H64" s="65" t="s">
        <v>2</v>
      </c>
      <c r="I64" s="64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3999</v>
      </c>
      <c r="H65" s="68" t="s">
        <v>3</v>
      </c>
      <c r="I65" s="67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77" t="s">
        <v>959</v>
      </c>
      <c r="H66" s="71" t="s">
        <v>3</v>
      </c>
      <c r="I66" s="70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600-000000000000}">
      <formula1>binary_options</formula1>
    </dataValidation>
    <dataValidation type="list" allowBlank="1" sqref="H7:I66" xr:uid="{00000000-0002-0000-4600-000001000000}">
      <formula1>answer_evaluations</formula1>
    </dataValidation>
  </dataValidation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67"/>
  <sheetViews>
    <sheetView topLeftCell="A19" workbookViewId="0">
      <selection activeCell="H67" sqref="H6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21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8255</v>
      </c>
      <c r="F2" s="68">
        <v>4974</v>
      </c>
      <c r="G2" s="68">
        <v>4966</v>
      </c>
      <c r="H2" s="67">
        <v>4959</v>
      </c>
    </row>
    <row r="3" spans="1:10">
      <c r="A3" s="66" t="s">
        <v>154</v>
      </c>
      <c r="B3" s="67" t="s">
        <v>3473</v>
      </c>
      <c r="D3" s="66" t="s">
        <v>156</v>
      </c>
      <c r="E3" s="68">
        <v>78348</v>
      </c>
      <c r="F3" s="68">
        <v>43732</v>
      </c>
      <c r="G3" s="68">
        <v>43556</v>
      </c>
      <c r="H3" s="67">
        <v>43680</v>
      </c>
    </row>
    <row r="4" spans="1:10">
      <c r="A4" s="69" t="s">
        <v>133</v>
      </c>
      <c r="B4" s="70" t="s">
        <v>157</v>
      </c>
      <c r="D4" s="69" t="s">
        <v>158</v>
      </c>
      <c r="E4" s="71">
        <v>86603</v>
      </c>
      <c r="F4" s="71">
        <v>48706</v>
      </c>
      <c r="G4" s="71">
        <v>48522</v>
      </c>
      <c r="H4" s="70">
        <v>48639</v>
      </c>
    </row>
    <row r="6" spans="1:10">
      <c r="A6" s="80" t="s">
        <v>159</v>
      </c>
      <c r="B6" s="78" t="s">
        <v>160</v>
      </c>
      <c r="C6" s="78" t="s">
        <v>161</v>
      </c>
      <c r="D6" s="78" t="s">
        <v>162</v>
      </c>
      <c r="E6" s="78" t="s">
        <v>163</v>
      </c>
      <c r="F6" s="78" t="s">
        <v>164</v>
      </c>
      <c r="G6" s="78" t="s">
        <v>165</v>
      </c>
      <c r="H6" s="78" t="s">
        <v>166</v>
      </c>
      <c r="I6" s="81" t="s">
        <v>167</v>
      </c>
      <c r="J6" s="116"/>
    </row>
    <row r="7" spans="1:10">
      <c r="A7" s="131" t="s">
        <v>4000</v>
      </c>
      <c r="B7" s="130" t="s">
        <v>3545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75" t="s">
        <v>4001</v>
      </c>
      <c r="H7" s="75" t="s">
        <v>2</v>
      </c>
      <c r="I7" s="82" t="s">
        <v>2</v>
      </c>
      <c r="J7" s="116"/>
    </row>
    <row r="8" spans="1:10">
      <c r="A8" s="123"/>
      <c r="B8" s="120"/>
      <c r="C8" s="120"/>
      <c r="D8" s="120"/>
      <c r="E8" s="120"/>
      <c r="F8" s="120"/>
      <c r="G8" s="76" t="s">
        <v>4002</v>
      </c>
      <c r="H8" s="76" t="s">
        <v>3</v>
      </c>
      <c r="I8" s="83" t="s">
        <v>3</v>
      </c>
      <c r="J8" s="116"/>
    </row>
    <row r="9" spans="1:10">
      <c r="A9" s="124"/>
      <c r="B9" s="121"/>
      <c r="C9" s="121"/>
      <c r="D9" s="121"/>
      <c r="E9" s="121"/>
      <c r="F9" s="121"/>
      <c r="G9" s="77" t="s">
        <v>3954</v>
      </c>
      <c r="H9" s="77" t="s">
        <v>3</v>
      </c>
      <c r="I9" s="84" t="s">
        <v>3</v>
      </c>
      <c r="J9" s="116"/>
    </row>
    <row r="10" spans="1:10">
      <c r="A10" s="131" t="s">
        <v>4003</v>
      </c>
      <c r="B10" s="130" t="s">
        <v>3479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75" t="s">
        <v>4004</v>
      </c>
      <c r="H10" s="75" t="s">
        <v>3</v>
      </c>
      <c r="I10" s="82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4005</v>
      </c>
      <c r="H11" s="76" t="s">
        <v>3</v>
      </c>
      <c r="I11" s="83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4006</v>
      </c>
      <c r="H12" s="77" t="s">
        <v>2</v>
      </c>
      <c r="I12" s="84" t="s">
        <v>2</v>
      </c>
      <c r="J12" s="116"/>
    </row>
    <row r="13" spans="1:10">
      <c r="A13" s="131" t="s">
        <v>4007</v>
      </c>
      <c r="B13" s="130" t="s">
        <v>3556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75" t="s">
        <v>4008</v>
      </c>
      <c r="H13" s="75" t="s">
        <v>3</v>
      </c>
      <c r="I13" s="82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4009</v>
      </c>
      <c r="H14" s="76" t="s">
        <v>3</v>
      </c>
      <c r="I14" s="83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3556</v>
      </c>
      <c r="H15" s="77" t="s">
        <v>2</v>
      </c>
      <c r="I15" s="84" t="s">
        <v>2</v>
      </c>
      <c r="J15" s="116"/>
    </row>
    <row r="16" spans="1:10">
      <c r="A16" s="131" t="s">
        <v>4010</v>
      </c>
      <c r="B16" s="130" t="s">
        <v>4011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75" t="s">
        <v>4012</v>
      </c>
      <c r="H16" s="75" t="s">
        <v>3</v>
      </c>
      <c r="I16" s="82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4013</v>
      </c>
      <c r="H17" s="76" t="s">
        <v>3</v>
      </c>
      <c r="I17" s="83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4011</v>
      </c>
      <c r="H18" s="77" t="s">
        <v>2</v>
      </c>
      <c r="I18" s="84" t="s">
        <v>2</v>
      </c>
      <c r="J18" s="116"/>
    </row>
    <row r="19" spans="1:10">
      <c r="A19" s="131" t="s">
        <v>4014</v>
      </c>
      <c r="B19" s="130" t="s">
        <v>4015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75" t="s">
        <v>4015</v>
      </c>
      <c r="H19" s="75" t="s">
        <v>2</v>
      </c>
      <c r="I19" s="82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3500</v>
      </c>
      <c r="H20" s="76" t="s">
        <v>3</v>
      </c>
      <c r="I20" s="83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4016</v>
      </c>
      <c r="H21" s="77" t="s">
        <v>3</v>
      </c>
      <c r="I21" s="84" t="s">
        <v>3</v>
      </c>
      <c r="J21" s="116"/>
    </row>
    <row r="22" spans="1:10">
      <c r="A22" s="131" t="s">
        <v>4017</v>
      </c>
      <c r="B22" s="130" t="s">
        <v>4018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75" t="s">
        <v>4018</v>
      </c>
      <c r="H22" s="75" t="s">
        <v>2</v>
      </c>
      <c r="I22" s="82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3947</v>
      </c>
      <c r="H23" s="76" t="s">
        <v>3</v>
      </c>
      <c r="I23" s="83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7" t="s">
        <v>958</v>
      </c>
      <c r="H24" s="77" t="s">
        <v>3</v>
      </c>
      <c r="I24" s="84" t="s">
        <v>3</v>
      </c>
      <c r="J24" s="116"/>
    </row>
    <row r="25" spans="1:10">
      <c r="A25" s="131" t="s">
        <v>4019</v>
      </c>
      <c r="B25" s="130" t="s">
        <v>3394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75" t="s">
        <v>3196</v>
      </c>
      <c r="H25" s="75" t="s">
        <v>3</v>
      </c>
      <c r="I25" s="82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3194</v>
      </c>
      <c r="H26" s="76" t="s">
        <v>3</v>
      </c>
      <c r="I26" s="83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7" t="s">
        <v>3394</v>
      </c>
      <c r="H27" s="77" t="s">
        <v>2</v>
      </c>
      <c r="I27" s="84" t="s">
        <v>2</v>
      </c>
      <c r="J27" s="116"/>
    </row>
    <row r="28" spans="1:10">
      <c r="A28" s="131" t="s">
        <v>4020</v>
      </c>
      <c r="B28" s="130" t="s">
        <v>3857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75" t="s">
        <v>4021</v>
      </c>
      <c r="H28" s="75" t="s">
        <v>3</v>
      </c>
      <c r="I28" s="82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3857</v>
      </c>
      <c r="H29" s="76" t="s">
        <v>2</v>
      </c>
      <c r="I29" s="83" t="s">
        <v>2</v>
      </c>
      <c r="J29" s="116"/>
    </row>
    <row r="30" spans="1:10" ht="48" customHeight="1">
      <c r="A30" s="124"/>
      <c r="B30" s="121"/>
      <c r="C30" s="121"/>
      <c r="D30" s="121"/>
      <c r="E30" s="121"/>
      <c r="F30" s="121"/>
      <c r="G30" s="77" t="s">
        <v>4022</v>
      </c>
      <c r="H30" s="77" t="s">
        <v>3</v>
      </c>
      <c r="I30" s="84" t="s">
        <v>3</v>
      </c>
      <c r="J30" s="116"/>
    </row>
    <row r="31" spans="1:10">
      <c r="A31" s="131" t="s">
        <v>4023</v>
      </c>
      <c r="B31" s="130" t="s">
        <v>1794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75" t="s">
        <v>1794</v>
      </c>
      <c r="H31" s="75" t="s">
        <v>2</v>
      </c>
      <c r="I31" s="82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2812</v>
      </c>
      <c r="H32" s="76" t="s">
        <v>3</v>
      </c>
      <c r="I32" s="83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77" t="s">
        <v>3098</v>
      </c>
      <c r="H33" s="77" t="s">
        <v>3</v>
      </c>
      <c r="I33" s="84" t="s">
        <v>3</v>
      </c>
      <c r="J33" s="116"/>
    </row>
    <row r="34" spans="1:10">
      <c r="A34" s="131" t="s">
        <v>4024</v>
      </c>
      <c r="B34" s="130" t="s">
        <v>3680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75">
        <v>3500</v>
      </c>
      <c r="H34" s="75" t="s">
        <v>3</v>
      </c>
      <c r="I34" s="82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>
        <v>5642</v>
      </c>
      <c r="H35" s="76" t="s">
        <v>2</v>
      </c>
      <c r="I35" s="83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77">
        <v>7000</v>
      </c>
      <c r="H36" s="77" t="s">
        <v>3</v>
      </c>
      <c r="I36" s="84" t="s">
        <v>3</v>
      </c>
      <c r="J36" s="116"/>
    </row>
    <row r="37" spans="1:10">
      <c r="A37" s="131" t="s">
        <v>4025</v>
      </c>
      <c r="B37" s="130" t="s">
        <v>978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75" t="s">
        <v>1242</v>
      </c>
      <c r="H37" s="65" t="s">
        <v>3</v>
      </c>
      <c r="I37" s="82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978</v>
      </c>
      <c r="H38" s="68" t="s">
        <v>2</v>
      </c>
      <c r="I38" s="83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77" t="s">
        <v>947</v>
      </c>
      <c r="H39" s="71" t="s">
        <v>3</v>
      </c>
      <c r="I39" s="84" t="s">
        <v>3</v>
      </c>
      <c r="J39" s="116"/>
    </row>
    <row r="40" spans="1:10">
      <c r="A40" s="131" t="s">
        <v>4026</v>
      </c>
      <c r="B40" s="130" t="s">
        <v>4027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75" t="s">
        <v>3049</v>
      </c>
      <c r="H40" s="75" t="s">
        <v>3</v>
      </c>
      <c r="I40" s="82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1242</v>
      </c>
      <c r="H41" s="76" t="s">
        <v>3</v>
      </c>
      <c r="I41" s="83" t="s">
        <v>3</v>
      </c>
      <c r="J41" s="116"/>
    </row>
    <row r="42" spans="1:10" ht="32.25" customHeight="1">
      <c r="A42" s="124"/>
      <c r="B42" s="121"/>
      <c r="C42" s="121"/>
      <c r="D42" s="121"/>
      <c r="E42" s="121"/>
      <c r="F42" s="121"/>
      <c r="G42" s="77" t="s">
        <v>4027</v>
      </c>
      <c r="H42" s="77" t="s">
        <v>2</v>
      </c>
      <c r="I42" s="84" t="s">
        <v>2</v>
      </c>
      <c r="J42" s="116"/>
    </row>
    <row r="43" spans="1:10">
      <c r="A43" s="131" t="s">
        <v>4028</v>
      </c>
      <c r="B43" s="130" t="s">
        <v>3581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75" t="s">
        <v>3581</v>
      </c>
      <c r="H43" s="75" t="s">
        <v>2</v>
      </c>
      <c r="I43" s="82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4029</v>
      </c>
      <c r="H44" s="76" t="s">
        <v>3</v>
      </c>
      <c r="I44" s="83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77" t="s">
        <v>4030</v>
      </c>
      <c r="H45" s="77" t="s">
        <v>3</v>
      </c>
      <c r="I45" s="84" t="s">
        <v>3</v>
      </c>
      <c r="J45" s="116"/>
    </row>
    <row r="46" spans="1:10">
      <c r="A46" s="131" t="s">
        <v>4031</v>
      </c>
      <c r="B46" s="130" t="s">
        <v>3650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75" t="s">
        <v>3930</v>
      </c>
      <c r="H46" s="65" t="s">
        <v>3</v>
      </c>
      <c r="I46" s="82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3650</v>
      </c>
      <c r="H47" s="68" t="s">
        <v>2</v>
      </c>
      <c r="I47" s="83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77" t="s">
        <v>3374</v>
      </c>
      <c r="H48" s="71" t="s">
        <v>3</v>
      </c>
      <c r="I48" s="84" t="s">
        <v>3</v>
      </c>
      <c r="J48" s="116"/>
    </row>
    <row r="49" spans="1:10">
      <c r="A49" s="131" t="s">
        <v>4032</v>
      </c>
      <c r="B49" s="130" t="s">
        <v>2376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75" t="s">
        <v>3930</v>
      </c>
      <c r="H49" s="65" t="s">
        <v>3</v>
      </c>
      <c r="I49" s="82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2376</v>
      </c>
      <c r="H50" s="68" t="s">
        <v>2</v>
      </c>
      <c r="I50" s="83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77" t="s">
        <v>3374</v>
      </c>
      <c r="H51" s="71" t="s">
        <v>3</v>
      </c>
      <c r="I51" s="84" t="s">
        <v>3</v>
      </c>
      <c r="J51" s="116"/>
    </row>
    <row r="52" spans="1:10">
      <c r="A52" s="131" t="s">
        <v>4033</v>
      </c>
      <c r="B52" s="130" t="s">
        <v>4034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75" t="s">
        <v>4035</v>
      </c>
      <c r="H52" s="75" t="s">
        <v>3</v>
      </c>
      <c r="I52" s="82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4034</v>
      </c>
      <c r="H53" s="76" t="s">
        <v>2</v>
      </c>
      <c r="I53" s="83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77" t="s">
        <v>4036</v>
      </c>
      <c r="H54" s="77" t="s">
        <v>3</v>
      </c>
      <c r="I54" s="84" t="s">
        <v>3</v>
      </c>
      <c r="J54" s="116"/>
    </row>
    <row r="55" spans="1:10" ht="15.75" customHeight="1" thickBot="1">
      <c r="A55" s="131" t="s">
        <v>4037</v>
      </c>
      <c r="B55" s="130" t="s">
        <v>4038</v>
      </c>
      <c r="C55" s="130" t="s">
        <v>1</v>
      </c>
      <c r="D55" s="130" t="s">
        <v>0</v>
      </c>
      <c r="E55" s="130" t="s">
        <v>1</v>
      </c>
      <c r="F55" s="130" t="str">
        <f>IF(COUNTIF(C55:E55, "yes") = 3, "yes", "no")</f>
        <v>no</v>
      </c>
      <c r="G55" s="75" t="s">
        <v>4039</v>
      </c>
      <c r="H55" s="75" t="s">
        <v>4</v>
      </c>
      <c r="I55" s="82" t="s">
        <v>3</v>
      </c>
      <c r="J55" s="116"/>
    </row>
    <row r="56" spans="1:10" ht="15.75" customHeight="1" thickBot="1">
      <c r="A56" s="123"/>
      <c r="B56" s="120"/>
      <c r="C56" s="120"/>
      <c r="D56" s="120"/>
      <c r="E56" s="120"/>
      <c r="F56" s="120"/>
      <c r="G56" s="76" t="s">
        <v>4040</v>
      </c>
      <c r="H56" s="75" t="s">
        <v>4</v>
      </c>
      <c r="I56" s="83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77" t="s">
        <v>4041</v>
      </c>
      <c r="H57" s="75" t="s">
        <v>4</v>
      </c>
      <c r="I57" s="84" t="s">
        <v>2</v>
      </c>
      <c r="J57" s="116"/>
    </row>
    <row r="58" spans="1:10">
      <c r="A58" s="131" t="s">
        <v>4042</v>
      </c>
      <c r="B58" s="130" t="s">
        <v>3964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75" t="s">
        <v>4043</v>
      </c>
      <c r="H58" s="75" t="s">
        <v>2</v>
      </c>
      <c r="I58" s="82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3966</v>
      </c>
      <c r="H59" s="76" t="s">
        <v>3</v>
      </c>
      <c r="I59" s="83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77" t="s">
        <v>3965</v>
      </c>
      <c r="H60" s="77" t="s">
        <v>3</v>
      </c>
      <c r="I60" s="84" t="s">
        <v>3</v>
      </c>
      <c r="J60" s="116"/>
    </row>
    <row r="61" spans="1:10">
      <c r="A61" s="131" t="s">
        <v>4044</v>
      </c>
      <c r="B61" s="130" t="s">
        <v>3995</v>
      </c>
      <c r="C61" s="130" t="s">
        <v>0</v>
      </c>
      <c r="D61" s="130" t="s">
        <v>0</v>
      </c>
      <c r="E61" s="130" t="s">
        <v>0</v>
      </c>
      <c r="F61" s="130" t="s">
        <v>0</v>
      </c>
      <c r="G61" s="75" t="s">
        <v>4045</v>
      </c>
      <c r="H61" s="75" t="s">
        <v>2</v>
      </c>
      <c r="I61" s="82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4046</v>
      </c>
      <c r="H62" s="76" t="s">
        <v>2</v>
      </c>
      <c r="I62" s="83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77" t="s">
        <v>3995</v>
      </c>
      <c r="H63" s="77" t="s">
        <v>2</v>
      </c>
      <c r="I63" s="84" t="s">
        <v>3</v>
      </c>
      <c r="J63" s="116"/>
    </row>
    <row r="64" spans="1:10">
      <c r="A64" s="131" t="s">
        <v>4047</v>
      </c>
      <c r="B64" s="130" t="s">
        <v>4048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75" t="s">
        <v>4048</v>
      </c>
      <c r="H64" s="75" t="s">
        <v>2</v>
      </c>
      <c r="I64" s="82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4049</v>
      </c>
      <c r="H65" s="76" t="s">
        <v>2</v>
      </c>
      <c r="I65" s="83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77" t="s">
        <v>4050</v>
      </c>
      <c r="H66" s="77" t="s">
        <v>2</v>
      </c>
      <c r="I66" s="84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F61 C64:E64" xr:uid="{00000000-0002-0000-4700-000000000000}">
      <formula1>binary_options</formula1>
    </dataValidation>
    <dataValidation type="list" allowBlank="1" sqref="H7:I66" xr:uid="{00000000-0002-0000-4700-000001000000}">
      <formula1>answer_evaluations</formula1>
    </dataValidation>
  </dataValidation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67"/>
  <sheetViews>
    <sheetView topLeftCell="A25" workbookViewId="0">
      <selection activeCell="D58" sqref="D58:D60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21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7634</v>
      </c>
      <c r="F2" s="68">
        <v>4622</v>
      </c>
      <c r="G2" s="68">
        <v>4410</v>
      </c>
      <c r="H2" s="67">
        <v>6136</v>
      </c>
    </row>
    <row r="3" spans="1:10">
      <c r="A3" s="66" t="s">
        <v>154</v>
      </c>
      <c r="B3" s="67" t="s">
        <v>3473</v>
      </c>
      <c r="D3" s="66" t="s">
        <v>156</v>
      </c>
      <c r="E3" s="68">
        <v>77427</v>
      </c>
      <c r="F3" s="68">
        <v>43144</v>
      </c>
      <c r="G3" s="68">
        <v>43104</v>
      </c>
      <c r="H3" s="67">
        <v>43208</v>
      </c>
    </row>
    <row r="4" spans="1:10">
      <c r="A4" s="69" t="s">
        <v>133</v>
      </c>
      <c r="B4" s="70" t="s">
        <v>242</v>
      </c>
      <c r="D4" s="69" t="s">
        <v>158</v>
      </c>
      <c r="E4" s="71">
        <v>85061</v>
      </c>
      <c r="F4" s="71">
        <v>47766</v>
      </c>
      <c r="G4" s="71">
        <v>47514</v>
      </c>
      <c r="H4" s="70">
        <v>49344</v>
      </c>
    </row>
    <row r="6" spans="1:10">
      <c r="A6" s="80" t="s">
        <v>159</v>
      </c>
      <c r="B6" s="78" t="s">
        <v>160</v>
      </c>
      <c r="C6" s="78" t="s">
        <v>161</v>
      </c>
      <c r="D6" s="78" t="s">
        <v>162</v>
      </c>
      <c r="E6" s="78" t="s">
        <v>163</v>
      </c>
      <c r="F6" s="78" t="s">
        <v>164</v>
      </c>
      <c r="G6" s="78" t="s">
        <v>165</v>
      </c>
      <c r="H6" s="78" t="s">
        <v>166</v>
      </c>
      <c r="I6" s="81" t="s">
        <v>167</v>
      </c>
      <c r="J6" s="116"/>
    </row>
    <row r="7" spans="1:10">
      <c r="A7" s="131" t="s">
        <v>3570</v>
      </c>
      <c r="B7" s="130" t="s">
        <v>1794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75" t="s">
        <v>1795</v>
      </c>
      <c r="H7" s="75" t="s">
        <v>3</v>
      </c>
      <c r="I7" s="82" t="s">
        <v>3</v>
      </c>
      <c r="J7" s="116"/>
    </row>
    <row r="8" spans="1:10">
      <c r="A8" s="123"/>
      <c r="B8" s="120"/>
      <c r="C8" s="120"/>
      <c r="D8" s="120"/>
      <c r="E8" s="120"/>
      <c r="F8" s="120"/>
      <c r="G8" s="76" t="s">
        <v>4051</v>
      </c>
      <c r="H8" s="76" t="s">
        <v>2</v>
      </c>
      <c r="I8" s="83" t="s">
        <v>2</v>
      </c>
      <c r="J8" s="116"/>
    </row>
    <row r="9" spans="1:10">
      <c r="A9" s="124"/>
      <c r="B9" s="121"/>
      <c r="C9" s="121"/>
      <c r="D9" s="121"/>
      <c r="E9" s="121"/>
      <c r="F9" s="121"/>
      <c r="G9" s="77" t="s">
        <v>4052</v>
      </c>
      <c r="H9" s="77" t="s">
        <v>3</v>
      </c>
      <c r="I9" s="84" t="s">
        <v>3</v>
      </c>
      <c r="J9" s="116"/>
    </row>
    <row r="10" spans="1:10">
      <c r="A10" s="131" t="s">
        <v>4053</v>
      </c>
      <c r="B10" s="130" t="s">
        <v>3613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75" t="s">
        <v>4054</v>
      </c>
      <c r="H10" s="75" t="s">
        <v>3</v>
      </c>
      <c r="I10" s="82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3613</v>
      </c>
      <c r="H11" s="76" t="s">
        <v>2</v>
      </c>
      <c r="I11" s="83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77" t="s">
        <v>4055</v>
      </c>
      <c r="H12" s="77" t="s">
        <v>3</v>
      </c>
      <c r="I12" s="84" t="s">
        <v>3</v>
      </c>
      <c r="J12" s="116"/>
    </row>
    <row r="13" spans="1:10">
      <c r="A13" s="131" t="s">
        <v>4056</v>
      </c>
      <c r="B13" s="130" t="s">
        <v>3962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75" t="s">
        <v>3962</v>
      </c>
      <c r="H13" s="75" t="s">
        <v>2</v>
      </c>
      <c r="I13" s="82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4057</v>
      </c>
      <c r="H14" s="76" t="s">
        <v>3</v>
      </c>
      <c r="I14" s="83" t="s">
        <v>4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4058</v>
      </c>
      <c r="H15" s="77" t="s">
        <v>3</v>
      </c>
      <c r="I15" s="84" t="s">
        <v>3</v>
      </c>
      <c r="J15" s="116"/>
    </row>
    <row r="16" spans="1:10">
      <c r="A16" s="131" t="s">
        <v>4059</v>
      </c>
      <c r="B16" s="130" t="s">
        <v>3853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75" t="s">
        <v>4060</v>
      </c>
      <c r="H16" s="75" t="s">
        <v>3</v>
      </c>
      <c r="I16" s="82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3560</v>
      </c>
      <c r="H17" s="76" t="s">
        <v>2</v>
      </c>
      <c r="I17" s="83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3624</v>
      </c>
      <c r="H18" s="77" t="s">
        <v>3</v>
      </c>
      <c r="I18" s="84" t="s">
        <v>3</v>
      </c>
      <c r="J18" s="116"/>
    </row>
    <row r="19" spans="1:10">
      <c r="A19" s="131" t="s">
        <v>4061</v>
      </c>
      <c r="B19" s="130" t="s">
        <v>3919</v>
      </c>
      <c r="C19" s="130" t="s">
        <v>0</v>
      </c>
      <c r="D19" s="130" t="s">
        <v>1</v>
      </c>
      <c r="E19" s="130" t="s">
        <v>0</v>
      </c>
      <c r="F19" s="130" t="str">
        <f>IF(COUNTIF(C19:E19, "yes") = 3, "yes", "no")</f>
        <v>no</v>
      </c>
      <c r="G19" s="75" t="s">
        <v>1795</v>
      </c>
      <c r="H19" s="75" t="s">
        <v>3</v>
      </c>
      <c r="I19" s="82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76">
        <v>730</v>
      </c>
      <c r="H20" s="76" t="s">
        <v>2</v>
      </c>
      <c r="I20" s="83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3261</v>
      </c>
      <c r="H21" s="77" t="s">
        <v>3</v>
      </c>
      <c r="I21" s="84" t="s">
        <v>3</v>
      </c>
      <c r="J21" s="116"/>
    </row>
    <row r="22" spans="1:10">
      <c r="A22" s="131" t="s">
        <v>4062</v>
      </c>
      <c r="B22" s="130" t="s">
        <v>3863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75" t="s">
        <v>3244</v>
      </c>
      <c r="H22" s="75" t="s">
        <v>3</v>
      </c>
      <c r="I22" s="82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3203</v>
      </c>
      <c r="H23" s="76" t="s">
        <v>3</v>
      </c>
      <c r="I23" s="83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7" t="s">
        <v>3863</v>
      </c>
      <c r="H24" s="77" t="s">
        <v>2</v>
      </c>
      <c r="I24" s="84" t="s">
        <v>2</v>
      </c>
      <c r="J24" s="116"/>
    </row>
    <row r="25" spans="1:10">
      <c r="A25" s="131" t="s">
        <v>4063</v>
      </c>
      <c r="B25" s="130" t="s">
        <v>4064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75" t="s">
        <v>4064</v>
      </c>
      <c r="H25" s="75" t="s">
        <v>2</v>
      </c>
      <c r="I25" s="82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3785</v>
      </c>
      <c r="H26" s="76" t="s">
        <v>3</v>
      </c>
      <c r="I26" s="83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77" t="s">
        <v>3783</v>
      </c>
      <c r="H27" s="77" t="s">
        <v>3</v>
      </c>
      <c r="I27" s="84" t="s">
        <v>3</v>
      </c>
      <c r="J27" s="116"/>
    </row>
    <row r="28" spans="1:10">
      <c r="A28" s="131" t="s">
        <v>4065</v>
      </c>
      <c r="B28" s="130" t="s">
        <v>978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75" t="s">
        <v>978</v>
      </c>
      <c r="H28" s="75" t="s">
        <v>2</v>
      </c>
      <c r="I28" s="82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1231</v>
      </c>
      <c r="H29" s="76" t="s">
        <v>3</v>
      </c>
      <c r="I29" s="83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77" t="s">
        <v>932</v>
      </c>
      <c r="H30" s="77" t="s">
        <v>3</v>
      </c>
      <c r="I30" s="84" t="s">
        <v>3</v>
      </c>
      <c r="J30" s="116"/>
    </row>
    <row r="31" spans="1:10">
      <c r="A31" s="131" t="s">
        <v>4066</v>
      </c>
      <c r="B31" s="130" t="s">
        <v>3704</v>
      </c>
      <c r="C31" s="130" t="s">
        <v>1</v>
      </c>
      <c r="D31" s="130" t="s">
        <v>0</v>
      </c>
      <c r="E31" s="130" t="s">
        <v>1</v>
      </c>
      <c r="F31" s="130" t="str">
        <f>IF(COUNTIF(C31:E31, "yes") = 3, "yes", "no")</f>
        <v>no</v>
      </c>
      <c r="G31" s="75" t="s">
        <v>3704</v>
      </c>
      <c r="H31" s="65" t="s">
        <v>4</v>
      </c>
      <c r="I31" s="82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4067</v>
      </c>
      <c r="H32" s="68" t="s">
        <v>4</v>
      </c>
      <c r="I32" s="83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77" t="s">
        <v>4068</v>
      </c>
      <c r="H33" s="71" t="s">
        <v>4</v>
      </c>
      <c r="I33" s="84" t="s">
        <v>3</v>
      </c>
      <c r="J33" s="116"/>
    </row>
    <row r="34" spans="1:10">
      <c r="A34" s="131" t="s">
        <v>4069</v>
      </c>
      <c r="B34" s="130" t="s">
        <v>3713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75" t="s">
        <v>4070</v>
      </c>
      <c r="H34" s="75" t="s">
        <v>3</v>
      </c>
      <c r="I34" s="82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4071</v>
      </c>
      <c r="H35" s="76" t="s">
        <v>3</v>
      </c>
      <c r="I35" s="83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77" t="s">
        <v>4072</v>
      </c>
      <c r="H36" s="77" t="s">
        <v>3</v>
      </c>
      <c r="I36" s="84" t="s">
        <v>3</v>
      </c>
      <c r="J36" s="116"/>
    </row>
    <row r="37" spans="1:10">
      <c r="A37" s="131" t="s">
        <v>4073</v>
      </c>
      <c r="B37" s="130" t="s">
        <v>4074</v>
      </c>
      <c r="C37" s="130" t="s">
        <v>1</v>
      </c>
      <c r="D37" s="130" t="s">
        <v>0</v>
      </c>
      <c r="E37" s="130" t="s">
        <v>0</v>
      </c>
      <c r="F37" s="130" t="str">
        <f>IF(COUNTIF(C37:E37, "yes") = 3, "yes", "no")</f>
        <v>no</v>
      </c>
      <c r="G37" s="75" t="s">
        <v>4074</v>
      </c>
      <c r="H37" s="65" t="s">
        <v>4</v>
      </c>
      <c r="I37" s="82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3589</v>
      </c>
      <c r="H38" s="68" t="s">
        <v>4</v>
      </c>
      <c r="I38" s="83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77" t="s">
        <v>4075</v>
      </c>
      <c r="H39" s="71" t="s">
        <v>4</v>
      </c>
      <c r="I39" s="84" t="s">
        <v>3</v>
      </c>
      <c r="J39" s="116"/>
    </row>
    <row r="40" spans="1:10">
      <c r="A40" s="131" t="s">
        <v>4076</v>
      </c>
      <c r="B40" s="130" t="s">
        <v>4077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75" t="s">
        <v>4077</v>
      </c>
      <c r="H40" s="75" t="s">
        <v>2</v>
      </c>
      <c r="I40" s="82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4078</v>
      </c>
      <c r="H41" s="76" t="s">
        <v>2</v>
      </c>
      <c r="I41" s="83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77" t="s">
        <v>4079</v>
      </c>
      <c r="H42" s="77" t="s">
        <v>2</v>
      </c>
      <c r="I42" s="84" t="s">
        <v>3</v>
      </c>
      <c r="J42" s="116"/>
    </row>
    <row r="43" spans="1:10">
      <c r="A43" s="131" t="s">
        <v>4080</v>
      </c>
      <c r="B43" s="130" t="s">
        <v>4081</v>
      </c>
      <c r="C43" s="130" t="s">
        <v>1</v>
      </c>
      <c r="D43" s="130" t="s">
        <v>0</v>
      </c>
      <c r="E43" s="130" t="s">
        <v>0</v>
      </c>
      <c r="F43" s="130" t="str">
        <f>IF(COUNTIF(C43:E43, "yes") = 3, "yes", "no")</f>
        <v>no</v>
      </c>
      <c r="G43" s="75" t="s">
        <v>4082</v>
      </c>
      <c r="H43" s="75" t="s">
        <v>3</v>
      </c>
      <c r="I43" s="82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4081</v>
      </c>
      <c r="H44" s="76" t="s">
        <v>2</v>
      </c>
      <c r="I44" s="83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77" t="s">
        <v>4083</v>
      </c>
      <c r="H45" s="77" t="s">
        <v>3</v>
      </c>
      <c r="I45" s="84" t="s">
        <v>3</v>
      </c>
      <c r="J45" s="116"/>
    </row>
    <row r="46" spans="1:10">
      <c r="A46" s="131" t="s">
        <v>4084</v>
      </c>
      <c r="B46" s="130" t="s">
        <v>4085</v>
      </c>
      <c r="C46" s="130" t="s">
        <v>1</v>
      </c>
      <c r="D46" s="130" t="s">
        <v>0</v>
      </c>
      <c r="E46" s="130" t="s">
        <v>1</v>
      </c>
      <c r="F46" s="130" t="str">
        <f>IF(COUNTIF(C46:E46, "yes") = 3, "yes", "no")</f>
        <v>no</v>
      </c>
      <c r="G46" s="75" t="s">
        <v>4060</v>
      </c>
      <c r="H46" s="65" t="s">
        <v>4</v>
      </c>
      <c r="I46" s="82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4085</v>
      </c>
      <c r="H47" s="68" t="s">
        <v>4</v>
      </c>
      <c r="I47" s="83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77" t="s">
        <v>3624</v>
      </c>
      <c r="H48" s="71" t="s">
        <v>4</v>
      </c>
      <c r="I48" s="84" t="s">
        <v>3</v>
      </c>
      <c r="J48" s="116"/>
    </row>
    <row r="49" spans="1:10">
      <c r="A49" s="131" t="s">
        <v>4086</v>
      </c>
      <c r="B49" s="130" t="s">
        <v>2273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75" t="s">
        <v>2273</v>
      </c>
      <c r="H49" s="75" t="s">
        <v>2</v>
      </c>
      <c r="I49" s="82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2425</v>
      </c>
      <c r="H50" s="76" t="s">
        <v>3</v>
      </c>
      <c r="I50" s="83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77" t="s">
        <v>1231</v>
      </c>
      <c r="H51" s="77" t="s">
        <v>3</v>
      </c>
      <c r="I51" s="84" t="s">
        <v>3</v>
      </c>
      <c r="J51" s="116"/>
    </row>
    <row r="52" spans="1:10">
      <c r="A52" s="131" t="s">
        <v>4087</v>
      </c>
      <c r="B52" s="130" t="s">
        <v>3526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75" t="s">
        <v>3222</v>
      </c>
      <c r="H52" s="75" t="s">
        <v>3</v>
      </c>
      <c r="I52" s="82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2839</v>
      </c>
      <c r="H53" s="76" t="s">
        <v>3</v>
      </c>
      <c r="I53" s="83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77" t="s">
        <v>3526</v>
      </c>
      <c r="H54" s="77" t="s">
        <v>2</v>
      </c>
      <c r="I54" s="84" t="s">
        <v>2</v>
      </c>
      <c r="J54" s="116"/>
    </row>
    <row r="55" spans="1:10">
      <c r="A55" s="131" t="s">
        <v>4088</v>
      </c>
      <c r="B55" s="130" t="s">
        <v>2812</v>
      </c>
      <c r="C55" s="130" t="s">
        <v>0</v>
      </c>
      <c r="D55" s="130" t="s">
        <v>1</v>
      </c>
      <c r="E55" s="130" t="s">
        <v>0</v>
      </c>
      <c r="F55" s="130" t="str">
        <f>IF(COUNTIF(C55:E55, "yes") = 3, "yes", "no")</f>
        <v>no</v>
      </c>
      <c r="G55" s="75" t="s">
        <v>3976</v>
      </c>
      <c r="H55" s="75" t="s">
        <v>2</v>
      </c>
      <c r="I55" s="82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3098</v>
      </c>
      <c r="H56" s="76" t="s">
        <v>3</v>
      </c>
      <c r="I56" s="83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77" t="s">
        <v>2059</v>
      </c>
      <c r="H57" s="77" t="s">
        <v>3</v>
      </c>
      <c r="I57" s="84" t="s">
        <v>3</v>
      </c>
      <c r="J57" s="116"/>
    </row>
    <row r="58" spans="1:10">
      <c r="A58" s="131" t="s">
        <v>4089</v>
      </c>
      <c r="B58" s="130" t="s">
        <v>974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75" t="s">
        <v>950</v>
      </c>
      <c r="H58" s="75" t="s">
        <v>3</v>
      </c>
      <c r="I58" s="82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974</v>
      </c>
      <c r="H59" s="76" t="s">
        <v>2</v>
      </c>
      <c r="I59" s="83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77" t="s">
        <v>931</v>
      </c>
      <c r="H60" s="77" t="s">
        <v>3</v>
      </c>
      <c r="I60" s="84" t="s">
        <v>3</v>
      </c>
      <c r="J60" s="116"/>
    </row>
    <row r="61" spans="1:10">
      <c r="A61" s="131" t="s">
        <v>4090</v>
      </c>
      <c r="B61" s="130" t="s">
        <v>4091</v>
      </c>
      <c r="C61" s="130" t="s">
        <v>1</v>
      </c>
      <c r="D61" s="130" t="s">
        <v>0</v>
      </c>
      <c r="E61" s="130" t="s">
        <v>1</v>
      </c>
      <c r="F61" s="130" t="str">
        <f>IF(COUNTIF(C61:E61, "yes") = 3, "yes", "no")</f>
        <v>no</v>
      </c>
      <c r="G61" s="75" t="s">
        <v>4092</v>
      </c>
      <c r="H61" s="65" t="s">
        <v>4</v>
      </c>
      <c r="I61" s="82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4091</v>
      </c>
      <c r="H62" s="68" t="s">
        <v>4</v>
      </c>
      <c r="I62" s="83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77" t="s">
        <v>4036</v>
      </c>
      <c r="H63" s="71" t="s">
        <v>4</v>
      </c>
      <c r="I63" s="84" t="s">
        <v>3</v>
      </c>
      <c r="J63" s="116"/>
    </row>
    <row r="64" spans="1:10">
      <c r="A64" s="131" t="s">
        <v>4093</v>
      </c>
      <c r="B64" s="130" t="s">
        <v>4094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75" t="s">
        <v>4094</v>
      </c>
      <c r="H64" s="75" t="s">
        <v>2</v>
      </c>
      <c r="I64" s="82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4095</v>
      </c>
      <c r="H65" s="76" t="s">
        <v>3</v>
      </c>
      <c r="I65" s="83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77" t="s">
        <v>4096</v>
      </c>
      <c r="H66" s="77" t="s">
        <v>3</v>
      </c>
      <c r="I66" s="8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800-000000000000}">
      <formula1>binary_options</formula1>
    </dataValidation>
    <dataValidation type="list" allowBlank="1" sqref="H7:I66" xr:uid="{00000000-0002-0000-4800-000001000000}">
      <formula1>answer_evaluations</formula1>
    </dataValidation>
  </dataValidations>
  <pageMargins left="0.75" right="0.75" top="1" bottom="1" header="0.5" footer="0.5"/>
  <pageSetup paperSize="9" orientation="portrait" horizontalDpi="360" verticalDpi="36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67"/>
  <sheetViews>
    <sheetView topLeftCell="A25" workbookViewId="0">
      <selection activeCell="D28" sqref="D28:D30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63" t="s">
        <v>146</v>
      </c>
      <c r="B1" s="64" t="s">
        <v>21</v>
      </c>
      <c r="D1" s="63" t="s">
        <v>147</v>
      </c>
      <c r="E1" s="65" t="s">
        <v>148</v>
      </c>
      <c r="F1" s="65" t="s">
        <v>149</v>
      </c>
      <c r="G1" s="65" t="s">
        <v>150</v>
      </c>
      <c r="H1" s="64" t="s">
        <v>151</v>
      </c>
    </row>
    <row r="2" spans="1:10">
      <c r="A2" s="66" t="s">
        <v>131</v>
      </c>
      <c r="B2" s="67" t="s">
        <v>760</v>
      </c>
      <c r="D2" s="66" t="s">
        <v>153</v>
      </c>
      <c r="E2" s="68">
        <v>7718</v>
      </c>
      <c r="F2" s="68">
        <v>5055</v>
      </c>
      <c r="G2" s="68">
        <v>4612</v>
      </c>
      <c r="H2" s="67">
        <v>5223</v>
      </c>
    </row>
    <row r="3" spans="1:10">
      <c r="A3" s="66" t="s">
        <v>154</v>
      </c>
      <c r="B3" s="67" t="s">
        <v>3473</v>
      </c>
      <c r="D3" s="66" t="s">
        <v>156</v>
      </c>
      <c r="E3" s="68">
        <v>77417</v>
      </c>
      <c r="F3" s="68">
        <v>41852</v>
      </c>
      <c r="G3" s="68">
        <v>41860</v>
      </c>
      <c r="H3" s="67">
        <v>41780</v>
      </c>
    </row>
    <row r="4" spans="1:10">
      <c r="A4" s="69" t="s">
        <v>133</v>
      </c>
      <c r="B4" s="70" t="s">
        <v>285</v>
      </c>
      <c r="D4" s="69" t="s">
        <v>158</v>
      </c>
      <c r="E4" s="71">
        <v>85135</v>
      </c>
      <c r="F4" s="71">
        <v>46907</v>
      </c>
      <c r="G4" s="71">
        <v>46472</v>
      </c>
      <c r="H4" s="70">
        <v>47003</v>
      </c>
    </row>
    <row r="6" spans="1:10">
      <c r="A6" s="80" t="s">
        <v>159</v>
      </c>
      <c r="B6" s="78" t="s">
        <v>160</v>
      </c>
      <c r="C6" s="78" t="s">
        <v>161</v>
      </c>
      <c r="D6" s="78" t="s">
        <v>162</v>
      </c>
      <c r="E6" s="78" t="s">
        <v>163</v>
      </c>
      <c r="F6" s="78" t="s">
        <v>164</v>
      </c>
      <c r="G6" s="78" t="s">
        <v>165</v>
      </c>
      <c r="H6" s="78" t="s">
        <v>166</v>
      </c>
      <c r="I6" s="81" t="s">
        <v>167</v>
      </c>
      <c r="J6" s="116"/>
    </row>
    <row r="7" spans="1:10">
      <c r="A7" s="131" t="s">
        <v>3595</v>
      </c>
      <c r="B7" s="130" t="s">
        <v>3905</v>
      </c>
      <c r="C7" s="119" t="s">
        <v>0</v>
      </c>
      <c r="D7" s="119" t="s">
        <v>0</v>
      </c>
      <c r="E7" s="119" t="s">
        <v>0</v>
      </c>
      <c r="F7" s="130" t="str">
        <f>IF(COUNTIF(C7:E7, "yes") = 3, "yes", "no")</f>
        <v>yes</v>
      </c>
      <c r="G7" s="75" t="s">
        <v>4097</v>
      </c>
      <c r="H7" s="75" t="s">
        <v>3</v>
      </c>
      <c r="I7" s="82" t="s">
        <v>3</v>
      </c>
      <c r="J7" s="116"/>
    </row>
    <row r="8" spans="1:10">
      <c r="A8" s="123"/>
      <c r="B8" s="120"/>
      <c r="C8" s="120"/>
      <c r="D8" s="120"/>
      <c r="E8" s="120"/>
      <c r="F8" s="120"/>
      <c r="G8" s="76" t="s">
        <v>4098</v>
      </c>
      <c r="H8" s="76" t="s">
        <v>3</v>
      </c>
      <c r="I8" s="83" t="s">
        <v>3</v>
      </c>
      <c r="J8" s="116"/>
    </row>
    <row r="9" spans="1:10">
      <c r="A9" s="124"/>
      <c r="B9" s="121"/>
      <c r="C9" s="121"/>
      <c r="D9" s="121"/>
      <c r="E9" s="121"/>
      <c r="F9" s="121"/>
      <c r="G9" s="77">
        <v>10.1</v>
      </c>
      <c r="H9" s="77" t="s">
        <v>2</v>
      </c>
      <c r="I9" s="84" t="s">
        <v>2</v>
      </c>
      <c r="J9" s="116"/>
    </row>
    <row r="10" spans="1:10">
      <c r="A10" s="131" t="s">
        <v>3600</v>
      </c>
      <c r="B10" s="130" t="s">
        <v>3601</v>
      </c>
      <c r="C10" s="119" t="s">
        <v>0</v>
      </c>
      <c r="D10" s="119" t="s">
        <v>0</v>
      </c>
      <c r="E10" s="119" t="s">
        <v>0</v>
      </c>
      <c r="F10" s="130" t="str">
        <f>IF(COUNTIF(C10:E10, "yes") = 3, "yes", "no")</f>
        <v>yes</v>
      </c>
      <c r="G10" s="75" t="s">
        <v>3260</v>
      </c>
      <c r="H10" s="75" t="s">
        <v>3</v>
      </c>
      <c r="I10" s="82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76" t="s">
        <v>3907</v>
      </c>
      <c r="H11" s="76" t="s">
        <v>3</v>
      </c>
      <c r="I11" s="83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77">
        <v>747</v>
      </c>
      <c r="H12" s="77" t="s">
        <v>2</v>
      </c>
      <c r="I12" s="84" t="s">
        <v>2</v>
      </c>
      <c r="J12" s="116"/>
    </row>
    <row r="13" spans="1:10">
      <c r="A13" s="131" t="s">
        <v>3957</v>
      </c>
      <c r="B13" s="130" t="s">
        <v>3620</v>
      </c>
      <c r="C13" s="119" t="s">
        <v>0</v>
      </c>
      <c r="D13" s="119" t="s">
        <v>0</v>
      </c>
      <c r="E13" s="119" t="s">
        <v>0</v>
      </c>
      <c r="F13" s="130" t="str">
        <f>IF(COUNTIF(C13:E13, "yes") = 3, "yes", "no")</f>
        <v>yes</v>
      </c>
      <c r="G13" s="75" t="s">
        <v>3620</v>
      </c>
      <c r="H13" s="75" t="s">
        <v>2</v>
      </c>
      <c r="I13" s="82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76" t="s">
        <v>3799</v>
      </c>
      <c r="H14" s="76" t="s">
        <v>3</v>
      </c>
      <c r="I14" s="83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77" t="s">
        <v>3958</v>
      </c>
      <c r="H15" s="77" t="s">
        <v>3</v>
      </c>
      <c r="I15" s="84" t="s">
        <v>3</v>
      </c>
      <c r="J15" s="116"/>
    </row>
    <row r="16" spans="1:10">
      <c r="A16" s="131" t="s">
        <v>4099</v>
      </c>
      <c r="B16" s="130" t="s">
        <v>4100</v>
      </c>
      <c r="C16" s="119" t="s">
        <v>0</v>
      </c>
      <c r="D16" s="119" t="s">
        <v>0</v>
      </c>
      <c r="E16" s="119" t="s">
        <v>0</v>
      </c>
      <c r="F16" s="130" t="str">
        <f>IF(COUNTIF(C16:E16, "yes") = 3, "yes", "no")</f>
        <v>yes</v>
      </c>
      <c r="G16" s="75" t="s">
        <v>4101</v>
      </c>
      <c r="H16" s="75" t="s">
        <v>3</v>
      </c>
      <c r="I16" s="82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76" t="s">
        <v>4102</v>
      </c>
      <c r="H17" s="76" t="s">
        <v>3</v>
      </c>
      <c r="I17" s="83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77" t="s">
        <v>4100</v>
      </c>
      <c r="H18" s="77" t="s">
        <v>2</v>
      </c>
      <c r="I18" s="84" t="s">
        <v>2</v>
      </c>
      <c r="J18" s="116"/>
    </row>
    <row r="19" spans="1:10">
      <c r="A19" s="131" t="s">
        <v>4103</v>
      </c>
      <c r="B19" s="130" t="s">
        <v>3848</v>
      </c>
      <c r="C19" s="119" t="s">
        <v>0</v>
      </c>
      <c r="D19" s="119" t="s">
        <v>0</v>
      </c>
      <c r="E19" s="119" t="s">
        <v>0</v>
      </c>
      <c r="F19" s="130" t="str">
        <f>IF(COUNTIF(C19:E19, "yes") = 3, "yes", "no")</f>
        <v>yes</v>
      </c>
      <c r="G19" s="75" t="s">
        <v>3848</v>
      </c>
      <c r="H19" s="75" t="s">
        <v>2</v>
      </c>
      <c r="I19" s="82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76" t="s">
        <v>4104</v>
      </c>
      <c r="H20" s="76" t="s">
        <v>3</v>
      </c>
      <c r="I20" s="83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77" t="s">
        <v>4105</v>
      </c>
      <c r="H21" s="77" t="s">
        <v>3</v>
      </c>
      <c r="I21" s="84" t="s">
        <v>3</v>
      </c>
      <c r="J21" s="116"/>
    </row>
    <row r="22" spans="1:10">
      <c r="A22" s="131" t="s">
        <v>3960</v>
      </c>
      <c r="B22" s="130" t="s">
        <v>3506</v>
      </c>
      <c r="C22" s="119" t="s">
        <v>0</v>
      </c>
      <c r="D22" s="119" t="s">
        <v>0</v>
      </c>
      <c r="E22" s="119" t="s">
        <v>0</v>
      </c>
      <c r="F22" s="130" t="str">
        <f>IF(COUNTIF(C22:E22, "yes") = 3, "yes", "no")</f>
        <v>yes</v>
      </c>
      <c r="G22" s="75" t="s">
        <v>3506</v>
      </c>
      <c r="H22" s="75" t="s">
        <v>2</v>
      </c>
      <c r="I22" s="82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76" t="s">
        <v>4106</v>
      </c>
      <c r="H23" s="76" t="s">
        <v>3</v>
      </c>
      <c r="I23" s="83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77" t="s">
        <v>4107</v>
      </c>
      <c r="H24" s="77" t="s">
        <v>3</v>
      </c>
      <c r="I24" s="84" t="s">
        <v>3</v>
      </c>
      <c r="J24" s="116"/>
    </row>
    <row r="25" spans="1:10">
      <c r="A25" s="131" t="s">
        <v>4108</v>
      </c>
      <c r="B25" s="130" t="s">
        <v>3919</v>
      </c>
      <c r="C25" s="119" t="s">
        <v>0</v>
      </c>
      <c r="D25" s="119" t="s">
        <v>1</v>
      </c>
      <c r="E25" s="119" t="s">
        <v>0</v>
      </c>
      <c r="F25" s="130" t="str">
        <f>IF(COUNTIF(C25:E25, "yes") = 3, "yes", "no")</f>
        <v>no</v>
      </c>
      <c r="G25" s="75" t="s">
        <v>4109</v>
      </c>
      <c r="H25" s="75" t="s">
        <v>3</v>
      </c>
      <c r="I25" s="82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76" t="s">
        <v>3640</v>
      </c>
      <c r="H26" s="76" t="s">
        <v>2</v>
      </c>
      <c r="I26" s="83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77" t="s">
        <v>4110</v>
      </c>
      <c r="H27" s="77" t="s">
        <v>3</v>
      </c>
      <c r="I27" s="84" t="s">
        <v>3</v>
      </c>
      <c r="J27" s="116"/>
    </row>
    <row r="28" spans="1:10">
      <c r="A28" s="131" t="s">
        <v>3570</v>
      </c>
      <c r="B28" s="130" t="s">
        <v>1794</v>
      </c>
      <c r="C28" s="119" t="s">
        <v>0</v>
      </c>
      <c r="D28" s="119" t="s">
        <v>0</v>
      </c>
      <c r="E28" s="119" t="s">
        <v>0</v>
      </c>
      <c r="F28" s="130" t="str">
        <f>IF(COUNTIF(C28:E28, "yes") = 3, "yes", "no")</f>
        <v>yes</v>
      </c>
      <c r="G28" s="75" t="s">
        <v>1794</v>
      </c>
      <c r="H28" s="75" t="s">
        <v>2</v>
      </c>
      <c r="I28" s="82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76" t="s">
        <v>2812</v>
      </c>
      <c r="H29" s="76" t="s">
        <v>3</v>
      </c>
      <c r="I29" s="83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77" t="s">
        <v>1795</v>
      </c>
      <c r="H30" s="77" t="s">
        <v>3</v>
      </c>
      <c r="I30" s="84" t="s">
        <v>3</v>
      </c>
      <c r="J30" s="116"/>
    </row>
    <row r="31" spans="1:10">
      <c r="A31" s="131" t="s">
        <v>3921</v>
      </c>
      <c r="B31" s="130" t="s">
        <v>3863</v>
      </c>
      <c r="C31" s="119" t="s">
        <v>0</v>
      </c>
      <c r="D31" s="119" t="s">
        <v>0</v>
      </c>
      <c r="E31" s="119" t="s">
        <v>0</v>
      </c>
      <c r="F31" s="130" t="str">
        <f>IF(COUNTIF(C31:E31, "yes") = 3, "yes", "no")</f>
        <v>yes</v>
      </c>
      <c r="G31" s="75" t="s">
        <v>4111</v>
      </c>
      <c r="H31" s="75" t="s">
        <v>3</v>
      </c>
      <c r="I31" s="82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76" t="s">
        <v>3863</v>
      </c>
      <c r="H32" s="76" t="s">
        <v>2</v>
      </c>
      <c r="I32" s="83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77" t="s">
        <v>4112</v>
      </c>
      <c r="H33" s="77" t="s">
        <v>3</v>
      </c>
      <c r="I33" s="84" t="s">
        <v>3</v>
      </c>
      <c r="J33" s="116"/>
    </row>
    <row r="34" spans="1:10">
      <c r="A34" s="131" t="s">
        <v>3967</v>
      </c>
      <c r="B34" s="130" t="s">
        <v>3924</v>
      </c>
      <c r="C34" s="119" t="s">
        <v>0</v>
      </c>
      <c r="D34" s="119" t="s">
        <v>0</v>
      </c>
      <c r="E34" s="119" t="s">
        <v>0</v>
      </c>
      <c r="F34" s="130" t="str">
        <f>IF(COUNTIF(C34:E34, "yes") = 3, "yes", "no")</f>
        <v>yes</v>
      </c>
      <c r="G34" s="75" t="s">
        <v>4113</v>
      </c>
      <c r="H34" s="75" t="s">
        <v>3</v>
      </c>
      <c r="I34" s="82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76" t="s">
        <v>4114</v>
      </c>
      <c r="H35" s="76" t="s">
        <v>2</v>
      </c>
      <c r="I35" s="83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77" t="s">
        <v>4115</v>
      </c>
      <c r="H36" s="77" t="s">
        <v>3</v>
      </c>
      <c r="I36" s="84" t="s">
        <v>3</v>
      </c>
      <c r="J36" s="116"/>
    </row>
    <row r="37" spans="1:10">
      <c r="A37" s="131" t="s">
        <v>4116</v>
      </c>
      <c r="B37" s="130" t="s">
        <v>3526</v>
      </c>
      <c r="C37" s="119" t="s">
        <v>0</v>
      </c>
      <c r="D37" s="119" t="s">
        <v>0</v>
      </c>
      <c r="E37" s="119" t="s">
        <v>0</v>
      </c>
      <c r="F37" s="130" t="str">
        <f>IF(COUNTIF(C37:E37, "yes") = 3, "yes", "no")</f>
        <v>yes</v>
      </c>
      <c r="G37" s="75" t="s">
        <v>2838</v>
      </c>
      <c r="H37" s="75" t="s">
        <v>3</v>
      </c>
      <c r="I37" s="82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76" t="s">
        <v>3527</v>
      </c>
      <c r="H38" s="76" t="s">
        <v>3</v>
      </c>
      <c r="I38" s="83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77" t="s">
        <v>3526</v>
      </c>
      <c r="H39" s="77" t="s">
        <v>2</v>
      </c>
      <c r="I39" s="84" t="s">
        <v>2</v>
      </c>
      <c r="J39" s="116"/>
    </row>
    <row r="40" spans="1:10">
      <c r="A40" s="131" t="s">
        <v>4117</v>
      </c>
      <c r="B40" s="130" t="s">
        <v>3809</v>
      </c>
      <c r="C40" s="119" t="s">
        <v>0</v>
      </c>
      <c r="D40" s="119" t="s">
        <v>0</v>
      </c>
      <c r="E40" s="119" t="s">
        <v>0</v>
      </c>
      <c r="F40" s="130" t="str">
        <f>IF(COUNTIF(C40:E40, "yes") = 3, "yes", "no")</f>
        <v>yes</v>
      </c>
      <c r="G40" s="75" t="s">
        <v>4118</v>
      </c>
      <c r="H40" s="75" t="s">
        <v>3</v>
      </c>
      <c r="I40" s="82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76" t="s">
        <v>3809</v>
      </c>
      <c r="H41" s="76" t="s">
        <v>2</v>
      </c>
      <c r="I41" s="83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77" t="s">
        <v>4119</v>
      </c>
      <c r="H42" s="77" t="s">
        <v>3</v>
      </c>
      <c r="I42" s="84" t="s">
        <v>3</v>
      </c>
      <c r="J42" s="116"/>
    </row>
    <row r="43" spans="1:10">
      <c r="A43" s="131" t="s">
        <v>4120</v>
      </c>
      <c r="B43" s="130" t="s">
        <v>2513</v>
      </c>
      <c r="C43" s="119" t="s">
        <v>0</v>
      </c>
      <c r="D43" s="119" t="s">
        <v>0</v>
      </c>
      <c r="E43" s="119" t="s">
        <v>0</v>
      </c>
      <c r="F43" s="130" t="str">
        <f>IF(COUNTIF(C43:E43, "yes") = 3, "yes", "no")</f>
        <v>yes</v>
      </c>
      <c r="G43" s="75" t="s">
        <v>3753</v>
      </c>
      <c r="H43" s="75" t="s">
        <v>2</v>
      </c>
      <c r="I43" s="82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76" t="s">
        <v>933</v>
      </c>
      <c r="H44" s="76" t="s">
        <v>3</v>
      </c>
      <c r="I44" s="83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77" t="s">
        <v>932</v>
      </c>
      <c r="H45" s="77" t="s">
        <v>3</v>
      </c>
      <c r="I45" s="84" t="s">
        <v>3</v>
      </c>
      <c r="J45" s="116"/>
    </row>
    <row r="46" spans="1:10">
      <c r="A46" s="131" t="s">
        <v>4121</v>
      </c>
      <c r="B46" s="130" t="s">
        <v>2770</v>
      </c>
      <c r="C46" s="119" t="s">
        <v>1</v>
      </c>
      <c r="D46" s="119" t="s">
        <v>0</v>
      </c>
      <c r="E46" s="119" t="s">
        <v>1</v>
      </c>
      <c r="F46" s="130" t="str">
        <f>IF(COUNTIF(C46:E46, "yes") = 3, "yes", "no")</f>
        <v>no</v>
      </c>
      <c r="G46" s="75" t="s">
        <v>2274</v>
      </c>
      <c r="H46" s="75" t="s">
        <v>4</v>
      </c>
      <c r="I46" s="82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76" t="s">
        <v>2376</v>
      </c>
      <c r="H47" s="76" t="s">
        <v>4</v>
      </c>
      <c r="I47" s="83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77" t="s">
        <v>2770</v>
      </c>
      <c r="H48" s="77" t="s">
        <v>4</v>
      </c>
      <c r="I48" s="84" t="s">
        <v>2</v>
      </c>
      <c r="J48" s="116"/>
    </row>
    <row r="49" spans="1:10">
      <c r="A49" s="131" t="s">
        <v>4122</v>
      </c>
      <c r="B49" s="130" t="s">
        <v>3765</v>
      </c>
      <c r="C49" s="119" t="s">
        <v>0</v>
      </c>
      <c r="D49" s="119" t="s">
        <v>0</v>
      </c>
      <c r="E49" s="119" t="s">
        <v>0</v>
      </c>
      <c r="F49" s="130" t="str">
        <f>IF(COUNTIF(C49:E49, "yes") = 3, "yes", "no")</f>
        <v>yes</v>
      </c>
      <c r="G49" s="75" t="s">
        <v>3765</v>
      </c>
      <c r="H49" s="75" t="s">
        <v>2</v>
      </c>
      <c r="I49" s="82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76" t="s">
        <v>3826</v>
      </c>
      <c r="H50" s="76" t="s">
        <v>3</v>
      </c>
      <c r="I50" s="83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77" t="s">
        <v>4123</v>
      </c>
      <c r="H51" s="77" t="s">
        <v>3</v>
      </c>
      <c r="I51" s="84" t="s">
        <v>3</v>
      </c>
      <c r="J51" s="116"/>
    </row>
    <row r="52" spans="1:10">
      <c r="A52" s="131" t="s">
        <v>4124</v>
      </c>
      <c r="B52" s="130" t="s">
        <v>4125</v>
      </c>
      <c r="C52" s="119" t="s">
        <v>0</v>
      </c>
      <c r="D52" s="119" t="s">
        <v>0</v>
      </c>
      <c r="E52" s="119" t="s">
        <v>0</v>
      </c>
      <c r="F52" s="130" t="str">
        <f>IF(COUNTIF(C52:E52, "yes") = 3, "yes", "no")</f>
        <v>yes</v>
      </c>
      <c r="G52" s="75" t="s">
        <v>4126</v>
      </c>
      <c r="H52" s="75" t="s">
        <v>3</v>
      </c>
      <c r="I52" s="82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76" t="s">
        <v>4127</v>
      </c>
      <c r="H53" s="76" t="s">
        <v>3</v>
      </c>
      <c r="I53" s="83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77" t="s">
        <v>4125</v>
      </c>
      <c r="H54" s="77" t="s">
        <v>2</v>
      </c>
      <c r="I54" s="84" t="s">
        <v>2</v>
      </c>
      <c r="J54" s="116"/>
    </row>
    <row r="55" spans="1:10">
      <c r="A55" s="131" t="s">
        <v>4128</v>
      </c>
      <c r="B55" s="130" t="s">
        <v>4129</v>
      </c>
      <c r="C55" s="119" t="s">
        <v>0</v>
      </c>
      <c r="D55" s="119" t="s">
        <v>0</v>
      </c>
      <c r="E55" s="119" t="s">
        <v>0</v>
      </c>
      <c r="F55" s="130" t="str">
        <f>IF(COUNTIF(C55:E55, "yes") = 3, "yes", "no")</f>
        <v>yes</v>
      </c>
      <c r="G55" s="75" t="s">
        <v>4130</v>
      </c>
      <c r="H55" s="75" t="s">
        <v>3</v>
      </c>
      <c r="I55" s="82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76" t="s">
        <v>4131</v>
      </c>
      <c r="H56" s="76" t="s">
        <v>2</v>
      </c>
      <c r="I56" s="83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77" t="s">
        <v>4132</v>
      </c>
      <c r="H57" s="77" t="s">
        <v>3</v>
      </c>
      <c r="I57" s="84" t="s">
        <v>3</v>
      </c>
      <c r="J57" s="116"/>
    </row>
    <row r="58" spans="1:10">
      <c r="A58" s="131" t="s">
        <v>4133</v>
      </c>
      <c r="B58" s="130" t="s">
        <v>3897</v>
      </c>
      <c r="C58" s="119" t="s">
        <v>0</v>
      </c>
      <c r="D58" s="119" t="s">
        <v>0</v>
      </c>
      <c r="E58" s="119" t="s">
        <v>0</v>
      </c>
      <c r="F58" s="130" t="str">
        <f>IF(COUNTIF(C58:E58, "yes") = 3, "yes", "no")</f>
        <v>yes</v>
      </c>
      <c r="G58" s="75" t="s">
        <v>3897</v>
      </c>
      <c r="H58" s="75" t="s">
        <v>2</v>
      </c>
      <c r="I58" s="82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76" t="s">
        <v>4134</v>
      </c>
      <c r="H59" s="76" t="s">
        <v>3</v>
      </c>
      <c r="I59" s="83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77" t="s">
        <v>4135</v>
      </c>
      <c r="H60" s="77" t="s">
        <v>3</v>
      </c>
      <c r="I60" s="84" t="s">
        <v>3</v>
      </c>
      <c r="J60" s="116"/>
    </row>
    <row r="61" spans="1:10">
      <c r="A61" s="131" t="s">
        <v>4136</v>
      </c>
      <c r="B61" s="130" t="s">
        <v>4137</v>
      </c>
      <c r="C61" s="119" t="s">
        <v>0</v>
      </c>
      <c r="D61" s="119" t="s">
        <v>0</v>
      </c>
      <c r="E61" s="119" t="s">
        <v>0</v>
      </c>
      <c r="F61" s="130" t="str">
        <f>IF(COUNTIF(C61:E61, "yes") = 3, "yes", "no")</f>
        <v>yes</v>
      </c>
      <c r="G61" s="75" t="s">
        <v>764</v>
      </c>
      <c r="H61" s="75" t="s">
        <v>3</v>
      </c>
      <c r="I61" s="82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76" t="s">
        <v>4138</v>
      </c>
      <c r="H62" s="76" t="s">
        <v>2</v>
      </c>
      <c r="I62" s="83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77" t="s">
        <v>2158</v>
      </c>
      <c r="H63" s="77" t="s">
        <v>3</v>
      </c>
      <c r="I63" s="84" t="s">
        <v>3</v>
      </c>
      <c r="J63" s="116"/>
    </row>
    <row r="64" spans="1:10">
      <c r="A64" s="131" t="s">
        <v>4139</v>
      </c>
      <c r="B64" s="130" t="s">
        <v>3890</v>
      </c>
      <c r="C64" s="119" t="s">
        <v>0</v>
      </c>
      <c r="D64" s="119" t="s">
        <v>0</v>
      </c>
      <c r="E64" s="119" t="s">
        <v>0</v>
      </c>
      <c r="F64" s="130" t="str">
        <f>IF(COUNTIF(C64:E64, "yes") = 3, "yes", "no")</f>
        <v>yes</v>
      </c>
      <c r="G64" s="75" t="s">
        <v>4018</v>
      </c>
      <c r="H64" s="75" t="s">
        <v>3</v>
      </c>
      <c r="I64" s="82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76" t="s">
        <v>3890</v>
      </c>
      <c r="H65" s="76" t="s">
        <v>2</v>
      </c>
      <c r="I65" s="83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77" t="s">
        <v>4140</v>
      </c>
      <c r="H66" s="77" t="s">
        <v>3</v>
      </c>
      <c r="I66" s="8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B58:B60"/>
    <mergeCell ref="E28:E3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58:C60"/>
    <mergeCell ref="C49:C51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900-000000000000}">
      <formula1>binary_options</formula1>
    </dataValidation>
    <dataValidation type="list" allowBlank="1" sqref="H7:I66" xr:uid="{00000000-0002-0000-4900-000001000000}">
      <formula1>answer_evaluations</formula1>
    </dataValidation>
  </dataValidation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67"/>
  <sheetViews>
    <sheetView topLeftCell="A25"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4141</v>
      </c>
      <c r="B1" s="86" t="s">
        <v>18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7504</v>
      </c>
      <c r="F2" s="90">
        <v>5358</v>
      </c>
      <c r="G2" s="90">
        <v>8680</v>
      </c>
      <c r="H2" s="89">
        <v>5059</v>
      </c>
    </row>
    <row r="3" spans="1:10">
      <c r="A3" s="88" t="s">
        <v>154</v>
      </c>
      <c r="B3" s="89" t="s">
        <v>4142</v>
      </c>
      <c r="D3" s="88" t="s">
        <v>156</v>
      </c>
      <c r="E3" s="90">
        <v>7395</v>
      </c>
      <c r="F3" s="90">
        <v>8310</v>
      </c>
      <c r="G3" s="90">
        <v>8307</v>
      </c>
      <c r="H3" s="89">
        <v>8310</v>
      </c>
    </row>
    <row r="4" spans="1:10">
      <c r="A4" s="91" t="s">
        <v>133</v>
      </c>
      <c r="B4" s="92" t="s">
        <v>157</v>
      </c>
      <c r="D4" s="91" t="s">
        <v>158</v>
      </c>
      <c r="E4" s="93">
        <v>14899</v>
      </c>
      <c r="F4" s="93">
        <v>13668</v>
      </c>
      <c r="G4" s="93">
        <v>16987</v>
      </c>
      <c r="H4" s="92">
        <v>13369</v>
      </c>
    </row>
    <row r="6" spans="1:10">
      <c r="A6" s="94" t="s">
        <v>159</v>
      </c>
      <c r="B6" s="95" t="s">
        <v>160</v>
      </c>
      <c r="C6" s="95" t="s">
        <v>161</v>
      </c>
      <c r="D6" s="95" t="s">
        <v>162</v>
      </c>
      <c r="E6" s="95" t="s">
        <v>163</v>
      </c>
      <c r="F6" s="95" t="s">
        <v>164</v>
      </c>
      <c r="G6" s="95" t="s">
        <v>165</v>
      </c>
      <c r="H6" s="95" t="s">
        <v>166</v>
      </c>
      <c r="I6" s="96" t="s">
        <v>167</v>
      </c>
      <c r="J6" s="116"/>
    </row>
    <row r="7" spans="1:10">
      <c r="A7" s="122" t="s">
        <v>4143</v>
      </c>
      <c r="B7" s="119" t="s">
        <v>4144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87" t="s">
        <v>4145</v>
      </c>
      <c r="H7" s="87" t="s">
        <v>3</v>
      </c>
      <c r="I7" s="86" t="s">
        <v>3</v>
      </c>
      <c r="J7" s="116"/>
    </row>
    <row r="8" spans="1:10">
      <c r="A8" s="123"/>
      <c r="B8" s="120"/>
      <c r="C8" s="120"/>
      <c r="D8" s="120"/>
      <c r="E8" s="120"/>
      <c r="F8" s="120"/>
      <c r="G8" s="90" t="s">
        <v>4144</v>
      </c>
      <c r="H8" s="90" t="s">
        <v>2</v>
      </c>
      <c r="I8" s="89" t="s">
        <v>2</v>
      </c>
      <c r="J8" s="116"/>
    </row>
    <row r="9" spans="1:10">
      <c r="A9" s="124"/>
      <c r="B9" s="121"/>
      <c r="C9" s="121"/>
      <c r="D9" s="121"/>
      <c r="E9" s="121"/>
      <c r="F9" s="121"/>
      <c r="G9" s="93" t="s">
        <v>4146</v>
      </c>
      <c r="H9" s="93" t="s">
        <v>3</v>
      </c>
      <c r="I9" s="92" t="s">
        <v>3</v>
      </c>
      <c r="J9" s="116"/>
    </row>
    <row r="10" spans="1:10">
      <c r="A10" s="122" t="s">
        <v>4147</v>
      </c>
      <c r="B10" s="119" t="s">
        <v>4148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87" t="s">
        <v>4149</v>
      </c>
      <c r="H10" s="87" t="s">
        <v>3</v>
      </c>
      <c r="I10" s="8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90" t="s">
        <v>4148</v>
      </c>
      <c r="H11" s="90" t="s">
        <v>2</v>
      </c>
      <c r="I11" s="8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93" t="s">
        <v>4150</v>
      </c>
      <c r="H12" s="93" t="s">
        <v>3</v>
      </c>
      <c r="I12" s="92" t="s">
        <v>3</v>
      </c>
      <c r="J12" s="116"/>
    </row>
    <row r="13" spans="1:10">
      <c r="A13" s="122" t="s">
        <v>4151</v>
      </c>
      <c r="B13" s="119" t="s">
        <v>4152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87" t="s">
        <v>1612</v>
      </c>
      <c r="H13" s="87" t="s">
        <v>3</v>
      </c>
      <c r="I13" s="8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90" t="s">
        <v>4152</v>
      </c>
      <c r="H14" s="90" t="s">
        <v>2</v>
      </c>
      <c r="I14" s="89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93" t="s">
        <v>4153</v>
      </c>
      <c r="H15" s="93" t="s">
        <v>3</v>
      </c>
      <c r="I15" s="92" t="s">
        <v>3</v>
      </c>
      <c r="J15" s="116"/>
    </row>
    <row r="16" spans="1:10">
      <c r="A16" s="122" t="s">
        <v>4154</v>
      </c>
      <c r="B16" s="119" t="s">
        <v>4155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87" t="s">
        <v>1597</v>
      </c>
      <c r="H16" s="87" t="s">
        <v>3</v>
      </c>
      <c r="I16" s="8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90" t="s">
        <v>4155</v>
      </c>
      <c r="H17" s="90" t="s">
        <v>2</v>
      </c>
      <c r="I17" s="8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93" t="s">
        <v>4156</v>
      </c>
      <c r="H18" s="93" t="s">
        <v>3</v>
      </c>
      <c r="I18" s="92" t="s">
        <v>3</v>
      </c>
      <c r="J18" s="116"/>
    </row>
    <row r="19" spans="1:10">
      <c r="A19" s="122" t="s">
        <v>4157</v>
      </c>
      <c r="B19" s="119" t="s">
        <v>1837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87" t="s">
        <v>2330</v>
      </c>
      <c r="H19" s="87" t="s">
        <v>3</v>
      </c>
      <c r="I19" s="8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90" t="s">
        <v>4158</v>
      </c>
      <c r="H20" s="90" t="s">
        <v>2</v>
      </c>
      <c r="I20" s="8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93" t="s">
        <v>4159</v>
      </c>
      <c r="H21" s="93" t="s">
        <v>3</v>
      </c>
      <c r="I21" s="92" t="s">
        <v>3</v>
      </c>
      <c r="J21" s="116"/>
    </row>
    <row r="22" spans="1:10">
      <c r="A22" s="122" t="s">
        <v>4160</v>
      </c>
      <c r="B22" s="119" t="s">
        <v>4161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87" t="s">
        <v>4161</v>
      </c>
      <c r="H22" s="87" t="s">
        <v>2</v>
      </c>
      <c r="I22" s="8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90" t="s">
        <v>4162</v>
      </c>
      <c r="H23" s="90" t="s">
        <v>3</v>
      </c>
      <c r="I23" s="8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93" t="s">
        <v>4163</v>
      </c>
      <c r="H24" s="93" t="s">
        <v>3</v>
      </c>
      <c r="I24" s="92" t="s">
        <v>3</v>
      </c>
      <c r="J24" s="116"/>
    </row>
    <row r="25" spans="1:10">
      <c r="A25" s="122" t="s">
        <v>4164</v>
      </c>
      <c r="B25" s="119" t="s">
        <v>4165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87" t="s">
        <v>4165</v>
      </c>
      <c r="H25" s="87" t="s">
        <v>2</v>
      </c>
      <c r="I25" s="8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90" t="s">
        <v>4166</v>
      </c>
      <c r="H26" s="90" t="s">
        <v>3</v>
      </c>
      <c r="I26" s="8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93" t="s">
        <v>4167</v>
      </c>
      <c r="H27" s="93" t="s">
        <v>3</v>
      </c>
      <c r="I27" s="92" t="s">
        <v>3</v>
      </c>
      <c r="J27" s="116"/>
    </row>
    <row r="28" spans="1:10">
      <c r="A28" s="122" t="s">
        <v>4168</v>
      </c>
      <c r="B28" s="119" t="s">
        <v>4169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87" t="s">
        <v>4170</v>
      </c>
      <c r="H28" s="87" t="s">
        <v>3</v>
      </c>
      <c r="I28" s="8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90" t="s">
        <v>4171</v>
      </c>
      <c r="H29" s="90" t="s">
        <v>3</v>
      </c>
      <c r="I29" s="8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93" t="s">
        <v>4169</v>
      </c>
      <c r="H30" s="93" t="s">
        <v>2</v>
      </c>
      <c r="I30" s="92" t="s">
        <v>2</v>
      </c>
      <c r="J30" s="116"/>
    </row>
    <row r="31" spans="1:10">
      <c r="A31" s="122" t="s">
        <v>4172</v>
      </c>
      <c r="B31" s="119" t="s">
        <v>4173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87" t="s">
        <v>4174</v>
      </c>
      <c r="H31" s="87" t="s">
        <v>3</v>
      </c>
      <c r="I31" s="8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90" t="s">
        <v>4175</v>
      </c>
      <c r="H32" s="90" t="s">
        <v>2</v>
      </c>
      <c r="I32" s="89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93" t="s">
        <v>4176</v>
      </c>
      <c r="H33" s="93" t="s">
        <v>3</v>
      </c>
      <c r="I33" s="92" t="s">
        <v>3</v>
      </c>
      <c r="J33" s="116"/>
    </row>
    <row r="34" spans="1:10">
      <c r="A34" s="122" t="s">
        <v>4177</v>
      </c>
      <c r="B34" s="119" t="s">
        <v>2830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87" t="s">
        <v>2839</v>
      </c>
      <c r="H34" s="87" t="s">
        <v>3</v>
      </c>
      <c r="I34" s="8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90" t="s">
        <v>2838</v>
      </c>
      <c r="H35" s="90" t="s">
        <v>3</v>
      </c>
      <c r="I35" s="8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93" t="s">
        <v>4178</v>
      </c>
      <c r="H36" s="93" t="s">
        <v>2</v>
      </c>
      <c r="I36" s="92" t="s">
        <v>2</v>
      </c>
      <c r="J36" s="116"/>
    </row>
    <row r="37" spans="1:10">
      <c r="A37" s="122" t="s">
        <v>4179</v>
      </c>
      <c r="B37" s="119" t="s">
        <v>4180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87" t="s">
        <v>4180</v>
      </c>
      <c r="H37" s="87" t="s">
        <v>2</v>
      </c>
      <c r="I37" s="8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90" t="s">
        <v>4181</v>
      </c>
      <c r="H38" s="90" t="s">
        <v>3</v>
      </c>
      <c r="I38" s="8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93" t="s">
        <v>4182</v>
      </c>
      <c r="H39" s="93" t="s">
        <v>3</v>
      </c>
      <c r="I39" s="92" t="s">
        <v>3</v>
      </c>
      <c r="J39" s="116"/>
    </row>
    <row r="40" spans="1:10">
      <c r="A40" s="122" t="s">
        <v>4183</v>
      </c>
      <c r="B40" s="119" t="s">
        <v>4184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87" t="s">
        <v>4184</v>
      </c>
      <c r="H40" s="87" t="s">
        <v>2</v>
      </c>
      <c r="I40" s="86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90" t="s">
        <v>4185</v>
      </c>
      <c r="H41" s="90" t="s">
        <v>3</v>
      </c>
      <c r="I41" s="8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93" t="s">
        <v>4186</v>
      </c>
      <c r="H42" s="93" t="s">
        <v>3</v>
      </c>
      <c r="I42" s="92" t="s">
        <v>3</v>
      </c>
      <c r="J42" s="116"/>
    </row>
    <row r="43" spans="1:10">
      <c r="A43" s="122" t="s">
        <v>4187</v>
      </c>
      <c r="B43" s="119" t="s">
        <v>4188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87" t="s">
        <v>4189</v>
      </c>
      <c r="H43" s="87" t="s">
        <v>3</v>
      </c>
      <c r="I43" s="8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90" t="s">
        <v>4190</v>
      </c>
      <c r="H44" s="90" t="s">
        <v>3</v>
      </c>
      <c r="I44" s="8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93" t="s">
        <v>4191</v>
      </c>
      <c r="H45" s="93" t="s">
        <v>2</v>
      </c>
      <c r="I45" s="92" t="s">
        <v>2</v>
      </c>
      <c r="J45" s="116"/>
    </row>
    <row r="46" spans="1:10">
      <c r="A46" s="122" t="s">
        <v>4192</v>
      </c>
      <c r="B46" s="119" t="s">
        <v>4193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87" t="s">
        <v>4193</v>
      </c>
      <c r="H46" s="87" t="s">
        <v>2</v>
      </c>
      <c r="I46" s="8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90" t="s">
        <v>4194</v>
      </c>
      <c r="H47" s="90" t="s">
        <v>3</v>
      </c>
      <c r="I47" s="8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93" t="s">
        <v>4195</v>
      </c>
      <c r="H48" s="93" t="s">
        <v>3</v>
      </c>
      <c r="I48" s="92" t="s">
        <v>3</v>
      </c>
      <c r="J48" s="116"/>
    </row>
    <row r="49" spans="1:10">
      <c r="A49" s="122" t="s">
        <v>4196</v>
      </c>
      <c r="B49" s="119" t="s">
        <v>4197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87" t="s">
        <v>4198</v>
      </c>
      <c r="H49" s="87" t="s">
        <v>3</v>
      </c>
      <c r="I49" s="8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90" t="s">
        <v>4199</v>
      </c>
      <c r="H50" s="90" t="s">
        <v>2</v>
      </c>
      <c r="I50" s="8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93" t="s">
        <v>4197</v>
      </c>
      <c r="H51" s="93" t="s">
        <v>2</v>
      </c>
      <c r="I51" s="92" t="s">
        <v>2</v>
      </c>
      <c r="J51" s="116"/>
    </row>
    <row r="52" spans="1:10">
      <c r="A52" s="122" t="s">
        <v>4200</v>
      </c>
      <c r="B52" s="119" t="s">
        <v>4201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87" t="s">
        <v>4201</v>
      </c>
      <c r="H52" s="87" t="s">
        <v>2</v>
      </c>
      <c r="I52" s="8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90" t="s">
        <v>4202</v>
      </c>
      <c r="H53" s="90" t="s">
        <v>3</v>
      </c>
      <c r="I53" s="8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93" t="s">
        <v>4203</v>
      </c>
      <c r="H54" s="93" t="s">
        <v>3</v>
      </c>
      <c r="I54" s="92" t="s">
        <v>3</v>
      </c>
      <c r="J54" s="116"/>
    </row>
    <row r="55" spans="1:10">
      <c r="A55" s="122" t="s">
        <v>4204</v>
      </c>
      <c r="B55" s="119" t="s">
        <v>4205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87" t="s">
        <v>4205</v>
      </c>
      <c r="H55" s="87" t="s">
        <v>2</v>
      </c>
      <c r="I55" s="86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90" t="s">
        <v>4206</v>
      </c>
      <c r="H56" s="90" t="s">
        <v>3</v>
      </c>
      <c r="I56" s="8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93" t="s">
        <v>4207</v>
      </c>
      <c r="H57" s="93" t="s">
        <v>3</v>
      </c>
      <c r="I57" s="92" t="s">
        <v>3</v>
      </c>
      <c r="J57" s="116"/>
    </row>
    <row r="58" spans="1:10">
      <c r="A58" s="122" t="s">
        <v>4208</v>
      </c>
      <c r="B58" s="119" t="s">
        <v>4209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87" t="s">
        <v>4210</v>
      </c>
      <c r="H58" s="87" t="s">
        <v>3</v>
      </c>
      <c r="I58" s="8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90" t="s">
        <v>4211</v>
      </c>
      <c r="H59" s="90" t="s">
        <v>3</v>
      </c>
      <c r="I59" s="8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93" t="s">
        <v>4209</v>
      </c>
      <c r="H60" s="93" t="s">
        <v>2</v>
      </c>
      <c r="I60" s="92" t="s">
        <v>2</v>
      </c>
      <c r="J60" s="116"/>
    </row>
    <row r="61" spans="1:10">
      <c r="A61" s="122" t="s">
        <v>4212</v>
      </c>
      <c r="B61" s="119" t="s">
        <v>4213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87" t="s">
        <v>4213</v>
      </c>
      <c r="H61" s="87" t="s">
        <v>2</v>
      </c>
      <c r="I61" s="8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90" t="s">
        <v>4214</v>
      </c>
      <c r="H62" s="90" t="s">
        <v>3</v>
      </c>
      <c r="I62" s="8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93" t="s">
        <v>4215</v>
      </c>
      <c r="H63" s="93" t="s">
        <v>3</v>
      </c>
      <c r="I63" s="92" t="s">
        <v>3</v>
      </c>
      <c r="J63" s="116"/>
    </row>
    <row r="64" spans="1:10">
      <c r="A64" s="122" t="s">
        <v>4216</v>
      </c>
      <c r="B64" s="119" t="s">
        <v>4217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87" t="s">
        <v>4218</v>
      </c>
      <c r="H64" s="87" t="s">
        <v>2</v>
      </c>
      <c r="I64" s="8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90" t="s">
        <v>4219</v>
      </c>
      <c r="H65" s="90" t="s">
        <v>2</v>
      </c>
      <c r="I65" s="89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93" t="s">
        <v>4220</v>
      </c>
      <c r="H66" s="93" t="s">
        <v>3</v>
      </c>
      <c r="I66" s="9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A00-000000000000}">
      <formula1>binary_options</formula1>
    </dataValidation>
    <dataValidation type="list" allowBlank="1" sqref="H7:I66" xr:uid="{00000000-0002-0000-4A00-000001000000}">
      <formula1>answer_evaluations</formula1>
    </dataValidation>
  </dataValidations>
  <pageMargins left="0.75" right="0.75" top="1" bottom="1" header="0.5" footer="0.5"/>
  <pageSetup paperSize="9" orientation="portrait" horizontalDpi="360" verticalDpi="36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67"/>
  <sheetViews>
    <sheetView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18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5483</v>
      </c>
      <c r="F2" s="90">
        <v>3990</v>
      </c>
      <c r="G2" s="90">
        <v>5633</v>
      </c>
      <c r="H2" s="89">
        <v>5821</v>
      </c>
    </row>
    <row r="3" spans="1:10">
      <c r="A3" s="88" t="s">
        <v>154</v>
      </c>
      <c r="B3" s="89" t="s">
        <v>4142</v>
      </c>
      <c r="D3" s="88" t="s">
        <v>156</v>
      </c>
      <c r="E3" s="90">
        <v>7395</v>
      </c>
      <c r="F3" s="90">
        <v>8271</v>
      </c>
      <c r="G3" s="90">
        <v>8273</v>
      </c>
      <c r="H3" s="89">
        <v>8273</v>
      </c>
    </row>
    <row r="4" spans="1:10">
      <c r="A4" s="91" t="s">
        <v>133</v>
      </c>
      <c r="B4" s="92" t="s">
        <v>242</v>
      </c>
      <c r="D4" s="91" t="s">
        <v>158</v>
      </c>
      <c r="E4" s="93">
        <v>12878</v>
      </c>
      <c r="F4" s="93">
        <v>12261</v>
      </c>
      <c r="G4" s="93">
        <v>13906</v>
      </c>
      <c r="H4" s="92">
        <v>14094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4221</v>
      </c>
      <c r="B7" s="130" t="s">
        <v>4222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4222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4223</v>
      </c>
      <c r="H8" s="111" t="s">
        <v>3</v>
      </c>
      <c r="I8" s="112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4224</v>
      </c>
      <c r="H9" s="113" t="s">
        <v>3</v>
      </c>
      <c r="I9" s="114" t="s">
        <v>3</v>
      </c>
      <c r="J9" s="116"/>
    </row>
    <row r="10" spans="1:10">
      <c r="A10" s="131" t="s">
        <v>4225</v>
      </c>
      <c r="B10" s="130" t="s">
        <v>4226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4227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4228</v>
      </c>
      <c r="H11" s="111" t="s">
        <v>3</v>
      </c>
      <c r="I11" s="112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4226</v>
      </c>
      <c r="H12" s="113" t="s">
        <v>2</v>
      </c>
      <c r="I12" s="114" t="s">
        <v>2</v>
      </c>
      <c r="J12" s="116"/>
    </row>
    <row r="13" spans="1:10">
      <c r="A13" s="131" t="s">
        <v>4229</v>
      </c>
      <c r="B13" s="130" t="s">
        <v>4230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4231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4230</v>
      </c>
      <c r="H14" s="111" t="s">
        <v>2</v>
      </c>
      <c r="I14" s="112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4232</v>
      </c>
      <c r="H15" s="113" t="s">
        <v>3</v>
      </c>
      <c r="I15" s="114" t="s">
        <v>3</v>
      </c>
      <c r="J15" s="116"/>
    </row>
    <row r="16" spans="1:10">
      <c r="A16" s="131" t="s">
        <v>4233</v>
      </c>
      <c r="B16" s="130" t="s">
        <v>4234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4234</v>
      </c>
      <c r="H16" s="109" t="s">
        <v>2</v>
      </c>
      <c r="I16" s="11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4235</v>
      </c>
      <c r="H17" s="111" t="s">
        <v>3</v>
      </c>
      <c r="I17" s="112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4236</v>
      </c>
      <c r="H18" s="113" t="s">
        <v>3</v>
      </c>
      <c r="I18" s="114" t="s">
        <v>3</v>
      </c>
      <c r="J18" s="116"/>
    </row>
    <row r="19" spans="1:10">
      <c r="A19" s="131" t="s">
        <v>4237</v>
      </c>
      <c r="B19" s="130" t="s">
        <v>2072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2072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4156</v>
      </c>
      <c r="H20" s="111" t="s">
        <v>3</v>
      </c>
      <c r="I20" s="112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113" t="s">
        <v>1597</v>
      </c>
      <c r="H21" s="113" t="s">
        <v>3</v>
      </c>
      <c r="I21" s="114" t="s">
        <v>3</v>
      </c>
      <c r="J21" s="116"/>
    </row>
    <row r="22" spans="1:10">
      <c r="A22" s="131" t="s">
        <v>4238</v>
      </c>
      <c r="B22" s="130" t="s">
        <v>4239</v>
      </c>
      <c r="C22" s="130" t="s">
        <v>0</v>
      </c>
      <c r="D22" s="130" t="s">
        <v>0</v>
      </c>
      <c r="E22" s="130" t="s">
        <v>0</v>
      </c>
      <c r="F22" s="132" t="str">
        <f>IF(COUNTIF(C22:E22, "yes") = 3, "yes", "no")</f>
        <v>yes</v>
      </c>
      <c r="G22" s="109" t="s">
        <v>4239</v>
      </c>
      <c r="H22" s="109" t="s">
        <v>2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4240</v>
      </c>
      <c r="H23" s="111" t="s">
        <v>3</v>
      </c>
      <c r="I23" s="112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7"/>
      <c r="G24" s="113" t="s">
        <v>4241</v>
      </c>
      <c r="H24" s="113" t="s">
        <v>3</v>
      </c>
      <c r="I24" s="114" t="s">
        <v>3</v>
      </c>
      <c r="J24" s="116"/>
    </row>
    <row r="25" spans="1:10">
      <c r="A25" s="131" t="s">
        <v>4242</v>
      </c>
      <c r="B25" s="130" t="s">
        <v>1837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1837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1522</v>
      </c>
      <c r="H26" s="111" t="s">
        <v>3</v>
      </c>
      <c r="I26" s="112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3" t="s">
        <v>4243</v>
      </c>
      <c r="H27" s="113" t="s">
        <v>3</v>
      </c>
      <c r="I27" s="114" t="s">
        <v>3</v>
      </c>
      <c r="J27" s="116"/>
    </row>
    <row r="28" spans="1:10">
      <c r="A28" s="131" t="s">
        <v>4244</v>
      </c>
      <c r="B28" s="130" t="s">
        <v>4245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4245</v>
      </c>
      <c r="H28" s="109" t="s">
        <v>2</v>
      </c>
      <c r="I28" s="11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4246</v>
      </c>
      <c r="H29" s="111" t="s">
        <v>2</v>
      </c>
      <c r="I29" s="112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3" t="s">
        <v>4247</v>
      </c>
      <c r="H30" s="113" t="s">
        <v>3</v>
      </c>
      <c r="I30" s="114" t="s">
        <v>3</v>
      </c>
      <c r="J30" s="116"/>
    </row>
    <row r="31" spans="1:10">
      <c r="A31" s="131" t="s">
        <v>4248</v>
      </c>
      <c r="B31" s="130" t="s">
        <v>4249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4250</v>
      </c>
      <c r="H31" s="109" t="s">
        <v>3</v>
      </c>
      <c r="I31" s="11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4249</v>
      </c>
      <c r="H32" s="111" t="s">
        <v>2</v>
      </c>
      <c r="I32" s="112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3" t="s">
        <v>4251</v>
      </c>
      <c r="H33" s="113" t="s">
        <v>3</v>
      </c>
      <c r="I33" s="114" t="s">
        <v>3</v>
      </c>
      <c r="J33" s="116"/>
    </row>
    <row r="34" spans="1:10">
      <c r="A34" s="131" t="s">
        <v>4252</v>
      </c>
      <c r="B34" s="130" t="s">
        <v>4173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4253</v>
      </c>
      <c r="H34" s="109" t="s">
        <v>3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4254</v>
      </c>
      <c r="H35" s="111" t="s">
        <v>3</v>
      </c>
      <c r="I35" s="112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3" t="s">
        <v>4173</v>
      </c>
      <c r="H36" s="113" t="s">
        <v>2</v>
      </c>
      <c r="I36" s="114" t="s">
        <v>2</v>
      </c>
      <c r="J36" s="116"/>
    </row>
    <row r="37" spans="1:10">
      <c r="A37" s="131" t="s">
        <v>4255</v>
      </c>
      <c r="B37" s="130" t="s">
        <v>4256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4257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4258</v>
      </c>
      <c r="H38" s="111" t="s">
        <v>3</v>
      </c>
      <c r="I38" s="112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3" t="s">
        <v>4256</v>
      </c>
      <c r="H39" s="113" t="s">
        <v>2</v>
      </c>
      <c r="I39" s="114" t="s">
        <v>2</v>
      </c>
      <c r="J39" s="116"/>
    </row>
    <row r="40" spans="1:10">
      <c r="A40" s="131" t="s">
        <v>4259</v>
      </c>
      <c r="B40" s="130" t="s">
        <v>4260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4261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>
        <v>6400</v>
      </c>
      <c r="H41" s="111" t="s">
        <v>2</v>
      </c>
      <c r="I41" s="112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3" t="s">
        <v>2830</v>
      </c>
      <c r="H42" s="113" t="s">
        <v>3</v>
      </c>
      <c r="I42" s="114" t="s">
        <v>3</v>
      </c>
      <c r="J42" s="116"/>
    </row>
    <row r="43" spans="1:10">
      <c r="A43" s="131" t="s">
        <v>4262</v>
      </c>
      <c r="B43" s="130" t="s">
        <v>4263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>
        <v>1500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>
        <v>500</v>
      </c>
      <c r="H44" s="111" t="s">
        <v>3</v>
      </c>
      <c r="I44" s="112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3">
        <v>2000</v>
      </c>
      <c r="H45" s="113" t="s">
        <v>3</v>
      </c>
      <c r="I45" s="114" t="s">
        <v>3</v>
      </c>
      <c r="J45" s="116"/>
    </row>
    <row r="46" spans="1:10">
      <c r="A46" s="131" t="s">
        <v>4264</v>
      </c>
      <c r="B46" s="130" t="s">
        <v>4265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4266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4265</v>
      </c>
      <c r="H47" s="111" t="s">
        <v>2</v>
      </c>
      <c r="I47" s="112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113" t="s">
        <v>4267</v>
      </c>
      <c r="H48" s="113" t="s">
        <v>3</v>
      </c>
      <c r="I48" s="114" t="s">
        <v>3</v>
      </c>
      <c r="J48" s="116"/>
    </row>
    <row r="49" spans="1:10">
      <c r="A49" s="131" t="s">
        <v>4268</v>
      </c>
      <c r="B49" s="130" t="s">
        <v>4269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4269</v>
      </c>
      <c r="H49" s="109" t="s">
        <v>2</v>
      </c>
      <c r="I49" s="11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4270</v>
      </c>
      <c r="H50" s="111" t="s">
        <v>3</v>
      </c>
      <c r="I50" s="112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3" t="s">
        <v>4271</v>
      </c>
      <c r="H51" s="113" t="s">
        <v>3</v>
      </c>
      <c r="I51" s="114" t="s">
        <v>3</v>
      </c>
      <c r="J51" s="116"/>
    </row>
    <row r="52" spans="1:10">
      <c r="A52" s="131" t="s">
        <v>4272</v>
      </c>
      <c r="B52" s="130" t="s">
        <v>4193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4273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4193</v>
      </c>
      <c r="H53" s="111" t="s">
        <v>2</v>
      </c>
      <c r="I53" s="112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3" t="s">
        <v>4274</v>
      </c>
      <c r="H54" s="113" t="s">
        <v>3</v>
      </c>
      <c r="I54" s="114" t="s">
        <v>3</v>
      </c>
      <c r="J54" s="116"/>
    </row>
    <row r="55" spans="1:10">
      <c r="A55" s="131" t="s">
        <v>4275</v>
      </c>
      <c r="B55" s="130" t="s">
        <v>4276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4276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4277</v>
      </c>
      <c r="H56" s="111" t="s">
        <v>3</v>
      </c>
      <c r="I56" s="112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3" t="s">
        <v>4278</v>
      </c>
      <c r="H57" s="113" t="s">
        <v>3</v>
      </c>
      <c r="I57" s="114" t="s">
        <v>3</v>
      </c>
      <c r="J57" s="116"/>
    </row>
    <row r="58" spans="1:10">
      <c r="A58" s="131" t="s">
        <v>4279</v>
      </c>
      <c r="B58" s="130" t="s">
        <v>4209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4209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4175</v>
      </c>
      <c r="H59" s="111" t="s">
        <v>3</v>
      </c>
      <c r="I59" s="112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113" t="s">
        <v>4210</v>
      </c>
      <c r="H60" s="113" t="s">
        <v>3</v>
      </c>
      <c r="I60" s="114" t="s">
        <v>3</v>
      </c>
      <c r="J60" s="116"/>
    </row>
    <row r="61" spans="1:10">
      <c r="A61" s="131" t="s">
        <v>4280</v>
      </c>
      <c r="B61" s="130" t="s">
        <v>4214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4214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4281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4213</v>
      </c>
      <c r="H63" s="113" t="s">
        <v>3</v>
      </c>
      <c r="I63" s="114" t="s">
        <v>3</v>
      </c>
      <c r="J63" s="116"/>
    </row>
    <row r="64" spans="1:10">
      <c r="A64" s="131" t="s">
        <v>4282</v>
      </c>
      <c r="B64" s="130" t="s">
        <v>4283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4284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4285</v>
      </c>
      <c r="H65" s="111" t="s">
        <v>3</v>
      </c>
      <c r="I65" s="112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3" t="s">
        <v>4283</v>
      </c>
      <c r="H66" s="113" t="s">
        <v>2</v>
      </c>
      <c r="I66" s="114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B00-000000000000}">
      <formula1>binary_options</formula1>
    </dataValidation>
    <dataValidation type="list" allowBlank="1" sqref="H7:I66" xr:uid="{00000000-0002-0000-4B00-000001000000}">
      <formula1>answer_evaluations</formula1>
    </dataValidation>
  </dataValidation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67"/>
  <sheetViews>
    <sheetView topLeftCell="A16" workbookViewId="0">
      <selection activeCell="N59" sqref="N5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18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5634</v>
      </c>
      <c r="F2" s="90">
        <v>5306</v>
      </c>
      <c r="G2" s="90">
        <v>5896</v>
      </c>
      <c r="H2" s="89">
        <v>5773</v>
      </c>
    </row>
    <row r="3" spans="1:10">
      <c r="A3" s="88" t="s">
        <v>154</v>
      </c>
      <c r="B3" s="89" t="s">
        <v>4142</v>
      </c>
      <c r="D3" s="88" t="s">
        <v>156</v>
      </c>
      <c r="E3" s="90">
        <v>7395</v>
      </c>
      <c r="F3" s="90">
        <v>8297</v>
      </c>
      <c r="G3" s="90">
        <v>8298</v>
      </c>
      <c r="H3" s="89">
        <v>8292</v>
      </c>
    </row>
    <row r="4" spans="1:10">
      <c r="A4" s="91" t="s">
        <v>133</v>
      </c>
      <c r="B4" s="92" t="s">
        <v>285</v>
      </c>
      <c r="D4" s="91" t="s">
        <v>158</v>
      </c>
      <c r="E4" s="93">
        <v>13029</v>
      </c>
      <c r="F4" s="93">
        <v>13603</v>
      </c>
      <c r="G4" s="93">
        <v>14194</v>
      </c>
      <c r="H4" s="92">
        <v>14065</v>
      </c>
    </row>
    <row r="6" spans="1:10">
      <c r="A6" s="94" t="s">
        <v>159</v>
      </c>
      <c r="B6" s="95" t="s">
        <v>160</v>
      </c>
      <c r="C6" s="95" t="s">
        <v>161</v>
      </c>
      <c r="D6" s="95" t="s">
        <v>162</v>
      </c>
      <c r="E6" s="95" t="s">
        <v>163</v>
      </c>
      <c r="F6" s="95" t="s">
        <v>164</v>
      </c>
      <c r="G6" s="95" t="s">
        <v>165</v>
      </c>
      <c r="H6" s="95" t="s">
        <v>166</v>
      </c>
      <c r="I6" s="96" t="s">
        <v>167</v>
      </c>
      <c r="J6" s="116"/>
    </row>
    <row r="7" spans="1:10">
      <c r="A7" s="122" t="s">
        <v>4286</v>
      </c>
      <c r="B7" s="119" t="s">
        <v>4287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87" t="s">
        <v>4288</v>
      </c>
      <c r="H7" s="87" t="s">
        <v>3</v>
      </c>
      <c r="I7" s="86" t="s">
        <v>3</v>
      </c>
      <c r="J7" s="116"/>
    </row>
    <row r="8" spans="1:10">
      <c r="A8" s="123"/>
      <c r="B8" s="120"/>
      <c r="C8" s="120"/>
      <c r="D8" s="120"/>
      <c r="E8" s="120"/>
      <c r="F8" s="120"/>
      <c r="G8" s="90" t="s">
        <v>4289</v>
      </c>
      <c r="H8" s="90" t="s">
        <v>2</v>
      </c>
      <c r="I8" s="89" t="s">
        <v>2</v>
      </c>
      <c r="J8" s="116"/>
    </row>
    <row r="9" spans="1:10">
      <c r="A9" s="124"/>
      <c r="B9" s="121"/>
      <c r="C9" s="121"/>
      <c r="D9" s="121"/>
      <c r="E9" s="121"/>
      <c r="F9" s="121"/>
      <c r="G9" s="93" t="s">
        <v>4290</v>
      </c>
      <c r="H9" s="93" t="s">
        <v>3</v>
      </c>
      <c r="I9" s="92" t="s">
        <v>3</v>
      </c>
      <c r="J9" s="116"/>
    </row>
    <row r="10" spans="1:10">
      <c r="A10" s="122" t="s">
        <v>4291</v>
      </c>
      <c r="B10" s="119" t="s">
        <v>4292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87" t="s">
        <v>4293</v>
      </c>
      <c r="H10" s="87" t="s">
        <v>3</v>
      </c>
      <c r="I10" s="8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90" t="s">
        <v>4294</v>
      </c>
      <c r="H11" s="90" t="s">
        <v>2</v>
      </c>
      <c r="I11" s="89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93" t="s">
        <v>4295</v>
      </c>
      <c r="H12" s="93" t="s">
        <v>3</v>
      </c>
      <c r="I12" s="92" t="s">
        <v>3</v>
      </c>
      <c r="J12" s="116"/>
    </row>
    <row r="13" spans="1:10">
      <c r="A13" s="122" t="s">
        <v>4296</v>
      </c>
      <c r="B13" s="119" t="s">
        <v>4297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87" t="s">
        <v>4298</v>
      </c>
      <c r="H13" s="87" t="s">
        <v>2</v>
      </c>
      <c r="I13" s="8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90" t="s">
        <v>4236</v>
      </c>
      <c r="H14" s="90" t="s">
        <v>3</v>
      </c>
      <c r="I14" s="8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93" t="s">
        <v>4299</v>
      </c>
      <c r="H15" s="93" t="s">
        <v>3</v>
      </c>
      <c r="I15" s="92" t="s">
        <v>3</v>
      </c>
      <c r="J15" s="116"/>
    </row>
    <row r="16" spans="1:10">
      <c r="A16" s="122" t="s">
        <v>4300</v>
      </c>
      <c r="B16" s="119" t="s">
        <v>4301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87" t="s">
        <v>4302</v>
      </c>
      <c r="H16" s="87" t="s">
        <v>3</v>
      </c>
      <c r="I16" s="8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90" t="s">
        <v>4301</v>
      </c>
      <c r="H17" s="90" t="s">
        <v>2</v>
      </c>
      <c r="I17" s="8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93" t="s">
        <v>4303</v>
      </c>
      <c r="H18" s="93" t="s">
        <v>3</v>
      </c>
      <c r="I18" s="92" t="s">
        <v>3</v>
      </c>
      <c r="J18" s="116"/>
    </row>
    <row r="19" spans="1:10">
      <c r="A19" s="122" t="s">
        <v>4304</v>
      </c>
      <c r="B19" s="119" t="s">
        <v>1837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87" t="s">
        <v>1868</v>
      </c>
      <c r="H19" s="87" t="s">
        <v>3</v>
      </c>
      <c r="I19" s="8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90" t="s">
        <v>4305</v>
      </c>
      <c r="H20" s="90" t="s">
        <v>2</v>
      </c>
      <c r="I20" s="89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93" t="s">
        <v>1522</v>
      </c>
      <c r="H21" s="93" t="s">
        <v>3</v>
      </c>
      <c r="I21" s="92" t="s">
        <v>3</v>
      </c>
      <c r="J21" s="116"/>
    </row>
    <row r="22" spans="1:10">
      <c r="A22" s="122" t="s">
        <v>4306</v>
      </c>
      <c r="B22" s="119" t="s">
        <v>4307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87" t="s">
        <v>4307</v>
      </c>
      <c r="H22" s="87" t="s">
        <v>2</v>
      </c>
      <c r="I22" s="8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90" t="s">
        <v>4308</v>
      </c>
      <c r="H23" s="90" t="s">
        <v>3</v>
      </c>
      <c r="I23" s="8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93" t="s">
        <v>4236</v>
      </c>
      <c r="H24" s="93" t="s">
        <v>3</v>
      </c>
      <c r="I24" s="92" t="s">
        <v>3</v>
      </c>
      <c r="J24" s="116"/>
    </row>
    <row r="25" spans="1:10">
      <c r="A25" s="122" t="s">
        <v>4309</v>
      </c>
      <c r="B25" s="119" t="s">
        <v>4249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87" t="s">
        <v>4310</v>
      </c>
      <c r="H25" s="87" t="s">
        <v>2</v>
      </c>
      <c r="I25" s="8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90" t="s">
        <v>4311</v>
      </c>
      <c r="H26" s="90" t="s">
        <v>3</v>
      </c>
      <c r="I26" s="8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93" t="s">
        <v>4312</v>
      </c>
      <c r="H27" s="93" t="s">
        <v>3</v>
      </c>
      <c r="I27" s="92" t="s">
        <v>3</v>
      </c>
      <c r="J27" s="116"/>
    </row>
    <row r="28" spans="1:10">
      <c r="A28" s="122" t="s">
        <v>4313</v>
      </c>
      <c r="B28" s="119" t="s">
        <v>4314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87" t="s">
        <v>4314</v>
      </c>
      <c r="H28" s="87" t="s">
        <v>2</v>
      </c>
      <c r="I28" s="8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90" t="s">
        <v>4315</v>
      </c>
      <c r="H29" s="90" t="s">
        <v>3</v>
      </c>
      <c r="I29" s="8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93" t="s">
        <v>4316</v>
      </c>
      <c r="H30" s="93" t="s">
        <v>3</v>
      </c>
      <c r="I30" s="92" t="s">
        <v>3</v>
      </c>
      <c r="J30" s="116"/>
    </row>
    <row r="31" spans="1:10">
      <c r="A31" s="122" t="s">
        <v>4317</v>
      </c>
      <c r="B31" s="119" t="s">
        <v>4318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87" t="s">
        <v>4319</v>
      </c>
      <c r="H31" s="87" t="s">
        <v>3</v>
      </c>
      <c r="I31" s="8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90" t="s">
        <v>4320</v>
      </c>
      <c r="H32" s="90" t="s">
        <v>3</v>
      </c>
      <c r="I32" s="8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93" t="s">
        <v>4318</v>
      </c>
      <c r="H33" s="93" t="s">
        <v>2</v>
      </c>
      <c r="I33" s="92" t="s">
        <v>2</v>
      </c>
      <c r="J33" s="116"/>
    </row>
    <row r="34" spans="1:10">
      <c r="A34" s="122" t="s">
        <v>4321</v>
      </c>
      <c r="B34" s="119" t="s">
        <v>4276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87" t="s">
        <v>4276</v>
      </c>
      <c r="H34" s="87" t="s">
        <v>2</v>
      </c>
      <c r="I34" s="8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90" t="s">
        <v>4278</v>
      </c>
      <c r="H35" s="90" t="s">
        <v>3</v>
      </c>
      <c r="I35" s="8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93" t="s">
        <v>4322</v>
      </c>
      <c r="H36" s="93" t="s">
        <v>3</v>
      </c>
      <c r="I36" s="92" t="s">
        <v>3</v>
      </c>
      <c r="J36" s="116"/>
    </row>
    <row r="37" spans="1:10">
      <c r="A37" s="122" t="s">
        <v>4323</v>
      </c>
      <c r="B37" s="119" t="s">
        <v>4281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87" t="s">
        <v>4211</v>
      </c>
      <c r="H37" s="87" t="s">
        <v>3</v>
      </c>
      <c r="I37" s="8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90" t="s">
        <v>4210</v>
      </c>
      <c r="H38" s="90" t="s">
        <v>3</v>
      </c>
      <c r="I38" s="8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93" t="s">
        <v>4324</v>
      </c>
      <c r="H39" s="93" t="s">
        <v>2</v>
      </c>
      <c r="I39" s="92" t="s">
        <v>3</v>
      </c>
      <c r="J39" s="116"/>
    </row>
    <row r="40" spans="1:10">
      <c r="A40" s="122" t="s">
        <v>4325</v>
      </c>
      <c r="B40" s="119" t="s">
        <v>4213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87" t="s">
        <v>4210</v>
      </c>
      <c r="H40" s="87" t="s">
        <v>3</v>
      </c>
      <c r="I40" s="8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90" t="s">
        <v>4213</v>
      </c>
      <c r="H41" s="90" t="s">
        <v>2</v>
      </c>
      <c r="I41" s="8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93" t="s">
        <v>4175</v>
      </c>
      <c r="H42" s="93" t="s">
        <v>3</v>
      </c>
      <c r="I42" s="92" t="s">
        <v>3</v>
      </c>
      <c r="J42" s="116"/>
    </row>
    <row r="43" spans="1:10">
      <c r="A43" s="122" t="s">
        <v>4326</v>
      </c>
      <c r="B43" s="119" t="s">
        <v>4256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87" t="s">
        <v>4327</v>
      </c>
      <c r="H43" s="87" t="s">
        <v>2</v>
      </c>
      <c r="I43" s="8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90" t="s">
        <v>4328</v>
      </c>
      <c r="H44" s="90" t="s">
        <v>3</v>
      </c>
      <c r="I44" s="8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93" t="s">
        <v>4209</v>
      </c>
      <c r="H45" s="93" t="s">
        <v>3</v>
      </c>
      <c r="I45" s="92" t="s">
        <v>3</v>
      </c>
      <c r="J45" s="116"/>
    </row>
    <row r="46" spans="1:10">
      <c r="A46" s="122" t="s">
        <v>4329</v>
      </c>
      <c r="B46" s="119" t="s">
        <v>4267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87" t="s">
        <v>4330</v>
      </c>
      <c r="H46" s="87" t="s">
        <v>3</v>
      </c>
      <c r="I46" s="8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90" t="s">
        <v>4331</v>
      </c>
      <c r="H47" s="90" t="s">
        <v>2</v>
      </c>
      <c r="I47" s="89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93" t="s">
        <v>4332</v>
      </c>
      <c r="H48" s="93" t="s">
        <v>3</v>
      </c>
      <c r="I48" s="92" t="s">
        <v>3</v>
      </c>
      <c r="J48" s="116"/>
    </row>
    <row r="49" spans="1:10">
      <c r="A49" s="122" t="s">
        <v>4333</v>
      </c>
      <c r="B49" s="119" t="s">
        <v>4334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87" t="s">
        <v>4335</v>
      </c>
      <c r="H49" s="87" t="s">
        <v>3</v>
      </c>
      <c r="I49" s="8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90" t="s">
        <v>4336</v>
      </c>
      <c r="H50" s="90" t="s">
        <v>3</v>
      </c>
      <c r="I50" s="89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93" t="s">
        <v>4334</v>
      </c>
      <c r="H51" s="93" t="s">
        <v>2</v>
      </c>
      <c r="I51" s="92" t="s">
        <v>2</v>
      </c>
      <c r="J51" s="116"/>
    </row>
    <row r="52" spans="1:10">
      <c r="A52" s="122" t="s">
        <v>4337</v>
      </c>
      <c r="B52" s="119" t="s">
        <v>4283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87" t="s">
        <v>4338</v>
      </c>
      <c r="H52" s="87" t="s">
        <v>3</v>
      </c>
      <c r="I52" s="8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90" t="s">
        <v>4339</v>
      </c>
      <c r="H53" s="90" t="s">
        <v>3</v>
      </c>
      <c r="I53" s="89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93" t="s">
        <v>4283</v>
      </c>
      <c r="H54" s="93" t="s">
        <v>2</v>
      </c>
      <c r="I54" s="92" t="s">
        <v>2</v>
      </c>
      <c r="J54" s="116"/>
    </row>
    <row r="55" spans="1:10">
      <c r="A55" s="122" t="s">
        <v>4340</v>
      </c>
      <c r="B55" s="119" t="s">
        <v>4341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87" t="s">
        <v>4342</v>
      </c>
      <c r="H55" s="87" t="s">
        <v>3</v>
      </c>
      <c r="I55" s="8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90" t="s">
        <v>4343</v>
      </c>
      <c r="H56" s="90" t="s">
        <v>3</v>
      </c>
      <c r="I56" s="8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93" t="s">
        <v>4341</v>
      </c>
      <c r="H57" s="93" t="s">
        <v>2</v>
      </c>
      <c r="I57" s="92" t="s">
        <v>2</v>
      </c>
      <c r="J57" s="116"/>
    </row>
    <row r="58" spans="1:10">
      <c r="A58" s="122" t="s">
        <v>4344</v>
      </c>
      <c r="B58" s="119" t="s">
        <v>4345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87" t="s">
        <v>4346</v>
      </c>
      <c r="H58" s="87" t="s">
        <v>3</v>
      </c>
      <c r="I58" s="8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90" t="s">
        <v>4347</v>
      </c>
      <c r="H59" s="90" t="s">
        <v>3</v>
      </c>
      <c r="I59" s="8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93" t="s">
        <v>4345</v>
      </c>
      <c r="H60" s="93" t="s">
        <v>2</v>
      </c>
      <c r="I60" s="92" t="s">
        <v>2</v>
      </c>
      <c r="J60" s="116"/>
    </row>
    <row r="61" spans="1:10">
      <c r="A61" s="122" t="s">
        <v>4348</v>
      </c>
      <c r="B61" s="119" t="s">
        <v>4349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87" t="s">
        <v>4349</v>
      </c>
      <c r="H61" s="87" t="s">
        <v>2</v>
      </c>
      <c r="I61" s="86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90" t="s">
        <v>4350</v>
      </c>
      <c r="H62" s="90" t="s">
        <v>3</v>
      </c>
      <c r="I62" s="89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93" t="s">
        <v>4351</v>
      </c>
      <c r="H63" s="93" t="s">
        <v>3</v>
      </c>
      <c r="I63" s="92" t="s">
        <v>3</v>
      </c>
      <c r="J63" s="116"/>
    </row>
    <row r="64" spans="1:10">
      <c r="A64" s="122" t="s">
        <v>4352</v>
      </c>
      <c r="B64" s="119" t="s">
        <v>4353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87" t="s">
        <v>4354</v>
      </c>
      <c r="H64" s="87" t="s">
        <v>3</v>
      </c>
      <c r="I64" s="8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90" t="s">
        <v>4355</v>
      </c>
      <c r="H65" s="90" t="s">
        <v>3</v>
      </c>
      <c r="I65" s="8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93" t="s">
        <v>4353</v>
      </c>
      <c r="H66" s="93" t="s">
        <v>2</v>
      </c>
      <c r="I66" s="92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C00-000000000000}">
      <formula1>binary_options</formula1>
    </dataValidation>
    <dataValidation type="list" allowBlank="1" sqref="H7:I66" xr:uid="{00000000-0002-0000-4C00-000001000000}">
      <formula1>answer_evaluations</formula1>
    </dataValidation>
  </dataValidation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67"/>
  <sheetViews>
    <sheetView topLeftCell="A15"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19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50126</v>
      </c>
      <c r="F2" s="90">
        <v>25609</v>
      </c>
      <c r="G2" s="90">
        <v>26573</v>
      </c>
      <c r="H2" s="89">
        <v>26623</v>
      </c>
    </row>
    <row r="3" spans="1:10">
      <c r="A3" s="88" t="s">
        <v>154</v>
      </c>
      <c r="B3" s="89" t="s">
        <v>4142</v>
      </c>
      <c r="D3" s="88" t="s">
        <v>156</v>
      </c>
      <c r="E3" s="90">
        <v>62441</v>
      </c>
      <c r="F3" s="90">
        <v>33204</v>
      </c>
      <c r="G3" s="90">
        <v>33172</v>
      </c>
      <c r="H3" s="89">
        <v>33192</v>
      </c>
    </row>
    <row r="4" spans="1:10">
      <c r="A4" s="91" t="s">
        <v>133</v>
      </c>
      <c r="B4" s="92" t="s">
        <v>157</v>
      </c>
      <c r="D4" s="91" t="s">
        <v>158</v>
      </c>
      <c r="E4" s="93">
        <v>112567</v>
      </c>
      <c r="F4" s="93">
        <v>58813</v>
      </c>
      <c r="G4" s="93">
        <v>59745</v>
      </c>
      <c r="H4" s="92">
        <v>59815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4356</v>
      </c>
      <c r="B7" s="130" t="s">
        <v>4357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4357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4358</v>
      </c>
      <c r="H8" s="111" t="s">
        <v>2</v>
      </c>
      <c r="I8" s="112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2004</v>
      </c>
      <c r="H9" s="113" t="s">
        <v>3</v>
      </c>
      <c r="I9" s="114" t="s">
        <v>3</v>
      </c>
      <c r="J9" s="116"/>
    </row>
    <row r="10" spans="1:10">
      <c r="A10" s="131" t="s">
        <v>4359</v>
      </c>
      <c r="B10" s="130" t="s">
        <v>4360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4361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4360</v>
      </c>
      <c r="H11" s="111" t="s">
        <v>2</v>
      </c>
      <c r="I11" s="112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4362</v>
      </c>
      <c r="H12" s="113" t="s">
        <v>3</v>
      </c>
      <c r="I12" s="114" t="s">
        <v>3</v>
      </c>
      <c r="J12" s="116"/>
    </row>
    <row r="13" spans="1:10">
      <c r="A13" s="131" t="s">
        <v>4363</v>
      </c>
      <c r="B13" s="130" t="s">
        <v>4364</v>
      </c>
      <c r="C13" s="130" t="s">
        <v>0</v>
      </c>
      <c r="D13" s="130" t="s">
        <v>0</v>
      </c>
      <c r="E13" s="130" t="s">
        <v>1</v>
      </c>
      <c r="F13" s="130" t="str">
        <f>IF(COUNTIF(C13:E13, "yes") = 3, "yes", "no")</f>
        <v>no</v>
      </c>
      <c r="G13" s="109" t="s">
        <v>4365</v>
      </c>
      <c r="H13" s="109" t="s">
        <v>4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4366</v>
      </c>
      <c r="H14" s="111" t="s">
        <v>4</v>
      </c>
      <c r="I14" s="112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113" t="s">
        <v>4364</v>
      </c>
      <c r="H15" s="113" t="s">
        <v>4</v>
      </c>
      <c r="I15" s="114" t="s">
        <v>2</v>
      </c>
      <c r="J15" s="116"/>
    </row>
    <row r="16" spans="1:10">
      <c r="A16" s="131" t="s">
        <v>4367</v>
      </c>
      <c r="B16" s="130" t="s">
        <v>4368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4369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4370</v>
      </c>
      <c r="H17" s="111" t="s">
        <v>3</v>
      </c>
      <c r="I17" s="112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4368</v>
      </c>
      <c r="H18" s="113" t="s">
        <v>2</v>
      </c>
      <c r="I18" s="114" t="s">
        <v>2</v>
      </c>
      <c r="J18" s="116"/>
    </row>
    <row r="19" spans="1:10">
      <c r="A19" s="131" t="s">
        <v>4371</v>
      </c>
      <c r="B19" s="130" t="s">
        <v>4213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4236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4372</v>
      </c>
      <c r="H20" s="111" t="s">
        <v>2</v>
      </c>
      <c r="I20" s="112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4373</v>
      </c>
      <c r="H21" s="113" t="s">
        <v>3</v>
      </c>
      <c r="I21" s="114" t="s">
        <v>3</v>
      </c>
      <c r="J21" s="116"/>
    </row>
    <row r="22" spans="1:10">
      <c r="A22" s="131" t="s">
        <v>4374</v>
      </c>
      <c r="B22" s="130" t="s">
        <v>4214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4375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4214</v>
      </c>
      <c r="H23" s="111" t="s">
        <v>2</v>
      </c>
      <c r="I23" s="112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4254</v>
      </c>
      <c r="H24" s="113" t="s">
        <v>3</v>
      </c>
      <c r="I24" s="114" t="s">
        <v>3</v>
      </c>
      <c r="J24" s="116"/>
    </row>
    <row r="25" spans="1:10">
      <c r="A25" s="131" t="s">
        <v>4376</v>
      </c>
      <c r="B25" s="130" t="s">
        <v>932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949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950</v>
      </c>
      <c r="H26" s="111" t="s">
        <v>3</v>
      </c>
      <c r="I26" s="112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932</v>
      </c>
      <c r="H27" s="113" t="s">
        <v>2</v>
      </c>
      <c r="I27" s="114" t="s">
        <v>2</v>
      </c>
      <c r="J27" s="116"/>
    </row>
    <row r="28" spans="1:10">
      <c r="A28" s="131" t="s">
        <v>4377</v>
      </c>
      <c r="B28" s="130" t="s">
        <v>4378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4379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4380</v>
      </c>
      <c r="H29" s="111" t="s">
        <v>3</v>
      </c>
      <c r="I29" s="112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4378</v>
      </c>
      <c r="H30" s="113" t="s">
        <v>2</v>
      </c>
      <c r="I30" s="114" t="s">
        <v>2</v>
      </c>
      <c r="J30" s="116"/>
    </row>
    <row r="31" spans="1:10">
      <c r="A31" s="131" t="s">
        <v>4381</v>
      </c>
      <c r="B31" s="130" t="s">
        <v>4222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4382</v>
      </c>
      <c r="H31" s="109" t="s">
        <v>3</v>
      </c>
      <c r="I31" s="11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4222</v>
      </c>
      <c r="H32" s="111" t="s">
        <v>2</v>
      </c>
      <c r="I32" s="112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3" t="s">
        <v>4383</v>
      </c>
      <c r="H33" s="113" t="s">
        <v>3</v>
      </c>
      <c r="I33" s="114" t="s">
        <v>3</v>
      </c>
      <c r="J33" s="116"/>
    </row>
    <row r="34" spans="1:10">
      <c r="A34" s="131" t="s">
        <v>4384</v>
      </c>
      <c r="B34" s="130" t="s">
        <v>4385</v>
      </c>
      <c r="C34" s="132" t="s">
        <v>0</v>
      </c>
      <c r="D34" s="132" t="s">
        <v>0</v>
      </c>
      <c r="E34" s="132" t="s">
        <v>0</v>
      </c>
      <c r="F34" s="130" t="str">
        <f>IF(COUNTIF(C34:E34, "yes") = 3, "yes", "no")</f>
        <v>yes</v>
      </c>
      <c r="G34" s="109" t="s">
        <v>4222</v>
      </c>
      <c r="H34" s="109" t="s">
        <v>3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4385</v>
      </c>
      <c r="H35" s="111" t="s">
        <v>2</v>
      </c>
      <c r="I35" s="112" t="s">
        <v>2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113" t="s">
        <v>4386</v>
      </c>
      <c r="H36" s="113" t="s">
        <v>3</v>
      </c>
      <c r="I36" s="114" t="s">
        <v>3</v>
      </c>
      <c r="J36" s="116"/>
    </row>
    <row r="37" spans="1:10">
      <c r="A37" s="131" t="s">
        <v>4387</v>
      </c>
      <c r="B37" s="130" t="s">
        <v>4144</v>
      </c>
      <c r="C37" s="132" t="s">
        <v>0</v>
      </c>
      <c r="D37" s="132" t="s">
        <v>0</v>
      </c>
      <c r="E37" s="132" t="s">
        <v>0</v>
      </c>
      <c r="F37" s="130" t="str">
        <f>IF(COUNTIF(C37:E37, "yes") = 3, "yes", "no")</f>
        <v>yes</v>
      </c>
      <c r="G37" s="109" t="s">
        <v>4388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4144</v>
      </c>
      <c r="H38" s="111" t="s">
        <v>2</v>
      </c>
      <c r="I38" s="112" t="s">
        <v>2</v>
      </c>
      <c r="J38" s="116"/>
    </row>
    <row r="39" spans="1:10" ht="15.75" customHeight="1" thickBot="1">
      <c r="A39" s="124"/>
      <c r="B39" s="121"/>
      <c r="C39" s="127"/>
      <c r="D39" s="127"/>
      <c r="E39" s="127"/>
      <c r="F39" s="121"/>
      <c r="G39" s="113" t="s">
        <v>4145</v>
      </c>
      <c r="H39" s="113" t="s">
        <v>3</v>
      </c>
      <c r="I39" s="114" t="s">
        <v>3</v>
      </c>
      <c r="J39" s="116"/>
    </row>
    <row r="40" spans="1:10">
      <c r="A40" s="131" t="s">
        <v>4389</v>
      </c>
      <c r="B40" s="130" t="s">
        <v>4390</v>
      </c>
      <c r="C40" s="132" t="s">
        <v>0</v>
      </c>
      <c r="D40" s="132" t="s">
        <v>0</v>
      </c>
      <c r="E40" s="132" t="s">
        <v>0</v>
      </c>
      <c r="F40" s="130" t="str">
        <f>IF(COUNTIF(C40:E40, "yes") = 3, "yes", "no")</f>
        <v>yes</v>
      </c>
      <c r="G40" s="109" t="s">
        <v>4390</v>
      </c>
      <c r="H40" s="109" t="s">
        <v>2</v>
      </c>
      <c r="I40" s="11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4391</v>
      </c>
      <c r="H41" s="111" t="s">
        <v>3</v>
      </c>
      <c r="I41" s="112" t="s">
        <v>3</v>
      </c>
      <c r="J41" s="116"/>
    </row>
    <row r="42" spans="1:10" ht="15.75" customHeight="1" thickBot="1">
      <c r="A42" s="124"/>
      <c r="B42" s="121"/>
      <c r="C42" s="127"/>
      <c r="D42" s="127"/>
      <c r="E42" s="127"/>
      <c r="F42" s="121"/>
      <c r="G42" s="113" t="s">
        <v>1590</v>
      </c>
      <c r="H42" s="113" t="s">
        <v>3</v>
      </c>
      <c r="I42" s="114" t="s">
        <v>3</v>
      </c>
      <c r="J42" s="116"/>
    </row>
    <row r="43" spans="1:10">
      <c r="A43" s="131" t="s">
        <v>4392</v>
      </c>
      <c r="B43" s="130" t="s">
        <v>4393</v>
      </c>
      <c r="C43" s="132" t="s">
        <v>0</v>
      </c>
      <c r="D43" s="132" t="s">
        <v>0</v>
      </c>
      <c r="E43" s="132" t="s">
        <v>0</v>
      </c>
      <c r="F43" s="130" t="str">
        <f>IF(COUNTIF(C43:E43, "yes") = 3, "yes", "no")</f>
        <v>yes</v>
      </c>
      <c r="G43" s="109" t="s">
        <v>4394</v>
      </c>
      <c r="H43" s="109" t="s">
        <v>3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4395</v>
      </c>
      <c r="H44" s="111" t="s">
        <v>3</v>
      </c>
      <c r="I44" s="112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113" t="s">
        <v>4393</v>
      </c>
      <c r="H45" s="113" t="s">
        <v>2</v>
      </c>
      <c r="I45" s="114" t="s">
        <v>2</v>
      </c>
      <c r="J45" s="116"/>
    </row>
    <row r="46" spans="1:10">
      <c r="A46" s="131" t="s">
        <v>4396</v>
      </c>
      <c r="B46" s="130" t="s">
        <v>4197</v>
      </c>
      <c r="C46" s="132" t="s">
        <v>0</v>
      </c>
      <c r="D46" s="132" t="s">
        <v>0</v>
      </c>
      <c r="E46" s="132" t="s">
        <v>0</v>
      </c>
      <c r="F46" s="130" t="str">
        <f>IF(COUNTIF(C46:E46, "yes") = 3, "yes", "no")</f>
        <v>yes</v>
      </c>
      <c r="G46" s="109" t="s">
        <v>4198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4197</v>
      </c>
      <c r="H47" s="111" t="s">
        <v>2</v>
      </c>
      <c r="I47" s="112" t="s">
        <v>2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113" t="s">
        <v>4199</v>
      </c>
      <c r="H48" s="113" t="s">
        <v>2</v>
      </c>
      <c r="I48" s="114" t="s">
        <v>2</v>
      </c>
      <c r="J48" s="116"/>
    </row>
    <row r="49" spans="1:10">
      <c r="A49" s="131" t="s">
        <v>4397</v>
      </c>
      <c r="B49" s="130" t="s">
        <v>4276</v>
      </c>
      <c r="C49" s="132" t="s">
        <v>0</v>
      </c>
      <c r="D49" s="132" t="s">
        <v>0</v>
      </c>
      <c r="E49" s="132" t="s">
        <v>0</v>
      </c>
      <c r="F49" s="130" t="str">
        <f>IF(COUNTIF(C49:E49, "yes") = 3, "yes", "no")</f>
        <v>yes</v>
      </c>
      <c r="G49" s="109" t="s">
        <v>4278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4398</v>
      </c>
      <c r="H50" s="111" t="s">
        <v>2</v>
      </c>
      <c r="I50" s="112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113" t="s">
        <v>4399</v>
      </c>
      <c r="H51" s="113" t="s">
        <v>3</v>
      </c>
      <c r="I51" s="114" t="s">
        <v>3</v>
      </c>
      <c r="J51" s="116"/>
    </row>
    <row r="52" spans="1:10">
      <c r="A52" s="131" t="s">
        <v>4400</v>
      </c>
      <c r="B52" s="130" t="s">
        <v>4401</v>
      </c>
      <c r="C52" s="132" t="s">
        <v>0</v>
      </c>
      <c r="D52" s="132" t="s">
        <v>0</v>
      </c>
      <c r="E52" s="132" t="s">
        <v>0</v>
      </c>
      <c r="F52" s="130" t="str">
        <f>IF(COUNTIF(C52:E52, "yes") = 3, "yes", "no")</f>
        <v>yes</v>
      </c>
      <c r="G52" s="109" t="s">
        <v>4401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4402</v>
      </c>
      <c r="H53" s="111" t="s">
        <v>3</v>
      </c>
      <c r="I53" s="112" t="s">
        <v>3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113" t="s">
        <v>4403</v>
      </c>
      <c r="H54" s="113" t="s">
        <v>3</v>
      </c>
      <c r="I54" s="114" t="s">
        <v>3</v>
      </c>
      <c r="J54" s="116"/>
    </row>
    <row r="55" spans="1:10">
      <c r="A55" s="131" t="s">
        <v>4404</v>
      </c>
      <c r="B55" s="130" t="s">
        <v>3062</v>
      </c>
      <c r="C55" s="132" t="s">
        <v>0</v>
      </c>
      <c r="D55" s="132" t="s">
        <v>0</v>
      </c>
      <c r="E55" s="132" t="s">
        <v>0</v>
      </c>
      <c r="F55" s="130" t="str">
        <f>IF(COUNTIF(C55:E55, "yes") = 3, "yes", "no")</f>
        <v>yes</v>
      </c>
      <c r="G55" s="109" t="s">
        <v>1795</v>
      </c>
      <c r="H55" s="109" t="s">
        <v>3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3098</v>
      </c>
      <c r="H56" s="111" t="s">
        <v>3</v>
      </c>
      <c r="I56" s="112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113" t="s">
        <v>3062</v>
      </c>
      <c r="H57" s="113" t="s">
        <v>2</v>
      </c>
      <c r="I57" s="114" t="s">
        <v>2</v>
      </c>
      <c r="J57" s="116"/>
    </row>
    <row r="58" spans="1:10">
      <c r="A58" s="131" t="s">
        <v>4405</v>
      </c>
      <c r="B58" s="130" t="s">
        <v>4406</v>
      </c>
      <c r="C58" s="132" t="s">
        <v>0</v>
      </c>
      <c r="D58" s="132" t="s">
        <v>0</v>
      </c>
      <c r="E58" s="132" t="s">
        <v>0</v>
      </c>
      <c r="F58" s="130" t="str">
        <f>IF(COUNTIF(C58:E58, "yes") = 3, "yes", "no")</f>
        <v>yes</v>
      </c>
      <c r="G58" s="109" t="s">
        <v>4407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1874</v>
      </c>
      <c r="H59" s="111" t="s">
        <v>3</v>
      </c>
      <c r="I59" s="112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3" t="s">
        <v>2042</v>
      </c>
      <c r="H60" s="113" t="s">
        <v>3</v>
      </c>
      <c r="I60" s="114" t="s">
        <v>3</v>
      </c>
      <c r="J60" s="116"/>
    </row>
    <row r="61" spans="1:10">
      <c r="A61" s="131" t="s">
        <v>4408</v>
      </c>
      <c r="B61" s="130" t="s">
        <v>4409</v>
      </c>
      <c r="C61" s="132" t="s">
        <v>0</v>
      </c>
      <c r="D61" s="132" t="s">
        <v>0</v>
      </c>
      <c r="E61" s="132" t="s">
        <v>0</v>
      </c>
      <c r="F61" s="130" t="str">
        <f>IF(COUNTIF(C61:E61, "yes") = 3, "yes", "no")</f>
        <v>yes</v>
      </c>
      <c r="G61" s="109" t="s">
        <v>4409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4410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113" t="s">
        <v>4411</v>
      </c>
      <c r="H63" s="113" t="s">
        <v>3</v>
      </c>
      <c r="I63" s="114" t="s">
        <v>3</v>
      </c>
      <c r="J63" s="116"/>
    </row>
    <row r="64" spans="1:10">
      <c r="A64" s="131" t="s">
        <v>4412</v>
      </c>
      <c r="B64" s="130" t="s">
        <v>4413</v>
      </c>
      <c r="C64" s="132" t="s">
        <v>0</v>
      </c>
      <c r="D64" s="132" t="s">
        <v>0</v>
      </c>
      <c r="E64" s="132" t="s">
        <v>0</v>
      </c>
      <c r="F64" s="130" t="str">
        <f>IF(COUNTIF(C64:E64, "yes") = 3, "yes", "no")</f>
        <v>yes</v>
      </c>
      <c r="G64" s="109" t="s">
        <v>4414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4413</v>
      </c>
      <c r="H65" s="111" t="s">
        <v>2</v>
      </c>
      <c r="I65" s="112" t="s">
        <v>2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113" t="s">
        <v>4415</v>
      </c>
      <c r="H66" s="113" t="s">
        <v>3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D00-000000000000}">
      <formula1>binary_options</formula1>
    </dataValidation>
    <dataValidation type="list" allowBlank="1" sqref="H7:I66" xr:uid="{00000000-0002-0000-4D00-000001000000}">
      <formula1>answer_evaluations</formula1>
    </dataValidation>
  </dataValidation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67"/>
  <sheetViews>
    <sheetView workbookViewId="0">
      <selection activeCell="G45" sqref="G4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19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38774</v>
      </c>
      <c r="F2" s="90">
        <v>27893</v>
      </c>
      <c r="G2" s="90">
        <v>27261</v>
      </c>
      <c r="H2" s="89">
        <v>26951</v>
      </c>
    </row>
    <row r="3" spans="1:10">
      <c r="A3" s="88" t="s">
        <v>154</v>
      </c>
      <c r="B3" s="89" t="s">
        <v>4142</v>
      </c>
      <c r="D3" s="88" t="s">
        <v>156</v>
      </c>
      <c r="E3" s="90">
        <v>62729</v>
      </c>
      <c r="F3" s="90">
        <v>33432</v>
      </c>
      <c r="G3" s="90">
        <v>33420</v>
      </c>
      <c r="H3" s="89">
        <v>33428</v>
      </c>
    </row>
    <row r="4" spans="1:10">
      <c r="A4" s="91" t="s">
        <v>133</v>
      </c>
      <c r="B4" s="92" t="s">
        <v>242</v>
      </c>
      <c r="D4" s="91" t="s">
        <v>158</v>
      </c>
      <c r="E4" s="93">
        <v>101503</v>
      </c>
      <c r="F4" s="93">
        <v>61325</v>
      </c>
      <c r="G4" s="93">
        <v>60681</v>
      </c>
      <c r="H4" s="92">
        <v>60379</v>
      </c>
    </row>
    <row r="6" spans="1:10">
      <c r="A6" s="94" t="s">
        <v>159</v>
      </c>
      <c r="B6" s="95" t="s">
        <v>160</v>
      </c>
      <c r="C6" s="95" t="s">
        <v>161</v>
      </c>
      <c r="D6" s="95" t="s">
        <v>162</v>
      </c>
      <c r="E6" s="95" t="s">
        <v>163</v>
      </c>
      <c r="F6" s="95" t="s">
        <v>164</v>
      </c>
      <c r="G6" s="95" t="s">
        <v>165</v>
      </c>
      <c r="H6" s="95" t="s">
        <v>166</v>
      </c>
      <c r="I6" s="96" t="s">
        <v>167</v>
      </c>
      <c r="J6" s="116"/>
    </row>
    <row r="7" spans="1:10">
      <c r="A7" s="122" t="s">
        <v>4416</v>
      </c>
      <c r="B7" s="119" t="s">
        <v>4417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87" t="s">
        <v>1614</v>
      </c>
      <c r="H7" s="87" t="s">
        <v>3</v>
      </c>
      <c r="I7" s="86" t="s">
        <v>3</v>
      </c>
      <c r="J7" s="116"/>
    </row>
    <row r="8" spans="1:10">
      <c r="A8" s="123"/>
      <c r="B8" s="120"/>
      <c r="C8" s="120"/>
      <c r="D8" s="120"/>
      <c r="E8" s="120"/>
      <c r="F8" s="120"/>
      <c r="G8" s="90" t="s">
        <v>4417</v>
      </c>
      <c r="H8" s="90" t="s">
        <v>2</v>
      </c>
      <c r="I8" s="89" t="s">
        <v>2</v>
      </c>
      <c r="J8" s="116"/>
    </row>
    <row r="9" spans="1:10">
      <c r="A9" s="124"/>
      <c r="B9" s="121"/>
      <c r="C9" s="121"/>
      <c r="D9" s="121"/>
      <c r="E9" s="121"/>
      <c r="F9" s="121"/>
      <c r="G9" s="93" t="s">
        <v>1521</v>
      </c>
      <c r="H9" s="93" t="s">
        <v>3</v>
      </c>
      <c r="I9" s="92" t="s">
        <v>3</v>
      </c>
      <c r="J9" s="116"/>
    </row>
    <row r="10" spans="1:10">
      <c r="A10" s="122" t="s">
        <v>4418</v>
      </c>
      <c r="B10" s="119" t="s">
        <v>4419</v>
      </c>
      <c r="C10" s="119" t="s">
        <v>1</v>
      </c>
      <c r="D10" s="119" t="s">
        <v>0</v>
      </c>
      <c r="E10" s="119" t="s">
        <v>1</v>
      </c>
      <c r="F10" s="119" t="str">
        <f>IF(COUNTIF(C10:E10, "yes") = 3, "yes", "no")</f>
        <v>no</v>
      </c>
      <c r="G10" s="87" t="s">
        <v>4420</v>
      </c>
      <c r="H10" s="87" t="s">
        <v>4</v>
      </c>
      <c r="I10" s="8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90" t="s">
        <v>4421</v>
      </c>
      <c r="H11" s="90" t="s">
        <v>4</v>
      </c>
      <c r="I11" s="8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93" t="s">
        <v>4419</v>
      </c>
      <c r="H12" s="93" t="s">
        <v>4</v>
      </c>
      <c r="I12" s="92" t="s">
        <v>2</v>
      </c>
      <c r="J12" s="116"/>
    </row>
    <row r="13" spans="1:10">
      <c r="A13" s="122" t="s">
        <v>4422</v>
      </c>
      <c r="B13" s="119" t="s">
        <v>4423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87" t="s">
        <v>4424</v>
      </c>
      <c r="H13" s="87" t="s">
        <v>3</v>
      </c>
      <c r="I13" s="86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90" t="s">
        <v>4425</v>
      </c>
      <c r="H14" s="90" t="s">
        <v>3</v>
      </c>
      <c r="I14" s="8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93" t="s">
        <v>4423</v>
      </c>
      <c r="H15" s="93" t="s">
        <v>2</v>
      </c>
      <c r="I15" s="92" t="s">
        <v>2</v>
      </c>
      <c r="J15" s="116"/>
    </row>
    <row r="16" spans="1:10">
      <c r="A16" s="122" t="s">
        <v>4426</v>
      </c>
      <c r="B16" s="119" t="s">
        <v>2315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87" t="s">
        <v>1596</v>
      </c>
      <c r="H16" s="87" t="s">
        <v>3</v>
      </c>
      <c r="I16" s="86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90" t="s">
        <v>4427</v>
      </c>
      <c r="H17" s="90" t="s">
        <v>3</v>
      </c>
      <c r="I17" s="89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93" t="s">
        <v>2315</v>
      </c>
      <c r="H18" s="93" t="s">
        <v>2</v>
      </c>
      <c r="I18" s="92" t="s">
        <v>2</v>
      </c>
      <c r="J18" s="116"/>
    </row>
    <row r="19" spans="1:10">
      <c r="A19" s="122" t="s">
        <v>4428</v>
      </c>
      <c r="B19" s="119" t="s">
        <v>4429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87" t="s">
        <v>1614</v>
      </c>
      <c r="H19" s="87" t="s">
        <v>3</v>
      </c>
      <c r="I19" s="8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90" t="s">
        <v>2191</v>
      </c>
      <c r="H20" s="90" t="s">
        <v>3</v>
      </c>
      <c r="I20" s="8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93" t="s">
        <v>4429</v>
      </c>
      <c r="H21" s="93" t="s">
        <v>2</v>
      </c>
      <c r="I21" s="92" t="s">
        <v>2</v>
      </c>
      <c r="J21" s="116"/>
    </row>
    <row r="22" spans="1:10">
      <c r="A22" s="122" t="s">
        <v>4430</v>
      </c>
      <c r="B22" s="119" t="s">
        <v>4341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87" t="s">
        <v>4342</v>
      </c>
      <c r="H22" s="87" t="s">
        <v>3</v>
      </c>
      <c r="I22" s="8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90" t="s">
        <v>4341</v>
      </c>
      <c r="H23" s="90" t="s">
        <v>2</v>
      </c>
      <c r="I23" s="89" t="s">
        <v>2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93" t="s">
        <v>4431</v>
      </c>
      <c r="H24" s="93" t="s">
        <v>3</v>
      </c>
      <c r="I24" s="92" t="s">
        <v>3</v>
      </c>
      <c r="J24" s="116"/>
    </row>
    <row r="25" spans="1:10">
      <c r="A25" s="122" t="s">
        <v>4432</v>
      </c>
      <c r="B25" s="119" t="s">
        <v>4433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87" t="s">
        <v>4434</v>
      </c>
      <c r="H25" s="87" t="s">
        <v>3</v>
      </c>
      <c r="I25" s="8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90" t="s">
        <v>4433</v>
      </c>
      <c r="H26" s="90" t="s">
        <v>2</v>
      </c>
      <c r="I26" s="89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93" t="s">
        <v>4435</v>
      </c>
      <c r="H27" s="93" t="s">
        <v>3</v>
      </c>
      <c r="I27" s="92" t="s">
        <v>3</v>
      </c>
      <c r="J27" s="116"/>
    </row>
    <row r="28" spans="1:10">
      <c r="A28" s="122" t="s">
        <v>4436</v>
      </c>
      <c r="B28" s="119" t="s">
        <v>4437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87" t="s">
        <v>4437</v>
      </c>
      <c r="H28" s="87" t="s">
        <v>2</v>
      </c>
      <c r="I28" s="86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90" t="s">
        <v>4438</v>
      </c>
      <c r="H29" s="90" t="s">
        <v>3</v>
      </c>
      <c r="I29" s="89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93" t="s">
        <v>4439</v>
      </c>
      <c r="H30" s="93" t="s">
        <v>3</v>
      </c>
      <c r="I30" s="92" t="s">
        <v>3</v>
      </c>
      <c r="J30" s="116"/>
    </row>
    <row r="31" spans="1:10">
      <c r="A31" s="122" t="s">
        <v>4440</v>
      </c>
      <c r="B31" s="119" t="s">
        <v>4441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87" t="s">
        <v>4442</v>
      </c>
      <c r="H31" s="87" t="s">
        <v>3</v>
      </c>
      <c r="I31" s="86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90" t="s">
        <v>4441</v>
      </c>
      <c r="H32" s="90" t="s">
        <v>2</v>
      </c>
      <c r="I32" s="89" t="s">
        <v>2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93" t="s">
        <v>4267</v>
      </c>
      <c r="H33" s="93" t="s">
        <v>3</v>
      </c>
      <c r="I33" s="92" t="s">
        <v>3</v>
      </c>
      <c r="J33" s="116"/>
    </row>
    <row r="34" spans="1:10">
      <c r="A34" s="122" t="s">
        <v>4443</v>
      </c>
      <c r="B34" s="119" t="s">
        <v>4442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87" t="s">
        <v>4442</v>
      </c>
      <c r="H34" s="87" t="s">
        <v>2</v>
      </c>
      <c r="I34" s="8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90" t="s">
        <v>4441</v>
      </c>
      <c r="H35" s="90" t="s">
        <v>3</v>
      </c>
      <c r="I35" s="89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93" t="s">
        <v>4267</v>
      </c>
      <c r="H36" s="93" t="s">
        <v>3</v>
      </c>
      <c r="I36" s="92" t="s">
        <v>3</v>
      </c>
      <c r="J36" s="116"/>
    </row>
    <row r="37" spans="1:10">
      <c r="A37" s="122" t="s">
        <v>4444</v>
      </c>
      <c r="B37" s="119" t="s">
        <v>4445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87" t="s">
        <v>4445</v>
      </c>
      <c r="H37" s="87" t="s">
        <v>2</v>
      </c>
      <c r="I37" s="86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90" t="s">
        <v>4446</v>
      </c>
      <c r="H38" s="90" t="s">
        <v>3</v>
      </c>
      <c r="I38" s="89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93" t="s">
        <v>4447</v>
      </c>
      <c r="H39" s="93" t="s">
        <v>3</v>
      </c>
      <c r="I39" s="92" t="s">
        <v>3</v>
      </c>
      <c r="J39" s="116"/>
    </row>
    <row r="40" spans="1:10">
      <c r="A40" s="122" t="s">
        <v>4448</v>
      </c>
      <c r="B40" s="119" t="s">
        <v>4360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87" t="s">
        <v>4361</v>
      </c>
      <c r="H40" s="87" t="s">
        <v>3</v>
      </c>
      <c r="I40" s="8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90" t="s">
        <v>4360</v>
      </c>
      <c r="H41" s="90" t="s">
        <v>2</v>
      </c>
      <c r="I41" s="89" t="s">
        <v>2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93" t="s">
        <v>4449</v>
      </c>
      <c r="H42" s="93" t="s">
        <v>3</v>
      </c>
      <c r="I42" s="92" t="s">
        <v>3</v>
      </c>
      <c r="J42" s="116"/>
    </row>
    <row r="43" spans="1:10">
      <c r="A43" s="122" t="s">
        <v>4450</v>
      </c>
      <c r="B43" s="119" t="s">
        <v>4451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87" t="s">
        <v>4452</v>
      </c>
      <c r="H43" s="87" t="s">
        <v>2</v>
      </c>
      <c r="I43" s="8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90" t="s">
        <v>4451</v>
      </c>
      <c r="H44" s="90" t="s">
        <v>2</v>
      </c>
      <c r="I44" s="89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93" t="s">
        <v>4453</v>
      </c>
      <c r="H45" s="93" t="s">
        <v>2</v>
      </c>
      <c r="I45" s="92" t="s">
        <v>2</v>
      </c>
      <c r="J45" s="116"/>
    </row>
    <row r="46" spans="1:10">
      <c r="A46" s="122" t="s">
        <v>4454</v>
      </c>
      <c r="B46" s="119" t="s">
        <v>4455</v>
      </c>
      <c r="C46" s="119" t="s">
        <v>0</v>
      </c>
      <c r="D46" s="119" t="s">
        <v>0</v>
      </c>
      <c r="E46" s="119" t="s">
        <v>0</v>
      </c>
      <c r="F46" s="119" t="str">
        <f>IF(COUNTIF(C46:E46, "yes") = 3, "yes", "no")</f>
        <v>yes</v>
      </c>
      <c r="G46" s="87" t="s">
        <v>4265</v>
      </c>
      <c r="H46" s="87" t="s">
        <v>3</v>
      </c>
      <c r="I46" s="8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90" t="s">
        <v>4456</v>
      </c>
      <c r="H47" s="90" t="s">
        <v>3</v>
      </c>
      <c r="I47" s="89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93" t="s">
        <v>4455</v>
      </c>
      <c r="H48" s="93" t="s">
        <v>2</v>
      </c>
      <c r="I48" s="92" t="s">
        <v>2</v>
      </c>
      <c r="J48" s="116"/>
    </row>
    <row r="49" spans="1:10">
      <c r="A49" s="122" t="s">
        <v>4457</v>
      </c>
      <c r="B49" s="119" t="s">
        <v>4458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87" t="s">
        <v>4459</v>
      </c>
      <c r="H49" s="87" t="s">
        <v>3</v>
      </c>
      <c r="I49" s="8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90" t="s">
        <v>4460</v>
      </c>
      <c r="H50" s="90" t="s">
        <v>3</v>
      </c>
      <c r="I50" s="89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93" t="s">
        <v>4458</v>
      </c>
      <c r="H51" s="93" t="s">
        <v>2</v>
      </c>
      <c r="I51" s="92" t="s">
        <v>2</v>
      </c>
      <c r="J51" s="116"/>
    </row>
    <row r="52" spans="1:10">
      <c r="A52" s="122" t="s">
        <v>4461</v>
      </c>
      <c r="B52" s="119" t="s">
        <v>4213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87" t="s">
        <v>4214</v>
      </c>
      <c r="H52" s="87" t="s">
        <v>3</v>
      </c>
      <c r="I52" s="8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90" t="s">
        <v>4213</v>
      </c>
      <c r="H53" s="90" t="s">
        <v>2</v>
      </c>
      <c r="I53" s="89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93" t="s">
        <v>4281</v>
      </c>
      <c r="H54" s="93" t="s">
        <v>3</v>
      </c>
      <c r="I54" s="92" t="s">
        <v>3</v>
      </c>
      <c r="J54" s="116"/>
    </row>
    <row r="55" spans="1:10">
      <c r="A55" s="122" t="s">
        <v>4462</v>
      </c>
      <c r="B55" s="119" t="s">
        <v>4463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87" t="s">
        <v>4464</v>
      </c>
      <c r="H55" s="87" t="s">
        <v>3</v>
      </c>
      <c r="I55" s="8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90" t="s">
        <v>4465</v>
      </c>
      <c r="H56" s="90" t="s">
        <v>3</v>
      </c>
      <c r="I56" s="89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93" t="s">
        <v>4466</v>
      </c>
      <c r="H57" s="93" t="s">
        <v>2</v>
      </c>
      <c r="I57" s="92" t="s">
        <v>2</v>
      </c>
      <c r="J57" s="116"/>
    </row>
    <row r="58" spans="1:10">
      <c r="A58" s="122" t="s">
        <v>4467</v>
      </c>
      <c r="B58" s="119" t="s">
        <v>4468</v>
      </c>
      <c r="C58" s="119" t="s">
        <v>0</v>
      </c>
      <c r="D58" s="119" t="s">
        <v>0</v>
      </c>
      <c r="E58" s="119" t="s">
        <v>0</v>
      </c>
      <c r="F58" s="119" t="str">
        <f>IF(COUNTIF(C58:E58, "yes") = 3, "yes", "no")</f>
        <v>yes</v>
      </c>
      <c r="G58" s="87" t="s">
        <v>4469</v>
      </c>
      <c r="H58" s="87" t="s">
        <v>3</v>
      </c>
      <c r="I58" s="8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90" t="s">
        <v>4468</v>
      </c>
      <c r="H59" s="90" t="s">
        <v>2</v>
      </c>
      <c r="I59" s="89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93" t="s">
        <v>4470</v>
      </c>
      <c r="H60" s="93" t="s">
        <v>3</v>
      </c>
      <c r="I60" s="92" t="s">
        <v>3</v>
      </c>
      <c r="J60" s="116"/>
    </row>
    <row r="61" spans="1:10">
      <c r="A61" s="122" t="s">
        <v>4471</v>
      </c>
      <c r="B61" s="119" t="s">
        <v>4472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87" t="s">
        <v>4473</v>
      </c>
      <c r="H61" s="87" t="s">
        <v>2</v>
      </c>
      <c r="I61" s="8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90" t="s">
        <v>4474</v>
      </c>
      <c r="H62" s="90" t="s">
        <v>3</v>
      </c>
      <c r="I62" s="89" t="s">
        <v>3</v>
      </c>
      <c r="J62" s="116"/>
    </row>
    <row r="63" spans="1:10" ht="31.5" customHeight="1" thickBot="1">
      <c r="A63" s="124"/>
      <c r="B63" s="121"/>
      <c r="C63" s="121"/>
      <c r="D63" s="121"/>
      <c r="E63" s="121"/>
      <c r="F63" s="121"/>
      <c r="G63" s="93" t="s">
        <v>4475</v>
      </c>
      <c r="H63" s="93" t="s">
        <v>3</v>
      </c>
      <c r="I63" s="92" t="s">
        <v>3</v>
      </c>
      <c r="J63" s="116"/>
    </row>
    <row r="64" spans="1:10">
      <c r="A64" s="122" t="s">
        <v>4476</v>
      </c>
      <c r="B64" s="119" t="s">
        <v>4345</v>
      </c>
      <c r="C64" s="119" t="s">
        <v>0</v>
      </c>
      <c r="D64" s="119" t="s">
        <v>0</v>
      </c>
      <c r="E64" s="119" t="s">
        <v>0</v>
      </c>
      <c r="F64" s="119" t="str">
        <f>IF(COUNTIF(C64:E64, "yes") = 3, "yes", "no")</f>
        <v>yes</v>
      </c>
      <c r="G64" s="87" t="s">
        <v>4477</v>
      </c>
      <c r="H64" s="87" t="s">
        <v>2</v>
      </c>
      <c r="I64" s="8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90" t="s">
        <v>4478</v>
      </c>
      <c r="H65" s="90" t="s">
        <v>3</v>
      </c>
      <c r="I65" s="89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93" t="s">
        <v>4479</v>
      </c>
      <c r="H66" s="93" t="s">
        <v>3</v>
      </c>
      <c r="I66" s="9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E00-000000000000}">
      <formula1>binary_options</formula1>
    </dataValidation>
    <dataValidation type="list" allowBlank="1" sqref="H7:I66" xr:uid="{00000000-0002-0000-4E00-000001000000}">
      <formula1>answer_evaluations</formula1>
    </dataValidation>
  </dataValidation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67"/>
  <sheetViews>
    <sheetView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19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55422</v>
      </c>
      <c r="F2" s="90">
        <v>24962</v>
      </c>
      <c r="G2" s="90">
        <v>22366</v>
      </c>
      <c r="H2" s="89">
        <v>22315</v>
      </c>
    </row>
    <row r="3" spans="1:10">
      <c r="A3" s="88" t="s">
        <v>154</v>
      </c>
      <c r="B3" s="89" t="s">
        <v>4142</v>
      </c>
      <c r="D3" s="88" t="s">
        <v>156</v>
      </c>
      <c r="E3" s="90">
        <v>62584</v>
      </c>
      <c r="F3" s="90">
        <v>33324</v>
      </c>
      <c r="G3" s="90">
        <v>33328</v>
      </c>
      <c r="H3" s="89">
        <v>33340</v>
      </c>
    </row>
    <row r="4" spans="1:10">
      <c r="A4" s="91" t="s">
        <v>133</v>
      </c>
      <c r="B4" s="92" t="s">
        <v>285</v>
      </c>
      <c r="D4" s="91" t="s">
        <v>158</v>
      </c>
      <c r="E4" s="93">
        <v>118006</v>
      </c>
      <c r="F4" s="93">
        <v>58286</v>
      </c>
      <c r="G4" s="93">
        <v>55694</v>
      </c>
      <c r="H4" s="92">
        <v>55655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4480</v>
      </c>
      <c r="B7" s="130" t="s">
        <v>4230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4230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4481</v>
      </c>
      <c r="H8" s="111" t="s">
        <v>3</v>
      </c>
      <c r="I8" s="112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4482</v>
      </c>
      <c r="H9" s="113" t="s">
        <v>3</v>
      </c>
      <c r="I9" s="114" t="s">
        <v>3</v>
      </c>
      <c r="J9" s="116"/>
    </row>
    <row r="10" spans="1:10">
      <c r="A10" s="131" t="s">
        <v>4483</v>
      </c>
      <c r="B10" s="130" t="s">
        <v>2004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4358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2004</v>
      </c>
      <c r="H11" s="111" t="s">
        <v>2</v>
      </c>
      <c r="I11" s="112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1612</v>
      </c>
      <c r="H12" s="113" t="s">
        <v>3</v>
      </c>
      <c r="I12" s="114" t="s">
        <v>3</v>
      </c>
      <c r="J12" s="116"/>
    </row>
    <row r="13" spans="1:10">
      <c r="A13" s="131" t="s">
        <v>4484</v>
      </c>
      <c r="B13" s="130" t="s">
        <v>4485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4486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4485</v>
      </c>
      <c r="H14" s="111" t="s">
        <v>2</v>
      </c>
      <c r="I14" s="112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4487</v>
      </c>
      <c r="H15" s="113" t="s">
        <v>3</v>
      </c>
      <c r="I15" s="114" t="s">
        <v>3</v>
      </c>
      <c r="J15" s="116"/>
    </row>
    <row r="16" spans="1:10">
      <c r="A16" s="131" t="s">
        <v>4488</v>
      </c>
      <c r="B16" s="130" t="s">
        <v>4489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4490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4491</v>
      </c>
      <c r="H17" s="111" t="s">
        <v>3</v>
      </c>
      <c r="I17" s="112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4489</v>
      </c>
      <c r="H18" s="113" t="s">
        <v>2</v>
      </c>
      <c r="I18" s="114" t="s">
        <v>2</v>
      </c>
      <c r="J18" s="116"/>
    </row>
    <row r="19" spans="1:10">
      <c r="A19" s="131" t="s">
        <v>4492</v>
      </c>
      <c r="B19" s="130" t="s">
        <v>4493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4494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4493</v>
      </c>
      <c r="H20" s="111" t="s">
        <v>2</v>
      </c>
      <c r="I20" s="112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4495</v>
      </c>
      <c r="H21" s="113" t="s">
        <v>3</v>
      </c>
      <c r="I21" s="114" t="s">
        <v>3</v>
      </c>
      <c r="J21" s="116"/>
    </row>
    <row r="22" spans="1:10">
      <c r="A22" s="131" t="s">
        <v>4496</v>
      </c>
      <c r="B22" s="130" t="s">
        <v>4420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4497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4420</v>
      </c>
      <c r="H23" s="111" t="s">
        <v>2</v>
      </c>
      <c r="I23" s="112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4498</v>
      </c>
      <c r="H24" s="113" t="s">
        <v>3</v>
      </c>
      <c r="I24" s="114" t="s">
        <v>3</v>
      </c>
      <c r="J24" s="116"/>
    </row>
    <row r="25" spans="1:10">
      <c r="A25" s="131" t="s">
        <v>4499</v>
      </c>
      <c r="B25" s="130" t="s">
        <v>4500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4501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4500</v>
      </c>
      <c r="H26" s="111" t="s">
        <v>2</v>
      </c>
      <c r="I26" s="112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4502</v>
      </c>
      <c r="H27" s="113" t="s">
        <v>3</v>
      </c>
      <c r="I27" s="114" t="s">
        <v>3</v>
      </c>
      <c r="J27" s="116"/>
    </row>
    <row r="28" spans="1:10">
      <c r="A28" s="131" t="s">
        <v>4503</v>
      </c>
      <c r="B28" s="130" t="s">
        <v>4504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4504</v>
      </c>
      <c r="H28" s="109" t="s">
        <v>2</v>
      </c>
      <c r="I28" s="11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2122</v>
      </c>
      <c r="H29" s="111" t="s">
        <v>3</v>
      </c>
      <c r="I29" s="112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4505</v>
      </c>
      <c r="H30" s="113" t="s">
        <v>3</v>
      </c>
      <c r="I30" s="114" t="s">
        <v>3</v>
      </c>
      <c r="J30" s="116"/>
    </row>
    <row r="31" spans="1:10">
      <c r="A31" s="131" t="s">
        <v>4506</v>
      </c>
      <c r="B31" s="130" t="s">
        <v>4201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4507</v>
      </c>
      <c r="H31" s="109" t="s">
        <v>3</v>
      </c>
      <c r="I31" s="11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4201</v>
      </c>
      <c r="H32" s="111" t="s">
        <v>2</v>
      </c>
      <c r="I32" s="112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4508</v>
      </c>
      <c r="H33" s="113" t="s">
        <v>3</v>
      </c>
      <c r="I33" s="114" t="s">
        <v>3</v>
      </c>
      <c r="J33" s="116"/>
    </row>
    <row r="34" spans="1:10">
      <c r="A34" s="131" t="s">
        <v>4509</v>
      </c>
      <c r="B34" s="130" t="s">
        <v>3048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>
        <v>24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>
        <v>16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>
        <v>32</v>
      </c>
      <c r="H36" s="113" t="s">
        <v>3</v>
      </c>
      <c r="I36" s="114" t="s">
        <v>3</v>
      </c>
      <c r="J36" s="116"/>
    </row>
    <row r="37" spans="1:10">
      <c r="A37" s="131" t="s">
        <v>4510</v>
      </c>
      <c r="B37" s="130" t="s">
        <v>4511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1614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4341</v>
      </c>
      <c r="H38" s="111" t="s">
        <v>3</v>
      </c>
      <c r="I38" s="112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4511</v>
      </c>
      <c r="H39" s="113" t="s">
        <v>2</v>
      </c>
      <c r="I39" s="114" t="s">
        <v>2</v>
      </c>
      <c r="J39" s="116"/>
    </row>
    <row r="40" spans="1:10">
      <c r="A40" s="131" t="s">
        <v>4512</v>
      </c>
      <c r="B40" s="130" t="s">
        <v>4513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4281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4213</v>
      </c>
      <c r="H41" s="111" t="s">
        <v>3</v>
      </c>
      <c r="I41" s="112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4513</v>
      </c>
      <c r="H42" s="113" t="s">
        <v>2</v>
      </c>
      <c r="I42" s="114" t="s">
        <v>2</v>
      </c>
      <c r="J42" s="116"/>
    </row>
    <row r="43" spans="1:10">
      <c r="A43" s="131" t="s">
        <v>4514</v>
      </c>
      <c r="B43" s="130" t="s">
        <v>4515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4459</v>
      </c>
      <c r="H43" s="109" t="s">
        <v>3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4515</v>
      </c>
      <c r="H44" s="111" t="s">
        <v>2</v>
      </c>
      <c r="I44" s="112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4516</v>
      </c>
      <c r="H45" s="113" t="s">
        <v>3</v>
      </c>
      <c r="I45" s="114" t="s">
        <v>3</v>
      </c>
      <c r="J45" s="116"/>
    </row>
    <row r="46" spans="1:10">
      <c r="A46" s="131" t="s">
        <v>4517</v>
      </c>
      <c r="B46" s="130" t="s">
        <v>2564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4518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2564</v>
      </c>
      <c r="H47" s="111" t="s">
        <v>2</v>
      </c>
      <c r="I47" s="112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4519</v>
      </c>
      <c r="H48" s="113" t="s">
        <v>3</v>
      </c>
      <c r="I48" s="114" t="s">
        <v>3</v>
      </c>
      <c r="J48" s="116"/>
    </row>
    <row r="49" spans="1:10">
      <c r="A49" s="131" t="s">
        <v>4520</v>
      </c>
      <c r="B49" s="130" t="s">
        <v>4521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4459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4222</v>
      </c>
      <c r="H50" s="111" t="s">
        <v>3</v>
      </c>
      <c r="I50" s="112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3" t="s">
        <v>4521</v>
      </c>
      <c r="H51" s="113" t="s">
        <v>2</v>
      </c>
      <c r="I51" s="114" t="s">
        <v>2</v>
      </c>
      <c r="J51" s="116"/>
    </row>
    <row r="52" spans="1:10">
      <c r="A52" s="131" t="s">
        <v>4522</v>
      </c>
      <c r="B52" s="130" t="s">
        <v>4523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585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587</v>
      </c>
      <c r="H53" s="111" t="s">
        <v>3</v>
      </c>
      <c r="I53" s="112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3" t="s">
        <v>4523</v>
      </c>
      <c r="H54" s="113" t="s">
        <v>2</v>
      </c>
      <c r="I54" s="114" t="s">
        <v>2</v>
      </c>
      <c r="J54" s="116"/>
    </row>
    <row r="55" spans="1:10">
      <c r="A55" s="131" t="s">
        <v>4524</v>
      </c>
      <c r="B55" s="130" t="s">
        <v>4283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4525</v>
      </c>
      <c r="H55" s="109" t="s">
        <v>3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4283</v>
      </c>
      <c r="H56" s="111" t="s">
        <v>2</v>
      </c>
      <c r="I56" s="112" t="s">
        <v>2</v>
      </c>
      <c r="J56" s="116"/>
    </row>
    <row r="57" spans="1:10">
      <c r="A57" s="124"/>
      <c r="B57" s="121"/>
      <c r="C57" s="121"/>
      <c r="D57" s="121"/>
      <c r="E57" s="121"/>
      <c r="F57" s="121"/>
      <c r="G57" s="113" t="s">
        <v>4526</v>
      </c>
      <c r="H57" s="113" t="s">
        <v>3</v>
      </c>
      <c r="I57" s="114" t="s">
        <v>3</v>
      </c>
      <c r="J57" s="116"/>
    </row>
    <row r="58" spans="1:10">
      <c r="A58" s="131" t="s">
        <v>4527</v>
      </c>
      <c r="B58" s="130" t="s">
        <v>4472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4528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4385</v>
      </c>
      <c r="H59" s="111" t="s">
        <v>3</v>
      </c>
      <c r="I59" s="112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113" t="s">
        <v>4472</v>
      </c>
      <c r="H60" s="113" t="s">
        <v>2</v>
      </c>
      <c r="I60" s="114" t="s">
        <v>2</v>
      </c>
      <c r="J60" s="116"/>
    </row>
    <row r="61" spans="1:10">
      <c r="A61" s="131" t="s">
        <v>4529</v>
      </c>
      <c r="B61" s="130" t="s">
        <v>4530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4531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4532</v>
      </c>
      <c r="H62" s="111" t="s">
        <v>2</v>
      </c>
      <c r="I62" s="112" t="s">
        <v>2</v>
      </c>
      <c r="J62" s="116"/>
    </row>
    <row r="63" spans="1:10">
      <c r="A63" s="124"/>
      <c r="B63" s="121"/>
      <c r="C63" s="121"/>
      <c r="D63" s="121"/>
      <c r="E63" s="121"/>
      <c r="F63" s="121"/>
      <c r="G63" s="113" t="s">
        <v>4530</v>
      </c>
      <c r="H63" s="113" t="s">
        <v>2</v>
      </c>
      <c r="I63" s="114" t="s">
        <v>2</v>
      </c>
      <c r="J63" s="116"/>
    </row>
    <row r="64" spans="1:10">
      <c r="A64" s="131" t="s">
        <v>4533</v>
      </c>
      <c r="B64" s="130" t="s">
        <v>4413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4431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4534</v>
      </c>
      <c r="H65" s="111" t="s">
        <v>3</v>
      </c>
      <c r="I65" s="112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113" t="s">
        <v>4413</v>
      </c>
      <c r="H66" s="113" t="s">
        <v>2</v>
      </c>
      <c r="I66" s="114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4F00-000000000000}">
      <formula1>binary_options</formula1>
    </dataValidation>
    <dataValidation type="list" allowBlank="1" sqref="H7:I66" xr:uid="{00000000-0002-0000-4F00-000001000000}">
      <formula1>answer_evaluations</formula1>
    </dataValidation>
  </dataValidation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67"/>
  <sheetViews>
    <sheetView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20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953</v>
      </c>
      <c r="F2" s="90">
        <v>1025</v>
      </c>
      <c r="G2" s="90">
        <v>1060</v>
      </c>
      <c r="H2" s="89">
        <v>1044</v>
      </c>
    </row>
    <row r="3" spans="1:10">
      <c r="A3" s="88" t="s">
        <v>154</v>
      </c>
      <c r="B3" s="89" t="s">
        <v>4142</v>
      </c>
      <c r="D3" s="88" t="s">
        <v>156</v>
      </c>
      <c r="E3" s="90">
        <v>7605</v>
      </c>
      <c r="F3" s="90">
        <v>8547</v>
      </c>
      <c r="G3" s="90">
        <v>8551</v>
      </c>
      <c r="H3" s="89">
        <v>8547</v>
      </c>
    </row>
    <row r="4" spans="1:10">
      <c r="A4" s="91" t="s">
        <v>133</v>
      </c>
      <c r="B4" s="92" t="s">
        <v>157</v>
      </c>
      <c r="D4" s="91" t="s">
        <v>158</v>
      </c>
      <c r="E4" s="93">
        <v>8558</v>
      </c>
      <c r="F4" s="93">
        <v>9572</v>
      </c>
      <c r="G4" s="93">
        <v>9611</v>
      </c>
      <c r="H4" s="92">
        <v>9591</v>
      </c>
    </row>
    <row r="6" spans="1:10">
      <c r="A6" s="94" t="s">
        <v>159</v>
      </c>
      <c r="B6" s="95" t="s">
        <v>160</v>
      </c>
      <c r="C6" s="95" t="s">
        <v>161</v>
      </c>
      <c r="D6" s="95" t="s">
        <v>162</v>
      </c>
      <c r="E6" s="95" t="s">
        <v>163</v>
      </c>
      <c r="F6" s="95" t="s">
        <v>164</v>
      </c>
      <c r="G6" s="95" t="s">
        <v>165</v>
      </c>
      <c r="H6" s="95" t="s">
        <v>166</v>
      </c>
      <c r="I6" s="96" t="s">
        <v>167</v>
      </c>
      <c r="J6" s="116"/>
    </row>
    <row r="7" spans="1:10">
      <c r="A7" s="122" t="s">
        <v>4535</v>
      </c>
      <c r="B7" s="119" t="s">
        <v>4536</v>
      </c>
      <c r="C7" s="119" t="s">
        <v>0</v>
      </c>
      <c r="D7" s="119" t="s">
        <v>0</v>
      </c>
      <c r="E7" s="119" t="s">
        <v>0</v>
      </c>
      <c r="F7" s="119" t="str">
        <f>IF(COUNTIF(C7:E7, "yes") = 3, "yes", "no")</f>
        <v>yes</v>
      </c>
      <c r="G7" s="87" t="s">
        <v>4358</v>
      </c>
      <c r="H7" s="87" t="s">
        <v>2</v>
      </c>
      <c r="I7" s="86" t="s">
        <v>2</v>
      </c>
      <c r="J7" s="116"/>
    </row>
    <row r="8" spans="1:10">
      <c r="A8" s="123"/>
      <c r="B8" s="120"/>
      <c r="C8" s="120"/>
      <c r="D8" s="120"/>
      <c r="E8" s="120"/>
      <c r="F8" s="120"/>
      <c r="G8" s="90" t="s">
        <v>4537</v>
      </c>
      <c r="H8" s="90" t="s">
        <v>3</v>
      </c>
      <c r="I8" s="89" t="s">
        <v>3</v>
      </c>
      <c r="J8" s="116"/>
    </row>
    <row r="9" spans="1:10">
      <c r="A9" s="124"/>
      <c r="B9" s="121"/>
      <c r="C9" s="121"/>
      <c r="D9" s="121"/>
      <c r="E9" s="121"/>
      <c r="F9" s="121"/>
      <c r="G9" s="93" t="s">
        <v>4357</v>
      </c>
      <c r="H9" s="93" t="s">
        <v>2</v>
      </c>
      <c r="I9" s="92" t="s">
        <v>2</v>
      </c>
      <c r="J9" s="116"/>
    </row>
    <row r="10" spans="1:10">
      <c r="A10" s="122" t="s">
        <v>4538</v>
      </c>
      <c r="B10" s="119" t="s">
        <v>4539</v>
      </c>
      <c r="C10" s="119" t="s">
        <v>0</v>
      </c>
      <c r="D10" s="119" t="s">
        <v>0</v>
      </c>
      <c r="E10" s="119" t="s">
        <v>0</v>
      </c>
      <c r="F10" s="119" t="str">
        <f>IF(COUNTIF(C10:E10, "yes") = 3, "yes", "no")</f>
        <v>yes</v>
      </c>
      <c r="G10" s="87" t="s">
        <v>4540</v>
      </c>
      <c r="H10" s="87" t="s">
        <v>3</v>
      </c>
      <c r="I10" s="8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90" t="s">
        <v>4541</v>
      </c>
      <c r="H11" s="90" t="s">
        <v>3</v>
      </c>
      <c r="I11" s="8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93" t="s">
        <v>4388</v>
      </c>
      <c r="H12" s="93" t="s">
        <v>2</v>
      </c>
      <c r="I12" s="92" t="s">
        <v>2</v>
      </c>
      <c r="J12" s="116"/>
    </row>
    <row r="13" spans="1:10">
      <c r="A13" s="122" t="s">
        <v>4542</v>
      </c>
      <c r="B13" s="119" t="s">
        <v>4297</v>
      </c>
      <c r="C13" s="119" t="s">
        <v>0</v>
      </c>
      <c r="D13" s="119" t="s">
        <v>0</v>
      </c>
      <c r="E13" s="119" t="s">
        <v>0</v>
      </c>
      <c r="F13" s="119" t="str">
        <f>IF(COUNTIF(C13:E13, "yes") = 3, "yes", "no")</f>
        <v>yes</v>
      </c>
      <c r="G13" s="87" t="s">
        <v>4239</v>
      </c>
      <c r="H13" s="87" t="s">
        <v>2</v>
      </c>
      <c r="I13" s="8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90" t="s">
        <v>4236</v>
      </c>
      <c r="H14" s="90" t="s">
        <v>3</v>
      </c>
      <c r="I14" s="8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93" t="s">
        <v>4543</v>
      </c>
      <c r="H15" s="93" t="s">
        <v>2</v>
      </c>
      <c r="I15" s="92" t="s">
        <v>2</v>
      </c>
      <c r="J15" s="116"/>
    </row>
    <row r="16" spans="1:10">
      <c r="A16" s="122" t="s">
        <v>4544</v>
      </c>
      <c r="B16" s="119" t="s">
        <v>4545</v>
      </c>
      <c r="C16" s="119" t="s">
        <v>0</v>
      </c>
      <c r="D16" s="119" t="s">
        <v>0</v>
      </c>
      <c r="E16" s="119" t="s">
        <v>0</v>
      </c>
      <c r="F16" s="119" t="str">
        <f>IF(COUNTIF(C16:E16, "yes") = 3, "yes", "no")</f>
        <v>yes</v>
      </c>
      <c r="G16" s="87">
        <v>1849</v>
      </c>
      <c r="H16" s="87" t="s">
        <v>2</v>
      </c>
      <c r="I16" s="8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90" t="s">
        <v>4546</v>
      </c>
      <c r="H17" s="90" t="s">
        <v>3</v>
      </c>
      <c r="I17" s="89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93" t="s">
        <v>4547</v>
      </c>
      <c r="H18" s="93" t="s">
        <v>3</v>
      </c>
      <c r="I18" s="92" t="s">
        <v>3</v>
      </c>
      <c r="J18" s="116"/>
    </row>
    <row r="19" spans="1:10">
      <c r="A19" s="122" t="s">
        <v>4548</v>
      </c>
      <c r="B19" s="119" t="s">
        <v>4161</v>
      </c>
      <c r="C19" s="119" t="s">
        <v>0</v>
      </c>
      <c r="D19" s="119" t="s">
        <v>0</v>
      </c>
      <c r="E19" s="119" t="s">
        <v>0</v>
      </c>
      <c r="F19" s="119" t="str">
        <f>IF(COUNTIF(C19:E19, "yes") = 3, "yes", "no")</f>
        <v>yes</v>
      </c>
      <c r="G19" s="87" t="s">
        <v>4161</v>
      </c>
      <c r="H19" s="87" t="s">
        <v>2</v>
      </c>
      <c r="I19" s="86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90" t="s">
        <v>4163</v>
      </c>
      <c r="H20" s="90" t="s">
        <v>3</v>
      </c>
      <c r="I20" s="8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93" t="s">
        <v>4549</v>
      </c>
      <c r="H21" s="93" t="s">
        <v>3</v>
      </c>
      <c r="I21" s="92" t="s">
        <v>3</v>
      </c>
      <c r="J21" s="116"/>
    </row>
    <row r="22" spans="1:10">
      <c r="A22" s="122" t="s">
        <v>4550</v>
      </c>
      <c r="B22" s="119" t="s">
        <v>4551</v>
      </c>
      <c r="C22" s="119" t="s">
        <v>0</v>
      </c>
      <c r="D22" s="119" t="s">
        <v>0</v>
      </c>
      <c r="E22" s="119" t="s">
        <v>0</v>
      </c>
      <c r="F22" s="119" t="str">
        <f>IF(COUNTIF(C22:E22, "yes") = 3, "yes", "no")</f>
        <v>yes</v>
      </c>
      <c r="G22" s="87" t="s">
        <v>4552</v>
      </c>
      <c r="H22" s="87" t="s">
        <v>3</v>
      </c>
      <c r="I22" s="86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90" t="s">
        <v>4551</v>
      </c>
      <c r="H23" s="90" t="s">
        <v>2</v>
      </c>
      <c r="I23" s="89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93" t="s">
        <v>4553</v>
      </c>
      <c r="H24" s="93" t="s">
        <v>3</v>
      </c>
      <c r="I24" s="92" t="s">
        <v>3</v>
      </c>
      <c r="J24" s="116"/>
    </row>
    <row r="25" spans="1:10">
      <c r="A25" s="122" t="s">
        <v>4554</v>
      </c>
      <c r="B25" s="119" t="s">
        <v>4555</v>
      </c>
      <c r="C25" s="119" t="s">
        <v>0</v>
      </c>
      <c r="D25" s="119" t="s">
        <v>0</v>
      </c>
      <c r="E25" s="119" t="s">
        <v>0</v>
      </c>
      <c r="F25" s="119" t="str">
        <f>IF(COUNTIF(C25:E25, "yes") = 3, "yes", "no")</f>
        <v>yes</v>
      </c>
      <c r="G25" s="87" t="s">
        <v>4555</v>
      </c>
      <c r="H25" s="87" t="s">
        <v>2</v>
      </c>
      <c r="I25" s="86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90" t="s">
        <v>4556</v>
      </c>
      <c r="H26" s="90" t="s">
        <v>3</v>
      </c>
      <c r="I26" s="89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93" t="s">
        <v>4557</v>
      </c>
      <c r="H27" s="93" t="s">
        <v>3</v>
      </c>
      <c r="I27" s="92" t="s">
        <v>3</v>
      </c>
      <c r="J27" s="116"/>
    </row>
    <row r="28" spans="1:10">
      <c r="A28" s="122" t="s">
        <v>4558</v>
      </c>
      <c r="B28" s="119" t="s">
        <v>4559</v>
      </c>
      <c r="C28" s="119" t="s">
        <v>0</v>
      </c>
      <c r="D28" s="119" t="s">
        <v>0</v>
      </c>
      <c r="E28" s="119" t="s">
        <v>0</v>
      </c>
      <c r="F28" s="119" t="str">
        <f>IF(COUNTIF(C28:E28, "yes") = 3, "yes", "no")</f>
        <v>yes</v>
      </c>
      <c r="G28" s="87" t="s">
        <v>4560</v>
      </c>
      <c r="H28" s="87" t="s">
        <v>3</v>
      </c>
      <c r="I28" s="8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90" t="s">
        <v>4561</v>
      </c>
      <c r="H29" s="90" t="s">
        <v>3</v>
      </c>
      <c r="I29" s="8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93" t="s">
        <v>4559</v>
      </c>
      <c r="H30" s="93" t="s">
        <v>2</v>
      </c>
      <c r="I30" s="92" t="s">
        <v>2</v>
      </c>
      <c r="J30" s="116"/>
    </row>
    <row r="31" spans="1:10">
      <c r="A31" s="122" t="s">
        <v>4562</v>
      </c>
      <c r="B31" s="119" t="s">
        <v>4266</v>
      </c>
      <c r="C31" s="119" t="s">
        <v>0</v>
      </c>
      <c r="D31" s="119" t="s">
        <v>0</v>
      </c>
      <c r="E31" s="119" t="s">
        <v>0</v>
      </c>
      <c r="F31" s="119" t="str">
        <f>IF(COUNTIF(C31:E31, "yes") = 3, "yes", "no")</f>
        <v>yes</v>
      </c>
      <c r="G31" s="87" t="s">
        <v>4266</v>
      </c>
      <c r="H31" s="87" t="s">
        <v>2</v>
      </c>
      <c r="I31" s="8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90" t="s">
        <v>4563</v>
      </c>
      <c r="H32" s="90" t="s">
        <v>3</v>
      </c>
      <c r="I32" s="8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93" t="s">
        <v>4564</v>
      </c>
      <c r="H33" s="93" t="s">
        <v>3</v>
      </c>
      <c r="I33" s="92" t="s">
        <v>3</v>
      </c>
      <c r="J33" s="116"/>
    </row>
    <row r="34" spans="1:10">
      <c r="A34" s="122" t="s">
        <v>4565</v>
      </c>
      <c r="B34" s="119" t="s">
        <v>4566</v>
      </c>
      <c r="C34" s="119" t="s">
        <v>0</v>
      </c>
      <c r="D34" s="119" t="s">
        <v>0</v>
      </c>
      <c r="E34" s="119" t="s">
        <v>0</v>
      </c>
      <c r="F34" s="119" t="str">
        <f>IF(COUNTIF(C34:E34, "yes") = 3, "yes", "no")</f>
        <v>yes</v>
      </c>
      <c r="G34" s="87" t="s">
        <v>4566</v>
      </c>
      <c r="H34" s="87" t="s">
        <v>2</v>
      </c>
      <c r="I34" s="86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90" t="s">
        <v>4567</v>
      </c>
      <c r="H35" s="90" t="s">
        <v>3</v>
      </c>
      <c r="I35" s="8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93" t="s">
        <v>4568</v>
      </c>
      <c r="H36" s="93" t="s">
        <v>3</v>
      </c>
      <c r="I36" s="92" t="s">
        <v>3</v>
      </c>
      <c r="J36" s="116"/>
    </row>
    <row r="37" spans="1:10">
      <c r="A37" s="122" t="s">
        <v>4569</v>
      </c>
      <c r="B37" s="119" t="s">
        <v>4570</v>
      </c>
      <c r="C37" s="119" t="s">
        <v>0</v>
      </c>
      <c r="D37" s="119" t="s">
        <v>0</v>
      </c>
      <c r="E37" s="119" t="s">
        <v>0</v>
      </c>
      <c r="F37" s="119" t="str">
        <f>IF(COUNTIF(C37:E37, "yes") = 3, "yes", "no")</f>
        <v>yes</v>
      </c>
      <c r="G37" s="87" t="s">
        <v>4571</v>
      </c>
      <c r="H37" s="87" t="s">
        <v>3</v>
      </c>
      <c r="I37" s="8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90" t="s">
        <v>4572</v>
      </c>
      <c r="H38" s="90" t="s">
        <v>3</v>
      </c>
      <c r="I38" s="89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93" t="s">
        <v>4570</v>
      </c>
      <c r="H39" s="93" t="s">
        <v>2</v>
      </c>
      <c r="I39" s="92" t="s">
        <v>2</v>
      </c>
      <c r="J39" s="116"/>
    </row>
    <row r="40" spans="1:10">
      <c r="A40" s="122" t="s">
        <v>4573</v>
      </c>
      <c r="B40" s="119" t="s">
        <v>4574</v>
      </c>
      <c r="C40" s="119" t="s">
        <v>0</v>
      </c>
      <c r="D40" s="119" t="s">
        <v>0</v>
      </c>
      <c r="E40" s="119" t="s">
        <v>0</v>
      </c>
      <c r="F40" s="119" t="str">
        <f>IF(COUNTIF(C40:E40, "yes") = 3, "yes", "no")</f>
        <v>yes</v>
      </c>
      <c r="G40" s="87" t="s">
        <v>4188</v>
      </c>
      <c r="H40" s="87" t="s">
        <v>3</v>
      </c>
      <c r="I40" s="8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90" t="s">
        <v>4575</v>
      </c>
      <c r="H41" s="90" t="s">
        <v>2</v>
      </c>
      <c r="I41" s="89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93" t="s">
        <v>4190</v>
      </c>
      <c r="H42" s="93" t="s">
        <v>3</v>
      </c>
      <c r="I42" s="92" t="s">
        <v>3</v>
      </c>
      <c r="J42" s="116"/>
    </row>
    <row r="43" spans="1:10">
      <c r="A43" s="122" t="s">
        <v>4576</v>
      </c>
      <c r="B43" s="119" t="s">
        <v>4577</v>
      </c>
      <c r="C43" s="119" t="s">
        <v>0</v>
      </c>
      <c r="D43" s="119" t="s">
        <v>0</v>
      </c>
      <c r="E43" s="119" t="s">
        <v>0</v>
      </c>
      <c r="F43" s="119" t="str">
        <f>IF(COUNTIF(C43:E43, "yes") = 3, "yes", "no")</f>
        <v>yes</v>
      </c>
      <c r="G43" s="87" t="s">
        <v>4578</v>
      </c>
      <c r="H43" s="87" t="s">
        <v>3</v>
      </c>
      <c r="I43" s="86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90" t="s">
        <v>4577</v>
      </c>
      <c r="H44" s="90" t="s">
        <v>2</v>
      </c>
      <c r="I44" s="89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93" t="s">
        <v>4579</v>
      </c>
      <c r="H45" s="93" t="s">
        <v>3</v>
      </c>
      <c r="I45" s="92" t="s">
        <v>3</v>
      </c>
      <c r="J45" s="116"/>
    </row>
    <row r="46" spans="1:10">
      <c r="A46" s="122" t="s">
        <v>4580</v>
      </c>
      <c r="B46" s="119" t="s">
        <v>4581</v>
      </c>
      <c r="C46" s="119" t="s">
        <v>0</v>
      </c>
      <c r="D46" s="119" t="s">
        <v>0</v>
      </c>
      <c r="E46" s="119" t="s">
        <v>0</v>
      </c>
      <c r="F46" s="126" t="str">
        <f>IF(COUNTIF(C46:E46, "yes") = 3, "yes", "no")</f>
        <v>yes</v>
      </c>
      <c r="G46" s="87" t="s">
        <v>4582</v>
      </c>
      <c r="H46" s="87" t="s">
        <v>3</v>
      </c>
      <c r="I46" s="86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90" t="s">
        <v>4583</v>
      </c>
      <c r="H47" s="90" t="s">
        <v>3</v>
      </c>
      <c r="I47" s="89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7"/>
      <c r="G48" s="93" t="s">
        <v>4581</v>
      </c>
      <c r="H48" s="93" t="s">
        <v>2</v>
      </c>
      <c r="I48" s="92" t="s">
        <v>2</v>
      </c>
      <c r="J48" s="116"/>
    </row>
    <row r="49" spans="1:10">
      <c r="A49" s="122" t="s">
        <v>4584</v>
      </c>
      <c r="B49" s="119" t="s">
        <v>4281</v>
      </c>
      <c r="C49" s="119" t="s">
        <v>0</v>
      </c>
      <c r="D49" s="119" t="s">
        <v>0</v>
      </c>
      <c r="E49" s="119" t="s">
        <v>0</v>
      </c>
      <c r="F49" s="119" t="str">
        <f>IF(COUNTIF(C49:E49, "yes") = 3, "yes", "no")</f>
        <v>yes</v>
      </c>
      <c r="G49" s="87" t="s">
        <v>4585</v>
      </c>
      <c r="H49" s="87" t="s">
        <v>3</v>
      </c>
      <c r="I49" s="8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90" t="s">
        <v>1510</v>
      </c>
      <c r="H50" s="90" t="s">
        <v>3</v>
      </c>
      <c r="I50" s="89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93" t="s">
        <v>4281</v>
      </c>
      <c r="H51" s="93" t="s">
        <v>2</v>
      </c>
      <c r="I51" s="92" t="s">
        <v>2</v>
      </c>
      <c r="J51" s="116"/>
    </row>
    <row r="52" spans="1:10">
      <c r="A52" s="122" t="s">
        <v>4586</v>
      </c>
      <c r="B52" s="119" t="s">
        <v>4360</v>
      </c>
      <c r="C52" s="119" t="s">
        <v>0</v>
      </c>
      <c r="D52" s="119" t="s">
        <v>0</v>
      </c>
      <c r="E52" s="119" t="s">
        <v>0</v>
      </c>
      <c r="F52" s="119" t="str">
        <f>IF(COUNTIF(C52:E52, "yes") = 3, "yes", "no")</f>
        <v>yes</v>
      </c>
      <c r="G52" s="87" t="s">
        <v>4587</v>
      </c>
      <c r="H52" s="87" t="s">
        <v>3</v>
      </c>
      <c r="I52" s="86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90" t="s">
        <v>4588</v>
      </c>
      <c r="H53" s="90" t="s">
        <v>3</v>
      </c>
      <c r="I53" s="89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93" t="s">
        <v>4360</v>
      </c>
      <c r="H54" s="93" t="s">
        <v>2</v>
      </c>
      <c r="I54" s="92" t="s">
        <v>3</v>
      </c>
      <c r="J54" s="116"/>
    </row>
    <row r="55" spans="1:10">
      <c r="A55" s="122" t="s">
        <v>4589</v>
      </c>
      <c r="B55" s="119" t="s">
        <v>4283</v>
      </c>
      <c r="C55" s="119" t="s">
        <v>0</v>
      </c>
      <c r="D55" s="119" t="s">
        <v>0</v>
      </c>
      <c r="E55" s="119" t="s">
        <v>0</v>
      </c>
      <c r="F55" s="119" t="str">
        <f>IF(COUNTIF(C55:E55, "yes") = 3, "yes", "no")</f>
        <v>yes</v>
      </c>
      <c r="G55" s="87" t="s">
        <v>4590</v>
      </c>
      <c r="H55" s="87" t="s">
        <v>3</v>
      </c>
      <c r="I55" s="8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90" t="s">
        <v>4283</v>
      </c>
      <c r="H56" s="90" t="s">
        <v>2</v>
      </c>
      <c r="I56" s="89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93" t="s">
        <v>4591</v>
      </c>
      <c r="H57" s="93" t="s">
        <v>3</v>
      </c>
      <c r="I57" s="92" t="s">
        <v>3</v>
      </c>
      <c r="J57" s="116"/>
    </row>
    <row r="58" spans="1:10">
      <c r="A58" s="122" t="s">
        <v>4592</v>
      </c>
      <c r="B58" s="119" t="s">
        <v>4593</v>
      </c>
      <c r="C58" s="119" t="s">
        <v>1</v>
      </c>
      <c r="D58" s="119" t="s">
        <v>0</v>
      </c>
      <c r="E58" s="119" t="s">
        <v>0</v>
      </c>
      <c r="F58" s="119" t="str">
        <f>IF(COUNTIF(C58:E58, "yes") = 3, "yes", "no")</f>
        <v>no</v>
      </c>
      <c r="G58" s="87" t="s">
        <v>4594</v>
      </c>
      <c r="H58" s="87" t="s">
        <v>3</v>
      </c>
      <c r="I58" s="8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90" t="s">
        <v>4593</v>
      </c>
      <c r="H59" s="90" t="s">
        <v>2</v>
      </c>
      <c r="I59" s="89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93" t="s">
        <v>4595</v>
      </c>
      <c r="H60" s="93" t="s">
        <v>3</v>
      </c>
      <c r="I60" s="92" t="s">
        <v>3</v>
      </c>
      <c r="J60" s="116"/>
    </row>
    <row r="61" spans="1:10">
      <c r="A61" s="122" t="s">
        <v>4596</v>
      </c>
      <c r="B61" s="119" t="s">
        <v>4597</v>
      </c>
      <c r="C61" s="119" t="s">
        <v>0</v>
      </c>
      <c r="D61" s="119" t="s">
        <v>0</v>
      </c>
      <c r="E61" s="119" t="s">
        <v>0</v>
      </c>
      <c r="F61" s="119" t="str">
        <f>IF(COUNTIF(C61:E61, "yes") = 3, "yes", "no")</f>
        <v>yes</v>
      </c>
      <c r="G61" s="87" t="s">
        <v>4598</v>
      </c>
      <c r="H61" s="87" t="s">
        <v>3</v>
      </c>
      <c r="I61" s="8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90" t="s">
        <v>4597</v>
      </c>
      <c r="H62" s="90" t="s">
        <v>2</v>
      </c>
      <c r="I62" s="89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93" t="s">
        <v>4599</v>
      </c>
      <c r="H63" s="93" t="s">
        <v>3</v>
      </c>
      <c r="I63" s="92" t="s">
        <v>3</v>
      </c>
      <c r="J63" s="116"/>
    </row>
    <row r="64" spans="1:10">
      <c r="A64" s="122" t="s">
        <v>4600</v>
      </c>
      <c r="B64" s="119" t="s">
        <v>4413</v>
      </c>
      <c r="C64" s="119" t="s">
        <v>1</v>
      </c>
      <c r="D64" s="119" t="s">
        <v>0</v>
      </c>
      <c r="E64" s="119" t="s">
        <v>1</v>
      </c>
      <c r="F64" s="119" t="str">
        <f>IF(COUNTIF(C64:E64, "yes") = 3, "yes", "no")</f>
        <v>no</v>
      </c>
      <c r="G64" s="87" t="s">
        <v>4601</v>
      </c>
      <c r="H64" s="87" t="s">
        <v>4</v>
      </c>
      <c r="I64" s="86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90" t="s">
        <v>4413</v>
      </c>
      <c r="H65" s="90" t="s">
        <v>4</v>
      </c>
      <c r="I65" s="89" t="s">
        <v>2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93" t="s">
        <v>4602</v>
      </c>
      <c r="H66" s="93" t="s">
        <v>4</v>
      </c>
      <c r="I66" s="9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000-000000000000}">
      <formula1>binary_options</formula1>
    </dataValidation>
    <dataValidation type="list" allowBlank="1" sqref="H7:I66" xr:uid="{00000000-0002-0000-5000-000001000000}">
      <formula1>answer_evaluations</formula1>
    </dataValidation>
  </dataValidation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67"/>
  <sheetViews>
    <sheetView topLeftCell="A26"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20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1169</v>
      </c>
      <c r="F2" s="90">
        <v>1000</v>
      </c>
      <c r="G2" s="90">
        <v>948</v>
      </c>
      <c r="H2" s="89">
        <v>948</v>
      </c>
    </row>
    <row r="3" spans="1:10">
      <c r="A3" s="88" t="s">
        <v>154</v>
      </c>
      <c r="B3" s="89" t="s">
        <v>4142</v>
      </c>
      <c r="D3" s="88" t="s">
        <v>156</v>
      </c>
      <c r="E3" s="90">
        <v>7605</v>
      </c>
      <c r="F3" s="90">
        <v>8764</v>
      </c>
      <c r="G3" s="90">
        <v>8761</v>
      </c>
      <c r="H3" s="89">
        <v>8764</v>
      </c>
    </row>
    <row r="4" spans="1:10">
      <c r="A4" s="91" t="s">
        <v>133</v>
      </c>
      <c r="B4" s="92" t="s">
        <v>242</v>
      </c>
      <c r="D4" s="91" t="s">
        <v>158</v>
      </c>
      <c r="E4" s="93">
        <v>8774</v>
      </c>
      <c r="F4" s="93">
        <v>9764</v>
      </c>
      <c r="G4" s="93">
        <v>9709</v>
      </c>
      <c r="H4" s="92">
        <v>9712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4603</v>
      </c>
      <c r="B7" s="130" t="s">
        <v>4144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4144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4146</v>
      </c>
      <c r="H8" s="111" t="s">
        <v>3</v>
      </c>
      <c r="I8" s="112" t="s">
        <v>3</v>
      </c>
      <c r="J8" s="116"/>
    </row>
    <row r="9" spans="1:10" ht="33.75" customHeight="1">
      <c r="A9" s="124"/>
      <c r="B9" s="121"/>
      <c r="C9" s="121"/>
      <c r="D9" s="121"/>
      <c r="E9" s="121"/>
      <c r="F9" s="121"/>
      <c r="G9" s="113" t="s">
        <v>4604</v>
      </c>
      <c r="H9" s="113" t="s">
        <v>3</v>
      </c>
      <c r="I9" s="114" t="s">
        <v>3</v>
      </c>
      <c r="J9" s="116"/>
    </row>
    <row r="10" spans="1:10">
      <c r="A10" s="131" t="s">
        <v>4605</v>
      </c>
      <c r="B10" s="130" t="s">
        <v>4539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4606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4607</v>
      </c>
      <c r="H11" s="111" t="s">
        <v>3</v>
      </c>
      <c r="I11" s="112" t="s">
        <v>3</v>
      </c>
      <c r="J11" s="116"/>
    </row>
    <row r="12" spans="1:10" ht="33.75" customHeight="1">
      <c r="A12" s="124"/>
      <c r="B12" s="121"/>
      <c r="C12" s="121"/>
      <c r="D12" s="121"/>
      <c r="E12" s="121"/>
      <c r="F12" s="121"/>
      <c r="G12" s="113" t="s">
        <v>4539</v>
      </c>
      <c r="H12" s="113" t="s">
        <v>2</v>
      </c>
      <c r="I12" s="114" t="s">
        <v>2</v>
      </c>
      <c r="J12" s="116"/>
    </row>
    <row r="13" spans="1:10">
      <c r="A13" s="131" t="s">
        <v>4608</v>
      </c>
      <c r="B13" s="130" t="s">
        <v>4230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4231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4230</v>
      </c>
      <c r="H14" s="111" t="s">
        <v>2</v>
      </c>
      <c r="I14" s="112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4481</v>
      </c>
      <c r="H15" s="113" t="s">
        <v>3</v>
      </c>
      <c r="I15" s="114" t="s">
        <v>3</v>
      </c>
      <c r="J15" s="116"/>
    </row>
    <row r="16" spans="1:10">
      <c r="A16" s="131" t="s">
        <v>4609</v>
      </c>
      <c r="B16" s="130" t="s">
        <v>4610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4611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4610</v>
      </c>
      <c r="H17" s="111" t="s">
        <v>2</v>
      </c>
      <c r="I17" s="112" t="s">
        <v>2</v>
      </c>
      <c r="J17" s="116"/>
    </row>
    <row r="18" spans="1:10" ht="30.75" customHeight="1">
      <c r="A18" s="124"/>
      <c r="B18" s="121"/>
      <c r="C18" s="121"/>
      <c r="D18" s="121"/>
      <c r="E18" s="121"/>
      <c r="F18" s="121"/>
      <c r="G18" s="113" t="s">
        <v>4156</v>
      </c>
      <c r="H18" s="113" t="s">
        <v>3</v>
      </c>
      <c r="I18" s="114" t="s">
        <v>3</v>
      </c>
      <c r="J18" s="116"/>
    </row>
    <row r="19" spans="1:10">
      <c r="A19" s="131" t="s">
        <v>4612</v>
      </c>
      <c r="B19" s="130" t="s">
        <v>2315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1596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2315</v>
      </c>
      <c r="H20" s="111" t="s">
        <v>2</v>
      </c>
      <c r="I20" s="112" t="s">
        <v>2</v>
      </c>
      <c r="J20" s="116"/>
    </row>
    <row r="21" spans="1:10" ht="37.5" customHeight="1">
      <c r="A21" s="124"/>
      <c r="B21" s="121"/>
      <c r="C21" s="121"/>
      <c r="D21" s="121"/>
      <c r="E21" s="121"/>
      <c r="F21" s="121"/>
      <c r="G21" s="113" t="s">
        <v>2330</v>
      </c>
      <c r="H21" s="113" t="s">
        <v>3</v>
      </c>
      <c r="I21" s="114" t="s">
        <v>3</v>
      </c>
      <c r="J21" s="116"/>
    </row>
    <row r="22" spans="1:10">
      <c r="A22" s="131" t="s">
        <v>4613</v>
      </c>
      <c r="B22" s="130" t="s">
        <v>4249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4310</v>
      </c>
      <c r="H22" s="109" t="s">
        <v>2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4614</v>
      </c>
      <c r="H23" s="111" t="s">
        <v>3</v>
      </c>
      <c r="I23" s="112" t="s">
        <v>3</v>
      </c>
      <c r="J23" s="116"/>
    </row>
    <row r="24" spans="1:10" ht="51" customHeight="1">
      <c r="A24" s="124"/>
      <c r="B24" s="121"/>
      <c r="C24" s="121"/>
      <c r="D24" s="121"/>
      <c r="E24" s="121"/>
      <c r="F24" s="121"/>
      <c r="G24" s="113" t="s">
        <v>4615</v>
      </c>
      <c r="H24" s="113" t="s">
        <v>3</v>
      </c>
      <c r="I24" s="114" t="s">
        <v>3</v>
      </c>
      <c r="J24" s="116"/>
    </row>
    <row r="25" spans="1:10">
      <c r="A25" s="131" t="s">
        <v>4616</v>
      </c>
      <c r="B25" s="130" t="s">
        <v>2273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2273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2376</v>
      </c>
      <c r="H26" s="111" t="s">
        <v>3</v>
      </c>
      <c r="I26" s="112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1231</v>
      </c>
      <c r="H27" s="113" t="s">
        <v>3</v>
      </c>
      <c r="I27" s="114" t="s">
        <v>3</v>
      </c>
      <c r="J27" s="116"/>
    </row>
    <row r="28" spans="1:10">
      <c r="A28" s="131" t="s">
        <v>4617</v>
      </c>
      <c r="B28" s="130" t="s">
        <v>4437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4618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4437</v>
      </c>
      <c r="H29" s="111" t="s">
        <v>2</v>
      </c>
      <c r="I29" s="112" t="s">
        <v>2</v>
      </c>
      <c r="J29" s="116"/>
    </row>
    <row r="30" spans="1:10" ht="36.75" customHeight="1">
      <c r="A30" s="124"/>
      <c r="B30" s="121"/>
      <c r="C30" s="121"/>
      <c r="D30" s="121"/>
      <c r="E30" s="121"/>
      <c r="F30" s="121"/>
      <c r="G30" s="113" t="s">
        <v>4438</v>
      </c>
      <c r="H30" s="113" t="s">
        <v>3</v>
      </c>
      <c r="I30" s="114" t="s">
        <v>3</v>
      </c>
      <c r="J30" s="116"/>
    </row>
    <row r="31" spans="1:10">
      <c r="A31" s="131" t="s">
        <v>4619</v>
      </c>
      <c r="B31" s="130" t="s">
        <v>4500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4500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4620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4502</v>
      </c>
      <c r="H33" s="113" t="s">
        <v>3</v>
      </c>
      <c r="I33" s="114" t="s">
        <v>3</v>
      </c>
      <c r="J33" s="116"/>
    </row>
    <row r="34" spans="1:10">
      <c r="A34" s="131" t="s">
        <v>4621</v>
      </c>
      <c r="B34" s="130" t="s">
        <v>4269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4270</v>
      </c>
      <c r="H34" s="109" t="s">
        <v>3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4271</v>
      </c>
      <c r="H35" s="111" t="s">
        <v>3</v>
      </c>
      <c r="I35" s="112" t="s">
        <v>3</v>
      </c>
      <c r="J35" s="116"/>
    </row>
    <row r="36" spans="1:10" ht="35.25" customHeight="1">
      <c r="A36" s="124"/>
      <c r="B36" s="121"/>
      <c r="C36" s="121"/>
      <c r="D36" s="121"/>
      <c r="E36" s="121"/>
      <c r="F36" s="121"/>
      <c r="G36" s="113" t="s">
        <v>4269</v>
      </c>
      <c r="H36" s="113" t="s">
        <v>2</v>
      </c>
      <c r="I36" s="114" t="s">
        <v>2</v>
      </c>
      <c r="J36" s="116"/>
    </row>
    <row r="37" spans="1:10">
      <c r="A37" s="131" t="s">
        <v>4622</v>
      </c>
      <c r="B37" s="130" t="s">
        <v>4623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4623</v>
      </c>
      <c r="H37" s="109" t="s">
        <v>2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4624</v>
      </c>
      <c r="H38" s="111" t="s">
        <v>3</v>
      </c>
      <c r="I38" s="112" t="s">
        <v>3</v>
      </c>
      <c r="J38" s="116"/>
    </row>
    <row r="39" spans="1:10" ht="30" customHeight="1">
      <c r="A39" s="124"/>
      <c r="B39" s="121"/>
      <c r="C39" s="121"/>
      <c r="D39" s="121"/>
      <c r="E39" s="121"/>
      <c r="F39" s="121"/>
      <c r="G39" s="113" t="s">
        <v>4625</v>
      </c>
      <c r="H39" s="113" t="s">
        <v>3</v>
      </c>
      <c r="I39" s="114" t="s">
        <v>3</v>
      </c>
      <c r="J39" s="116"/>
    </row>
    <row r="40" spans="1:10">
      <c r="A40" s="131" t="s">
        <v>4626</v>
      </c>
      <c r="B40" s="130" t="s">
        <v>4627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4628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4627</v>
      </c>
      <c r="H41" s="111" t="s">
        <v>2</v>
      </c>
      <c r="I41" s="112" t="s">
        <v>2</v>
      </c>
      <c r="J41" s="116"/>
    </row>
    <row r="42" spans="1:10" ht="30" customHeight="1">
      <c r="A42" s="124"/>
      <c r="B42" s="121"/>
      <c r="C42" s="121"/>
      <c r="D42" s="121"/>
      <c r="E42" s="121"/>
      <c r="F42" s="121"/>
      <c r="G42" s="113" t="s">
        <v>4629</v>
      </c>
      <c r="H42" s="113" t="s">
        <v>3</v>
      </c>
      <c r="I42" s="114" t="s">
        <v>3</v>
      </c>
      <c r="J42" s="116"/>
    </row>
    <row r="43" spans="1:10">
      <c r="A43" s="131" t="s">
        <v>4630</v>
      </c>
      <c r="B43" s="130" t="s">
        <v>4209</v>
      </c>
      <c r="C43" s="130" t="s">
        <v>1</v>
      </c>
      <c r="D43" s="130" t="s">
        <v>0</v>
      </c>
      <c r="E43" s="130" t="s">
        <v>0</v>
      </c>
      <c r="F43" s="130" t="str">
        <f>IF(COUNTIF(C43:E43, "yes") = 3, "yes", "no")</f>
        <v>no</v>
      </c>
      <c r="G43" s="109" t="s">
        <v>4210</v>
      </c>
      <c r="H43" s="109" t="s">
        <v>3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4209</v>
      </c>
      <c r="H44" s="111" t="s">
        <v>2</v>
      </c>
      <c r="I44" s="112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4175</v>
      </c>
      <c r="H45" s="113" t="s">
        <v>3</v>
      </c>
      <c r="I45" s="114" t="s">
        <v>3</v>
      </c>
      <c r="J45" s="116"/>
    </row>
    <row r="46" spans="1:10">
      <c r="A46" s="131" t="s">
        <v>4631</v>
      </c>
      <c r="B46" s="130" t="s">
        <v>4451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4602</v>
      </c>
      <c r="H46" s="109" t="s">
        <v>3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4632</v>
      </c>
      <c r="H47" s="111" t="s">
        <v>3</v>
      </c>
      <c r="I47" s="112" t="s">
        <v>3</v>
      </c>
      <c r="J47" s="116"/>
    </row>
    <row r="48" spans="1:10" ht="30" customHeight="1">
      <c r="A48" s="124"/>
      <c r="B48" s="121"/>
      <c r="C48" s="121"/>
      <c r="D48" s="121"/>
      <c r="E48" s="121"/>
      <c r="F48" s="121"/>
      <c r="G48" s="113" t="s">
        <v>4451</v>
      </c>
      <c r="H48" s="113" t="s">
        <v>2</v>
      </c>
      <c r="I48" s="114" t="s">
        <v>2</v>
      </c>
      <c r="J48" s="116"/>
    </row>
    <row r="49" spans="1:10">
      <c r="A49" s="131" t="s">
        <v>4633</v>
      </c>
      <c r="B49" s="130" t="s">
        <v>4634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4635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4636</v>
      </c>
      <c r="H50" s="111" t="s">
        <v>2</v>
      </c>
      <c r="I50" s="112" t="s">
        <v>2</v>
      </c>
      <c r="J50" s="116"/>
    </row>
    <row r="51" spans="1:10" ht="34.5" customHeight="1">
      <c r="A51" s="124"/>
      <c r="B51" s="121"/>
      <c r="C51" s="121"/>
      <c r="D51" s="121"/>
      <c r="E51" s="121"/>
      <c r="F51" s="121"/>
      <c r="G51" s="113" t="s">
        <v>4637</v>
      </c>
      <c r="H51" s="113" t="s">
        <v>2</v>
      </c>
      <c r="I51" s="114" t="s">
        <v>2</v>
      </c>
      <c r="J51" s="116"/>
    </row>
    <row r="52" spans="1:10">
      <c r="A52" s="131" t="s">
        <v>4638</v>
      </c>
      <c r="B52" s="130" t="s">
        <v>1285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1285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933</v>
      </c>
      <c r="H53" s="111" t="s">
        <v>3</v>
      </c>
      <c r="I53" s="112" t="s">
        <v>3</v>
      </c>
      <c r="J53" s="116"/>
    </row>
    <row r="54" spans="1:10" ht="29.25" customHeight="1">
      <c r="A54" s="124"/>
      <c r="B54" s="121"/>
      <c r="C54" s="121"/>
      <c r="D54" s="121"/>
      <c r="E54" s="121"/>
      <c r="F54" s="121"/>
      <c r="G54" s="113" t="s">
        <v>2181</v>
      </c>
      <c r="H54" s="113" t="s">
        <v>3</v>
      </c>
      <c r="I54" s="114" t="s">
        <v>3</v>
      </c>
      <c r="J54" s="116"/>
    </row>
    <row r="55" spans="1:10">
      <c r="A55" s="131" t="s">
        <v>4639</v>
      </c>
      <c r="B55" s="130" t="s">
        <v>4640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4472</v>
      </c>
      <c r="H55" s="109" t="s">
        <v>3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4641</v>
      </c>
      <c r="H56" s="111" t="s">
        <v>3</v>
      </c>
      <c r="I56" s="112" t="s">
        <v>3</v>
      </c>
      <c r="J56" s="116"/>
    </row>
    <row r="57" spans="1:10" ht="32.25" customHeight="1">
      <c r="A57" s="124"/>
      <c r="B57" s="121"/>
      <c r="C57" s="121"/>
      <c r="D57" s="121"/>
      <c r="E57" s="121"/>
      <c r="F57" s="121"/>
      <c r="G57" s="113" t="s">
        <v>4640</v>
      </c>
      <c r="H57" s="113" t="s">
        <v>2</v>
      </c>
      <c r="I57" s="114" t="s">
        <v>2</v>
      </c>
      <c r="J57" s="116"/>
    </row>
    <row r="58" spans="1:10">
      <c r="A58" s="131" t="s">
        <v>4642</v>
      </c>
      <c r="B58" s="130" t="s">
        <v>4541</v>
      </c>
      <c r="C58" s="130" t="s">
        <v>1</v>
      </c>
      <c r="D58" s="130" t="s">
        <v>0</v>
      </c>
      <c r="E58" s="130" t="s">
        <v>0</v>
      </c>
      <c r="F58" s="130" t="str">
        <f>IF(COUNTIF(C58:E58, "yes") = 3, "yes", "no")</f>
        <v>no</v>
      </c>
      <c r="G58" s="109" t="s">
        <v>4643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4539</v>
      </c>
      <c r="H59" s="111" t="s">
        <v>3</v>
      </c>
      <c r="I59" s="112" t="s">
        <v>3</v>
      </c>
      <c r="J59" s="116"/>
    </row>
    <row r="60" spans="1:10" ht="36" customHeight="1">
      <c r="A60" s="124"/>
      <c r="B60" s="121"/>
      <c r="C60" s="121"/>
      <c r="D60" s="121"/>
      <c r="E60" s="121"/>
      <c r="F60" s="121"/>
      <c r="G60" s="113" t="s">
        <v>4541</v>
      </c>
      <c r="H60" s="113" t="s">
        <v>2</v>
      </c>
      <c r="I60" s="114" t="s">
        <v>2</v>
      </c>
      <c r="J60" s="116"/>
    </row>
    <row r="61" spans="1:10">
      <c r="A61" s="131" t="s">
        <v>4644</v>
      </c>
      <c r="B61" s="130" t="s">
        <v>4645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4646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4647</v>
      </c>
      <c r="H62" s="111" t="s">
        <v>3</v>
      </c>
      <c r="I62" s="112" t="s">
        <v>3</v>
      </c>
      <c r="J62" s="116"/>
    </row>
    <row r="63" spans="1:10" ht="31.5" customHeight="1">
      <c r="A63" s="124"/>
      <c r="B63" s="121"/>
      <c r="C63" s="121"/>
      <c r="D63" s="121"/>
      <c r="E63" s="121"/>
      <c r="F63" s="121"/>
      <c r="G63" s="113" t="s">
        <v>4645</v>
      </c>
      <c r="H63" s="113" t="s">
        <v>2</v>
      </c>
      <c r="I63" s="114" t="s">
        <v>2</v>
      </c>
      <c r="J63" s="116"/>
    </row>
    <row r="64" spans="1:10">
      <c r="A64" s="131" t="s">
        <v>4648</v>
      </c>
      <c r="B64" s="130" t="s">
        <v>4649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4650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4649</v>
      </c>
      <c r="H65" s="111" t="s">
        <v>2</v>
      </c>
      <c r="I65" s="112" t="s">
        <v>2</v>
      </c>
      <c r="J65" s="116"/>
    </row>
    <row r="66" spans="1:10" ht="33" customHeight="1">
      <c r="A66" s="124"/>
      <c r="B66" s="121"/>
      <c r="C66" s="121"/>
      <c r="D66" s="121"/>
      <c r="E66" s="121"/>
      <c r="F66" s="121"/>
      <c r="G66" s="113" t="s">
        <v>4651</v>
      </c>
      <c r="H66" s="113" t="s">
        <v>3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100-000000000000}">
      <formula1>binary_options</formula1>
    </dataValidation>
    <dataValidation type="list" allowBlank="1" sqref="H7:I66" xr:uid="{00000000-0002-0000-5100-000001000000}">
      <formula1>answer_evaluations</formula1>
    </dataValidation>
  </dataValidation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67"/>
  <sheetViews>
    <sheetView topLeftCell="A25" workbookViewId="0"/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20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1021</v>
      </c>
      <c r="F2" s="90">
        <v>1036</v>
      </c>
      <c r="G2" s="90">
        <v>1042</v>
      </c>
      <c r="H2" s="89">
        <v>997</v>
      </c>
    </row>
    <row r="3" spans="1:10">
      <c r="A3" s="88" t="s">
        <v>154</v>
      </c>
      <c r="B3" s="89" t="s">
        <v>4142</v>
      </c>
      <c r="D3" s="88" t="s">
        <v>156</v>
      </c>
      <c r="E3" s="90">
        <v>7605</v>
      </c>
      <c r="F3" s="90">
        <v>8617</v>
      </c>
      <c r="G3" s="90">
        <v>8617</v>
      </c>
      <c r="H3" s="89">
        <v>8618</v>
      </c>
    </row>
    <row r="4" spans="1:10">
      <c r="A4" s="91" t="s">
        <v>133</v>
      </c>
      <c r="B4" s="92" t="s">
        <v>285</v>
      </c>
      <c r="D4" s="91" t="s">
        <v>158</v>
      </c>
      <c r="E4" s="93">
        <v>8626</v>
      </c>
      <c r="F4" s="93">
        <v>9653</v>
      </c>
      <c r="G4" s="93">
        <v>9659</v>
      </c>
      <c r="H4" s="92">
        <v>9615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4535</v>
      </c>
      <c r="B7" s="130" t="s">
        <v>4536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4357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4292</v>
      </c>
      <c r="H8" s="111" t="s">
        <v>3</v>
      </c>
      <c r="I8" s="112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4652</v>
      </c>
      <c r="H9" s="113" t="s">
        <v>3</v>
      </c>
      <c r="I9" s="114" t="s">
        <v>3</v>
      </c>
      <c r="J9" s="116"/>
    </row>
    <row r="10" spans="1:10">
      <c r="A10" s="131" t="s">
        <v>4653</v>
      </c>
      <c r="B10" s="130" t="s">
        <v>4539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4654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4655</v>
      </c>
      <c r="H11" s="111" t="s">
        <v>3</v>
      </c>
      <c r="I11" s="112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4539</v>
      </c>
      <c r="H12" s="113" t="s">
        <v>2</v>
      </c>
      <c r="I12" s="114" t="s">
        <v>2</v>
      </c>
      <c r="J12" s="116"/>
    </row>
    <row r="13" spans="1:10">
      <c r="A13" s="131" t="s">
        <v>4656</v>
      </c>
      <c r="B13" s="130" t="s">
        <v>4657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4658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4659</v>
      </c>
      <c r="H14" s="111" t="s">
        <v>2</v>
      </c>
      <c r="I14" s="112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4660</v>
      </c>
      <c r="H15" s="113" t="s">
        <v>3</v>
      </c>
      <c r="I15" s="114" t="s">
        <v>3</v>
      </c>
      <c r="J15" s="116"/>
    </row>
    <row r="16" spans="1:10">
      <c r="A16" s="131" t="s">
        <v>4661</v>
      </c>
      <c r="B16" s="130" t="s">
        <v>4662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4663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4662</v>
      </c>
      <c r="H17" s="111" t="s">
        <v>2</v>
      </c>
      <c r="I17" s="112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4664</v>
      </c>
      <c r="H18" s="113" t="s">
        <v>3</v>
      </c>
      <c r="I18" s="114" t="s">
        <v>3</v>
      </c>
      <c r="J18" s="116"/>
    </row>
    <row r="19" spans="1:10">
      <c r="A19" s="131" t="s">
        <v>4665</v>
      </c>
      <c r="B19" s="130" t="s">
        <v>4666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4666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2316</v>
      </c>
      <c r="H20" s="111" t="s">
        <v>3</v>
      </c>
      <c r="I20" s="112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4667</v>
      </c>
      <c r="H21" s="113" t="s">
        <v>3</v>
      </c>
      <c r="I21" s="114" t="s">
        <v>3</v>
      </c>
      <c r="J21" s="116"/>
    </row>
    <row r="22" spans="1:10">
      <c r="A22" s="131" t="s">
        <v>4668</v>
      </c>
      <c r="B22" s="130" t="s">
        <v>4307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4669</v>
      </c>
      <c r="H22" s="109" t="s">
        <v>3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4670</v>
      </c>
      <c r="H23" s="111" t="s">
        <v>3</v>
      </c>
      <c r="I23" s="112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4307</v>
      </c>
      <c r="H24" s="113" t="s">
        <v>2</v>
      </c>
      <c r="I24" s="114" t="s">
        <v>2</v>
      </c>
      <c r="J24" s="116"/>
    </row>
    <row r="25" spans="1:10">
      <c r="A25" s="131" t="s">
        <v>4671</v>
      </c>
      <c r="B25" s="130" t="s">
        <v>4249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4672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4557</v>
      </c>
      <c r="H26" s="111" t="s">
        <v>3</v>
      </c>
      <c r="I26" s="112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4673</v>
      </c>
      <c r="H27" s="113" t="s">
        <v>2</v>
      </c>
      <c r="I27" s="114" t="s">
        <v>3</v>
      </c>
      <c r="J27" s="116"/>
    </row>
    <row r="28" spans="1:10">
      <c r="A28" s="131" t="s">
        <v>4674</v>
      </c>
      <c r="B28" s="130" t="s">
        <v>4675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1612</v>
      </c>
      <c r="H28" s="109" t="s">
        <v>3</v>
      </c>
      <c r="I28" s="11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1510</v>
      </c>
      <c r="H29" s="111" t="s">
        <v>2</v>
      </c>
      <c r="I29" s="112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4675</v>
      </c>
      <c r="H30" s="113" t="s">
        <v>2</v>
      </c>
      <c r="I30" s="114" t="s">
        <v>2</v>
      </c>
      <c r="J30" s="116"/>
    </row>
    <row r="31" spans="1:10">
      <c r="A31" s="131" t="s">
        <v>4676</v>
      </c>
      <c r="B31" s="130" t="s">
        <v>4260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2837</v>
      </c>
      <c r="H31" s="109" t="s">
        <v>3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2838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>
        <v>6400</v>
      </c>
      <c r="H33" s="113" t="s">
        <v>2</v>
      </c>
      <c r="I33" s="114" t="s">
        <v>2</v>
      </c>
      <c r="J33" s="116"/>
    </row>
    <row r="34" spans="1:10">
      <c r="A34" s="131" t="s">
        <v>4677</v>
      </c>
      <c r="B34" s="130" t="s">
        <v>3131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>
        <v>1500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>
        <v>800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>
        <v>900</v>
      </c>
      <c r="H36" s="113" t="s">
        <v>3</v>
      </c>
      <c r="I36" s="114" t="s">
        <v>3</v>
      </c>
      <c r="J36" s="116"/>
    </row>
    <row r="37" spans="1:10">
      <c r="A37" s="131" t="s">
        <v>4678</v>
      </c>
      <c r="B37" s="130" t="s">
        <v>4679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4680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4681</v>
      </c>
      <c r="H38" s="111" t="s">
        <v>2</v>
      </c>
      <c r="I38" s="112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4679</v>
      </c>
      <c r="H39" s="113" t="s">
        <v>2</v>
      </c>
      <c r="I39" s="114" t="s">
        <v>2</v>
      </c>
      <c r="J39" s="116"/>
    </row>
    <row r="40" spans="1:10">
      <c r="A40" s="131" t="s">
        <v>4682</v>
      </c>
      <c r="B40" s="130" t="s">
        <v>4683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4684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4685</v>
      </c>
      <c r="H41" s="111" t="s">
        <v>3</v>
      </c>
      <c r="I41" s="112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4683</v>
      </c>
      <c r="H42" s="113" t="s">
        <v>2</v>
      </c>
      <c r="I42" s="114" t="s">
        <v>2</v>
      </c>
      <c r="J42" s="116"/>
    </row>
    <row r="43" spans="1:10">
      <c r="A43" s="131" t="s">
        <v>4686</v>
      </c>
      <c r="B43" s="130" t="s">
        <v>4205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4205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4687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4688</v>
      </c>
      <c r="H45" s="113" t="s">
        <v>3</v>
      </c>
      <c r="I45" s="114" t="s">
        <v>3</v>
      </c>
      <c r="J45" s="116"/>
    </row>
    <row r="46" spans="1:10">
      <c r="A46" s="131" t="s">
        <v>4689</v>
      </c>
      <c r="B46" s="130" t="s">
        <v>4451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4414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4451</v>
      </c>
      <c r="H47" s="111" t="s">
        <v>2</v>
      </c>
      <c r="I47" s="112" t="s">
        <v>2</v>
      </c>
      <c r="J47" s="116"/>
    </row>
    <row r="48" spans="1:10" ht="37.5" customHeight="1">
      <c r="A48" s="124"/>
      <c r="B48" s="121"/>
      <c r="C48" s="121"/>
      <c r="D48" s="121"/>
      <c r="E48" s="121"/>
      <c r="F48" s="121"/>
      <c r="G48" s="113" t="s">
        <v>4690</v>
      </c>
      <c r="H48" s="113" t="s">
        <v>3</v>
      </c>
      <c r="I48" s="114" t="s">
        <v>3</v>
      </c>
      <c r="J48" s="116"/>
    </row>
    <row r="49" spans="1:10">
      <c r="A49" s="131" t="s">
        <v>4691</v>
      </c>
      <c r="B49" s="130" t="s">
        <v>2191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479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4692</v>
      </c>
      <c r="H50" s="111" t="s">
        <v>3</v>
      </c>
      <c r="I50" s="112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3" t="s">
        <v>2191</v>
      </c>
      <c r="H51" s="113" t="s">
        <v>2</v>
      </c>
      <c r="I51" s="114" t="s">
        <v>2</v>
      </c>
      <c r="J51" s="116"/>
    </row>
    <row r="52" spans="1:10">
      <c r="A52" s="131" t="s">
        <v>4693</v>
      </c>
      <c r="B52" s="130" t="s">
        <v>4283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4591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4283</v>
      </c>
      <c r="H53" s="111" t="s">
        <v>2</v>
      </c>
      <c r="I53" s="112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113" t="s">
        <v>4694</v>
      </c>
      <c r="H54" s="113" t="s">
        <v>3</v>
      </c>
      <c r="I54" s="114" t="s">
        <v>3</v>
      </c>
      <c r="J54" s="116"/>
    </row>
    <row r="55" spans="1:10">
      <c r="A55" s="131" t="s">
        <v>4695</v>
      </c>
      <c r="B55" s="130" t="s">
        <v>4696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4696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4697</v>
      </c>
      <c r="H56" s="111" t="s">
        <v>3</v>
      </c>
      <c r="I56" s="112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3" t="s">
        <v>4698</v>
      </c>
      <c r="H57" s="113" t="s">
        <v>3</v>
      </c>
      <c r="I57" s="114" t="s">
        <v>3</v>
      </c>
      <c r="J57" s="116"/>
    </row>
    <row r="58" spans="1:10">
      <c r="A58" s="131" t="s">
        <v>4699</v>
      </c>
      <c r="B58" s="130" t="s">
        <v>4700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4701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4700</v>
      </c>
      <c r="H59" s="111" t="s">
        <v>2</v>
      </c>
      <c r="I59" s="112" t="s">
        <v>2</v>
      </c>
      <c r="J59" s="116"/>
    </row>
    <row r="60" spans="1:10" ht="34.5" customHeight="1">
      <c r="A60" s="124"/>
      <c r="B60" s="121"/>
      <c r="C60" s="121"/>
      <c r="D60" s="121"/>
      <c r="E60" s="121"/>
      <c r="F60" s="121"/>
      <c r="G60" s="113" t="s">
        <v>4702</v>
      </c>
      <c r="H60" s="113" t="s">
        <v>3</v>
      </c>
      <c r="I60" s="114" t="s">
        <v>3</v>
      </c>
      <c r="J60" s="116"/>
    </row>
    <row r="61" spans="1:10">
      <c r="A61" s="131" t="s">
        <v>4703</v>
      </c>
      <c r="B61" s="130" t="s">
        <v>4704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4705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4706</v>
      </c>
      <c r="H62" s="111" t="s">
        <v>3</v>
      </c>
      <c r="I62" s="112" t="s">
        <v>3</v>
      </c>
      <c r="J62" s="116"/>
    </row>
    <row r="63" spans="1:10" ht="40.5" customHeight="1">
      <c r="A63" s="124"/>
      <c r="B63" s="121"/>
      <c r="C63" s="121"/>
      <c r="D63" s="121"/>
      <c r="E63" s="121"/>
      <c r="F63" s="121"/>
      <c r="G63" s="113" t="s">
        <v>4704</v>
      </c>
      <c r="H63" s="113" t="s">
        <v>2</v>
      </c>
      <c r="I63" s="114" t="s">
        <v>2</v>
      </c>
      <c r="J63" s="116"/>
    </row>
    <row r="64" spans="1:10">
      <c r="A64" s="131" t="s">
        <v>4707</v>
      </c>
      <c r="B64" s="130" t="s">
        <v>4413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4414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4413</v>
      </c>
      <c r="H65" s="111" t="s">
        <v>2</v>
      </c>
      <c r="I65" s="112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113" t="s">
        <v>4708</v>
      </c>
      <c r="H66" s="113" t="s">
        <v>3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200-000000000000}">
      <formula1>binary_options</formula1>
    </dataValidation>
    <dataValidation type="list" allowBlank="1" sqref="H7:I66" xr:uid="{00000000-0002-0000-5200-000001000000}">
      <formula1>answer_evaluations</formula1>
    </dataValidation>
  </dataValidation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67"/>
  <sheetViews>
    <sheetView topLeftCell="A39" workbookViewId="0">
      <selection activeCell="P35" sqref="P3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21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6202</v>
      </c>
      <c r="F2" s="90">
        <v>3253</v>
      </c>
      <c r="G2" s="90">
        <v>4010</v>
      </c>
      <c r="H2" s="89">
        <v>4263</v>
      </c>
    </row>
    <row r="3" spans="1:10">
      <c r="A3" s="88" t="s">
        <v>154</v>
      </c>
      <c r="B3" s="89" t="s">
        <v>4142</v>
      </c>
      <c r="D3" s="88" t="s">
        <v>156</v>
      </c>
      <c r="E3" s="90">
        <v>65706</v>
      </c>
      <c r="F3" s="90">
        <v>34464</v>
      </c>
      <c r="G3" s="90">
        <v>34436</v>
      </c>
      <c r="H3" s="89">
        <v>34420</v>
      </c>
    </row>
    <row r="4" spans="1:10">
      <c r="A4" s="91" t="s">
        <v>133</v>
      </c>
      <c r="B4" s="92" t="s">
        <v>157</v>
      </c>
      <c r="D4" s="91" t="s">
        <v>158</v>
      </c>
      <c r="E4" s="93">
        <v>71908</v>
      </c>
      <c r="F4" s="93">
        <v>37717</v>
      </c>
      <c r="G4" s="93">
        <v>38446</v>
      </c>
      <c r="H4" s="92">
        <v>38683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4535</v>
      </c>
      <c r="B7" s="130" t="s">
        <v>4536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4536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4357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4358</v>
      </c>
      <c r="H9" s="113" t="s">
        <v>2</v>
      </c>
      <c r="I9" s="114" t="s">
        <v>2</v>
      </c>
      <c r="J9" s="116"/>
    </row>
    <row r="10" spans="1:10">
      <c r="A10" s="131" t="s">
        <v>4709</v>
      </c>
      <c r="B10" s="130" t="s">
        <v>4710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4223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4711</v>
      </c>
      <c r="H11" s="111" t="s">
        <v>3</v>
      </c>
      <c r="I11" s="112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113" t="s">
        <v>4710</v>
      </c>
      <c r="H12" s="113" t="s">
        <v>2</v>
      </c>
      <c r="I12" s="114" t="s">
        <v>2</v>
      </c>
      <c r="J12" s="116"/>
    </row>
    <row r="13" spans="1:10">
      <c r="A13" s="131" t="s">
        <v>4712</v>
      </c>
      <c r="B13" s="132" t="s">
        <v>4610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4610</v>
      </c>
      <c r="H13" s="109" t="s">
        <v>2</v>
      </c>
      <c r="I13" s="11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4713</v>
      </c>
      <c r="H14" s="111" t="s">
        <v>3</v>
      </c>
      <c r="I14" s="112" t="s">
        <v>3</v>
      </c>
      <c r="J14" s="116"/>
    </row>
    <row r="15" spans="1:10" ht="15.75" customHeight="1" thickBot="1">
      <c r="A15" s="124"/>
      <c r="B15" s="127"/>
      <c r="C15" s="121"/>
      <c r="D15" s="121"/>
      <c r="E15" s="121"/>
      <c r="F15" s="121"/>
      <c r="G15" s="113" t="s">
        <v>4714</v>
      </c>
      <c r="H15" s="113" t="s">
        <v>3</v>
      </c>
      <c r="I15" s="114" t="s">
        <v>3</v>
      </c>
      <c r="J15" s="116"/>
    </row>
    <row r="16" spans="1:10">
      <c r="A16" s="131" t="s">
        <v>4715</v>
      </c>
      <c r="B16" s="130" t="s">
        <v>1837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1614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1837</v>
      </c>
      <c r="H17" s="111" t="s">
        <v>2</v>
      </c>
      <c r="I17" s="112" t="s">
        <v>2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113" t="s">
        <v>1590</v>
      </c>
      <c r="H18" s="113" t="s">
        <v>3</v>
      </c>
      <c r="I18" s="114" t="s">
        <v>3</v>
      </c>
      <c r="J18" s="116"/>
    </row>
    <row r="19" spans="1:10">
      <c r="A19" s="131" t="s">
        <v>4716</v>
      </c>
      <c r="B19" s="130" t="s">
        <v>1837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1837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4717</v>
      </c>
      <c r="H20" s="111" t="s">
        <v>3</v>
      </c>
      <c r="I20" s="112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113" t="s">
        <v>4718</v>
      </c>
      <c r="H21" s="113" t="s">
        <v>3</v>
      </c>
      <c r="I21" s="114" t="s">
        <v>3</v>
      </c>
      <c r="J21" s="116"/>
    </row>
    <row r="22" spans="1:10">
      <c r="A22" s="131" t="s">
        <v>4719</v>
      </c>
      <c r="B22" s="130" t="s">
        <v>4245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4247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4720</v>
      </c>
      <c r="H23" s="111" t="s">
        <v>3</v>
      </c>
      <c r="I23" s="112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3" t="s">
        <v>4245</v>
      </c>
      <c r="H24" s="113" t="s">
        <v>2</v>
      </c>
      <c r="I24" s="114" t="s">
        <v>2</v>
      </c>
      <c r="J24" s="116"/>
    </row>
    <row r="25" spans="1:10">
      <c r="A25" s="131" t="s">
        <v>4721</v>
      </c>
      <c r="B25" s="130" t="s">
        <v>4169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4169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4722</v>
      </c>
      <c r="H26" s="111" t="s">
        <v>3</v>
      </c>
      <c r="I26" s="112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3" t="s">
        <v>4723</v>
      </c>
      <c r="H27" s="113" t="s">
        <v>3</v>
      </c>
      <c r="I27" s="114" t="s">
        <v>3</v>
      </c>
      <c r="J27" s="116"/>
    </row>
    <row r="28" spans="1:10">
      <c r="A28" s="131" t="s">
        <v>4724</v>
      </c>
      <c r="B28" s="130" t="s">
        <v>3131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3807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3131</v>
      </c>
      <c r="H29" s="111" t="s">
        <v>2</v>
      </c>
      <c r="I29" s="112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3" t="s">
        <v>2835</v>
      </c>
      <c r="H30" s="113" t="s">
        <v>3</v>
      </c>
      <c r="I30" s="114" t="s">
        <v>3</v>
      </c>
      <c r="J30" s="116"/>
    </row>
    <row r="31" spans="1:10">
      <c r="A31" s="131" t="s">
        <v>4725</v>
      </c>
      <c r="B31" s="130" t="s">
        <v>4266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4266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4563</v>
      </c>
      <c r="H32" s="111" t="s">
        <v>3</v>
      </c>
      <c r="I32" s="112" t="s">
        <v>3</v>
      </c>
      <c r="J32" s="116"/>
    </row>
    <row r="33" spans="1:10" ht="21.75" customHeight="1" thickBot="1">
      <c r="A33" s="124"/>
      <c r="B33" s="121"/>
      <c r="C33" s="121"/>
      <c r="D33" s="121"/>
      <c r="E33" s="121"/>
      <c r="F33" s="121"/>
      <c r="G33" s="113" t="s">
        <v>1640</v>
      </c>
      <c r="H33" s="113" t="s">
        <v>3</v>
      </c>
      <c r="I33" s="114" t="s">
        <v>3</v>
      </c>
      <c r="J33" s="116"/>
    </row>
    <row r="34" spans="1:10">
      <c r="A34" s="131" t="s">
        <v>4726</v>
      </c>
      <c r="B34" s="130" t="s">
        <v>4442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4442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4727</v>
      </c>
      <c r="H35" s="111" t="s">
        <v>3</v>
      </c>
      <c r="I35" s="112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3" t="s">
        <v>4728</v>
      </c>
      <c r="H36" s="113" t="s">
        <v>3</v>
      </c>
      <c r="I36" s="114" t="s">
        <v>3</v>
      </c>
      <c r="J36" s="116"/>
    </row>
    <row r="37" spans="1:10">
      <c r="A37" s="131" t="s">
        <v>4729</v>
      </c>
      <c r="B37" s="130" t="s">
        <v>4730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4730</v>
      </c>
      <c r="H37" s="109" t="s">
        <v>2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4342</v>
      </c>
      <c r="H38" s="111" t="s">
        <v>3</v>
      </c>
      <c r="I38" s="112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3" t="s">
        <v>4731</v>
      </c>
      <c r="H39" s="113" t="s">
        <v>3</v>
      </c>
      <c r="I39" s="114" t="s">
        <v>3</v>
      </c>
      <c r="J39" s="116"/>
    </row>
    <row r="40" spans="1:10">
      <c r="A40" s="131" t="s">
        <v>4732</v>
      </c>
      <c r="B40" s="130" t="s">
        <v>4451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4733</v>
      </c>
      <c r="H40" s="109" t="s">
        <v>2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4451</v>
      </c>
      <c r="H41" s="111" t="s">
        <v>2</v>
      </c>
      <c r="I41" s="112" t="s">
        <v>2</v>
      </c>
      <c r="J41" s="116"/>
    </row>
    <row r="42" spans="1:10" ht="32.25" customHeight="1" thickBot="1">
      <c r="A42" s="124"/>
      <c r="B42" s="121"/>
      <c r="C42" s="121"/>
      <c r="D42" s="121"/>
      <c r="E42" s="121"/>
      <c r="F42" s="121"/>
      <c r="G42" s="113" t="s">
        <v>4734</v>
      </c>
      <c r="H42" s="113" t="s">
        <v>3</v>
      </c>
      <c r="I42" s="114" t="s">
        <v>3</v>
      </c>
      <c r="J42" s="116"/>
    </row>
    <row r="43" spans="1:10">
      <c r="A43" s="131" t="s">
        <v>4735</v>
      </c>
      <c r="B43" s="130" t="s">
        <v>4736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4737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4738</v>
      </c>
      <c r="H44" s="111" t="s">
        <v>2</v>
      </c>
      <c r="I44" s="112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3" t="s">
        <v>4739</v>
      </c>
      <c r="H45" s="113" t="s">
        <v>3</v>
      </c>
      <c r="I45" s="114" t="s">
        <v>3</v>
      </c>
      <c r="J45" s="116"/>
    </row>
    <row r="46" spans="1:10">
      <c r="A46" s="131" t="s">
        <v>4740</v>
      </c>
      <c r="B46" s="130" t="s">
        <v>4741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4498</v>
      </c>
      <c r="H46" s="109" t="s">
        <v>2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4742</v>
      </c>
      <c r="H47" s="111" t="s">
        <v>2</v>
      </c>
      <c r="I47" s="112" t="s">
        <v>2</v>
      </c>
      <c r="J47" s="116"/>
    </row>
    <row r="48" spans="1:10" ht="30" customHeight="1" thickBot="1">
      <c r="A48" s="124"/>
      <c r="B48" s="121"/>
      <c r="C48" s="121"/>
      <c r="D48" s="121"/>
      <c r="E48" s="121"/>
      <c r="F48" s="121"/>
      <c r="G48" s="113" t="s">
        <v>4741</v>
      </c>
      <c r="H48" s="113" t="s">
        <v>2</v>
      </c>
      <c r="I48" s="114" t="s">
        <v>2</v>
      </c>
      <c r="J48" s="116"/>
    </row>
    <row r="49" spans="1:10">
      <c r="A49" s="131" t="s">
        <v>4743</v>
      </c>
      <c r="B49" s="130" t="s">
        <v>1178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1178</v>
      </c>
      <c r="H49" s="109" t="s">
        <v>2</v>
      </c>
      <c r="I49" s="11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4744</v>
      </c>
      <c r="H50" s="111" t="s">
        <v>3</v>
      </c>
      <c r="I50" s="112" t="s">
        <v>3</v>
      </c>
      <c r="J50" s="116"/>
    </row>
    <row r="51" spans="1:10" ht="25.5" customHeight="1" thickBot="1">
      <c r="A51" s="124"/>
      <c r="B51" s="121"/>
      <c r="C51" s="121"/>
      <c r="D51" s="121"/>
      <c r="E51" s="121"/>
      <c r="F51" s="121"/>
      <c r="G51" s="113" t="s">
        <v>764</v>
      </c>
      <c r="H51" s="113" t="s">
        <v>3</v>
      </c>
      <c r="I51" s="114" t="s">
        <v>3</v>
      </c>
      <c r="J51" s="116"/>
    </row>
    <row r="52" spans="1:10">
      <c r="A52" s="131" t="s">
        <v>4745</v>
      </c>
      <c r="B52" s="130" t="s">
        <v>4345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4345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4746</v>
      </c>
      <c r="H53" s="111" t="s">
        <v>3</v>
      </c>
      <c r="I53" s="112" t="s">
        <v>3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3" t="s">
        <v>2528</v>
      </c>
      <c r="H54" s="113" t="s">
        <v>3</v>
      </c>
      <c r="I54" s="114" t="s">
        <v>3</v>
      </c>
      <c r="J54" s="116"/>
    </row>
    <row r="55" spans="1:10">
      <c r="A55" s="131" t="s">
        <v>4747</v>
      </c>
      <c r="B55" s="130" t="s">
        <v>4748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4749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4365</v>
      </c>
      <c r="H56" s="111" t="s">
        <v>3</v>
      </c>
      <c r="I56" s="112" t="s">
        <v>3</v>
      </c>
      <c r="J56" s="116"/>
    </row>
    <row r="57" spans="1:10" ht="30.75" customHeight="1" thickBot="1">
      <c r="A57" s="124"/>
      <c r="B57" s="121"/>
      <c r="C57" s="121"/>
      <c r="D57" s="121"/>
      <c r="E57" s="121"/>
      <c r="F57" s="121"/>
      <c r="G57" s="113" t="s">
        <v>4750</v>
      </c>
      <c r="H57" s="113" t="s">
        <v>3</v>
      </c>
      <c r="I57" s="114" t="s">
        <v>3</v>
      </c>
      <c r="J57" s="116"/>
    </row>
    <row r="58" spans="1:10">
      <c r="A58" s="131" t="s">
        <v>4751</v>
      </c>
      <c r="B58" s="130" t="s">
        <v>4419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4420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4419</v>
      </c>
      <c r="H59" s="111" t="s">
        <v>2</v>
      </c>
      <c r="I59" s="112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113" t="s">
        <v>4752</v>
      </c>
      <c r="H60" s="113" t="s">
        <v>3</v>
      </c>
      <c r="I60" s="114" t="s">
        <v>2</v>
      </c>
      <c r="J60" s="116"/>
    </row>
    <row r="61" spans="1:10">
      <c r="A61" s="131" t="s">
        <v>4753</v>
      </c>
      <c r="B61" s="130" t="s">
        <v>4754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4754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4755</v>
      </c>
      <c r="H62" s="111" t="s">
        <v>3</v>
      </c>
      <c r="I62" s="112" t="s">
        <v>3</v>
      </c>
      <c r="J62" s="116"/>
    </row>
    <row r="63" spans="1:10" ht="30" customHeight="1" thickBot="1">
      <c r="A63" s="124"/>
      <c r="B63" s="121"/>
      <c r="C63" s="121"/>
      <c r="D63" s="121"/>
      <c r="E63" s="121"/>
      <c r="F63" s="121"/>
      <c r="G63" s="113" t="s">
        <v>4756</v>
      </c>
      <c r="H63" s="113" t="s">
        <v>3</v>
      </c>
      <c r="I63" s="114" t="s">
        <v>3</v>
      </c>
      <c r="J63" s="116"/>
    </row>
    <row r="64" spans="1:10">
      <c r="A64" s="131" t="s">
        <v>4757</v>
      </c>
      <c r="B64" s="130" t="s">
        <v>4758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4759</v>
      </c>
      <c r="H64" s="109" t="s">
        <v>3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4760</v>
      </c>
      <c r="H65" s="111" t="s">
        <v>3</v>
      </c>
      <c r="I65" s="112" t="s">
        <v>3</v>
      </c>
      <c r="J65" s="116"/>
    </row>
    <row r="66" spans="1:10" ht="42" customHeight="1" thickBot="1">
      <c r="A66" s="124"/>
      <c r="B66" s="121"/>
      <c r="C66" s="121"/>
      <c r="D66" s="121"/>
      <c r="E66" s="121"/>
      <c r="F66" s="121"/>
      <c r="G66" s="113" t="s">
        <v>4758</v>
      </c>
      <c r="H66" s="113" t="s">
        <v>2</v>
      </c>
      <c r="I66" s="114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300-000000000000}">
      <formula1>binary_options</formula1>
    </dataValidation>
    <dataValidation type="list" allowBlank="1" sqref="H7:I66" xr:uid="{00000000-0002-0000-5300-000001000000}">
      <formula1>answer_evaluations</formula1>
    </dataValidation>
  </dataValidations>
  <pageMargins left="0.75" right="0.75" top="1" bottom="1" header="0.5" footer="0.5"/>
  <pageSetup paperSize="9" orientation="portrait" horizontalDpi="360" verticalDpi="36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67"/>
  <sheetViews>
    <sheetView topLeftCell="A31" workbookViewId="0">
      <selection activeCell="H47" sqref="H4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21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6634</v>
      </c>
      <c r="F2" s="90">
        <v>3943</v>
      </c>
      <c r="G2" s="90">
        <v>4164</v>
      </c>
      <c r="H2" s="89">
        <v>4004</v>
      </c>
    </row>
    <row r="3" spans="1:10">
      <c r="A3" s="88" t="s">
        <v>154</v>
      </c>
      <c r="B3" s="89" t="s">
        <v>4142</v>
      </c>
      <c r="D3" s="88" t="s">
        <v>156</v>
      </c>
      <c r="E3" s="90">
        <v>66752</v>
      </c>
      <c r="F3" s="90">
        <v>34676</v>
      </c>
      <c r="G3" s="90">
        <v>34628</v>
      </c>
      <c r="H3" s="89">
        <v>34640</v>
      </c>
    </row>
    <row r="4" spans="1:10">
      <c r="A4" s="91" t="s">
        <v>133</v>
      </c>
      <c r="B4" s="92" t="s">
        <v>242</v>
      </c>
      <c r="D4" s="91" t="s">
        <v>158</v>
      </c>
      <c r="E4" s="93">
        <v>73386</v>
      </c>
      <c r="F4" s="93">
        <v>38619</v>
      </c>
      <c r="G4" s="93">
        <v>38792</v>
      </c>
      <c r="H4" s="92">
        <v>38644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4761</v>
      </c>
      <c r="B7" s="130" t="s">
        <v>4536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4536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4357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4358</v>
      </c>
      <c r="H9" s="113" t="s">
        <v>2</v>
      </c>
      <c r="I9" s="114" t="s">
        <v>2</v>
      </c>
      <c r="J9" s="116"/>
    </row>
    <row r="10" spans="1:10">
      <c r="A10" s="131" t="s">
        <v>4762</v>
      </c>
      <c r="B10" s="130" t="s">
        <v>4763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4236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4764</v>
      </c>
      <c r="H11" s="111" t="s">
        <v>2</v>
      </c>
      <c r="I11" s="112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1590</v>
      </c>
      <c r="H12" s="113" t="s">
        <v>3</v>
      </c>
      <c r="I12" s="114" t="s">
        <v>3</v>
      </c>
      <c r="J12" s="116"/>
    </row>
    <row r="13" spans="1:10">
      <c r="A13" s="131" t="s">
        <v>4765</v>
      </c>
      <c r="B13" s="130" t="s">
        <v>4766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4766</v>
      </c>
      <c r="H13" s="109" t="s">
        <v>2</v>
      </c>
      <c r="I13" s="11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4273</v>
      </c>
      <c r="H14" s="111" t="s">
        <v>3</v>
      </c>
      <c r="I14" s="112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4767</v>
      </c>
      <c r="H15" s="113" t="s">
        <v>3</v>
      </c>
      <c r="I15" s="114" t="s">
        <v>3</v>
      </c>
      <c r="J15" s="116"/>
    </row>
    <row r="16" spans="1:10">
      <c r="A16" s="131" t="s">
        <v>4768</v>
      </c>
      <c r="B16" s="130" t="s">
        <v>4710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4711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4223</v>
      </c>
      <c r="H17" s="111" t="s">
        <v>3</v>
      </c>
      <c r="I17" s="112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4710</v>
      </c>
      <c r="H18" s="113" t="s">
        <v>2</v>
      </c>
      <c r="I18" s="114" t="s">
        <v>2</v>
      </c>
      <c r="J18" s="116"/>
    </row>
    <row r="19" spans="1:10">
      <c r="A19" s="131" t="s">
        <v>4769</v>
      </c>
      <c r="B19" s="130" t="s">
        <v>2004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4222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2004</v>
      </c>
      <c r="H20" s="111" t="s">
        <v>2</v>
      </c>
      <c r="I20" s="112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4209</v>
      </c>
      <c r="H21" s="113" t="s">
        <v>3</v>
      </c>
      <c r="I21" s="114" t="s">
        <v>3</v>
      </c>
      <c r="J21" s="116"/>
    </row>
    <row r="22" spans="1:10">
      <c r="A22" s="131" t="s">
        <v>4770</v>
      </c>
      <c r="B22" s="130" t="s">
        <v>4771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4772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>
        <v>5000</v>
      </c>
      <c r="H23" s="111" t="s">
        <v>3</v>
      </c>
      <c r="I23" s="112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4771</v>
      </c>
      <c r="H24" s="113" t="s">
        <v>2</v>
      </c>
      <c r="I24" s="114" t="s">
        <v>2</v>
      </c>
      <c r="J24" s="116"/>
    </row>
    <row r="25" spans="1:10">
      <c r="A25" s="131" t="s">
        <v>4773</v>
      </c>
      <c r="B25" s="130" t="s">
        <v>4774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4775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4774</v>
      </c>
      <c r="H26" s="111" t="s">
        <v>2</v>
      </c>
      <c r="I26" s="112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4776</v>
      </c>
      <c r="H27" s="113" t="s">
        <v>3</v>
      </c>
      <c r="I27" s="114" t="s">
        <v>3</v>
      </c>
      <c r="J27" s="116"/>
    </row>
    <row r="28" spans="1:10">
      <c r="A28" s="131" t="s">
        <v>4777</v>
      </c>
      <c r="B28" s="130" t="s">
        <v>4778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4778</v>
      </c>
      <c r="H28" s="109" t="s">
        <v>2</v>
      </c>
      <c r="I28" s="11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4779</v>
      </c>
      <c r="H29" s="111" t="s">
        <v>3</v>
      </c>
      <c r="I29" s="112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4780</v>
      </c>
      <c r="H30" s="113" t="s">
        <v>3</v>
      </c>
      <c r="I30" s="114" t="s">
        <v>3</v>
      </c>
      <c r="J30" s="116"/>
    </row>
    <row r="31" spans="1:10">
      <c r="A31" s="131" t="s">
        <v>4781</v>
      </c>
      <c r="B31" s="130" t="s">
        <v>4782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4782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4783</v>
      </c>
      <c r="H32" s="111" t="s">
        <v>2</v>
      </c>
      <c r="I32" s="112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4784</v>
      </c>
      <c r="H33" s="113" t="s">
        <v>2</v>
      </c>
      <c r="I33" s="114" t="s">
        <v>2</v>
      </c>
      <c r="J33" s="116"/>
    </row>
    <row r="34" spans="1:10">
      <c r="A34" s="131" t="s">
        <v>4785</v>
      </c>
      <c r="B34" s="130" t="s">
        <v>4205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4205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4786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4207</v>
      </c>
      <c r="H36" s="113" t="s">
        <v>3</v>
      </c>
      <c r="I36" s="114" t="s">
        <v>3</v>
      </c>
      <c r="J36" s="116"/>
    </row>
    <row r="37" spans="1:10">
      <c r="A37" s="131" t="s">
        <v>4787</v>
      </c>
      <c r="B37" s="130" t="s">
        <v>4788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4692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4789</v>
      </c>
      <c r="H38" s="111" t="s">
        <v>3</v>
      </c>
      <c r="I38" s="112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4788</v>
      </c>
      <c r="H39" s="113" t="s">
        <v>2</v>
      </c>
      <c r="I39" s="114" t="s">
        <v>2</v>
      </c>
      <c r="J39" s="116"/>
    </row>
    <row r="40" spans="1:10">
      <c r="A40" s="131" t="s">
        <v>4790</v>
      </c>
      <c r="B40" s="130" t="s">
        <v>4791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4792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4791</v>
      </c>
      <c r="H41" s="111" t="s">
        <v>2</v>
      </c>
      <c r="I41" s="112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4793</v>
      </c>
      <c r="H42" s="113" t="s">
        <v>3</v>
      </c>
      <c r="I42" s="114" t="s">
        <v>3</v>
      </c>
      <c r="J42" s="116"/>
    </row>
    <row r="43" spans="1:10">
      <c r="A43" s="131" t="s">
        <v>4794</v>
      </c>
      <c r="B43" s="130" t="s">
        <v>4283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4795</v>
      </c>
      <c r="H43" s="109" t="s">
        <v>3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4796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4283</v>
      </c>
      <c r="H45" s="113" t="s">
        <v>2</v>
      </c>
      <c r="I45" s="114" t="s">
        <v>2</v>
      </c>
      <c r="J45" s="116"/>
    </row>
    <row r="46" spans="1:10">
      <c r="A46" s="131" t="s">
        <v>4797</v>
      </c>
      <c r="B46" s="130" t="s">
        <v>2004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1510</v>
      </c>
      <c r="H46" s="109" t="s">
        <v>2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2004</v>
      </c>
      <c r="H47" s="111" t="s">
        <v>2</v>
      </c>
      <c r="I47" s="112" t="s">
        <v>2</v>
      </c>
      <c r="J47" s="116"/>
    </row>
    <row r="48" spans="1:10" ht="36" customHeight="1">
      <c r="A48" s="124"/>
      <c r="B48" s="121"/>
      <c r="C48" s="121"/>
      <c r="D48" s="121"/>
      <c r="E48" s="121"/>
      <c r="F48" s="121"/>
      <c r="G48" s="113" t="s">
        <v>4358</v>
      </c>
      <c r="H48" s="113" t="s">
        <v>3</v>
      </c>
      <c r="I48" s="114" t="s">
        <v>3</v>
      </c>
      <c r="J48" s="116"/>
    </row>
    <row r="49" spans="1:10">
      <c r="A49" s="131" t="s">
        <v>4798</v>
      </c>
      <c r="B49" s="130" t="s">
        <v>4799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4800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4801</v>
      </c>
      <c r="H50" s="111" t="s">
        <v>3</v>
      </c>
      <c r="I50" s="112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3" t="s">
        <v>4799</v>
      </c>
      <c r="H51" s="113" t="s">
        <v>2</v>
      </c>
      <c r="I51" s="114" t="s">
        <v>2</v>
      </c>
      <c r="J51" s="116"/>
    </row>
    <row r="52" spans="1:10">
      <c r="A52" s="131" t="s">
        <v>4802</v>
      </c>
      <c r="B52" s="130" t="s">
        <v>4803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4804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4803</v>
      </c>
      <c r="H53" s="111" t="s">
        <v>2</v>
      </c>
      <c r="I53" s="112" t="s">
        <v>2</v>
      </c>
      <c r="J53" s="116"/>
    </row>
    <row r="54" spans="1:10" ht="34.5" customHeight="1">
      <c r="A54" s="124"/>
      <c r="B54" s="121"/>
      <c r="C54" s="121"/>
      <c r="D54" s="121"/>
      <c r="E54" s="121"/>
      <c r="F54" s="121"/>
      <c r="G54" s="113" t="s">
        <v>4805</v>
      </c>
      <c r="H54" s="113" t="s">
        <v>3</v>
      </c>
      <c r="I54" s="114" t="s">
        <v>3</v>
      </c>
      <c r="J54" s="116"/>
    </row>
    <row r="55" spans="1:10">
      <c r="A55" s="131" t="s">
        <v>4806</v>
      </c>
      <c r="B55" s="130" t="s">
        <v>4807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4807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4808</v>
      </c>
      <c r="H56" s="111" t="s">
        <v>3</v>
      </c>
      <c r="I56" s="112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3" t="s">
        <v>4809</v>
      </c>
      <c r="H57" s="113" t="s">
        <v>3</v>
      </c>
      <c r="I57" s="114" t="s">
        <v>3</v>
      </c>
      <c r="J57" s="116"/>
    </row>
    <row r="58" spans="1:10">
      <c r="A58" s="131" t="s">
        <v>4810</v>
      </c>
      <c r="B58" s="130" t="s">
        <v>4811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4812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4813</v>
      </c>
      <c r="H59" s="111" t="s">
        <v>3</v>
      </c>
      <c r="I59" s="112" t="s">
        <v>3</v>
      </c>
      <c r="J59" s="116"/>
    </row>
    <row r="60" spans="1:10" ht="33.75" customHeight="1">
      <c r="A60" s="124"/>
      <c r="B60" s="121"/>
      <c r="C60" s="121"/>
      <c r="D60" s="121"/>
      <c r="E60" s="121"/>
      <c r="F60" s="121"/>
      <c r="G60" s="113" t="s">
        <v>4811</v>
      </c>
      <c r="H60" s="113" t="s">
        <v>2</v>
      </c>
      <c r="I60" s="114" t="s">
        <v>2</v>
      </c>
      <c r="J60" s="116"/>
    </row>
    <row r="61" spans="1:10">
      <c r="A61" s="131" t="s">
        <v>4814</v>
      </c>
      <c r="B61" s="130" t="s">
        <v>4815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4815</v>
      </c>
      <c r="H61" s="109" t="s">
        <v>2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4315</v>
      </c>
      <c r="H62" s="111" t="s">
        <v>3</v>
      </c>
      <c r="I62" s="112" t="s">
        <v>3</v>
      </c>
      <c r="J62" s="116"/>
    </row>
    <row r="63" spans="1:10" ht="34.5" customHeight="1">
      <c r="A63" s="124"/>
      <c r="B63" s="121"/>
      <c r="C63" s="121"/>
      <c r="D63" s="121"/>
      <c r="E63" s="121"/>
      <c r="F63" s="121"/>
      <c r="G63" s="113" t="s">
        <v>4816</v>
      </c>
      <c r="H63" s="113" t="s">
        <v>3</v>
      </c>
      <c r="I63" s="114" t="s">
        <v>3</v>
      </c>
      <c r="J63" s="116"/>
    </row>
    <row r="64" spans="1:10">
      <c r="A64" s="131" t="s">
        <v>4817</v>
      </c>
      <c r="B64" s="130" t="s">
        <v>4144</v>
      </c>
      <c r="C64" s="130" t="s">
        <v>1</v>
      </c>
      <c r="D64" s="130" t="s">
        <v>0</v>
      </c>
      <c r="E64" s="130" t="s">
        <v>1</v>
      </c>
      <c r="F64" s="130" t="str">
        <f>IF(COUNTIF(C64:E64, "yes") = 3, "yes", "no")</f>
        <v>no</v>
      </c>
      <c r="G64" s="109" t="s">
        <v>4144</v>
      </c>
      <c r="H64" s="109" t="s">
        <v>4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4818</v>
      </c>
      <c r="H65" s="111" t="s">
        <v>4</v>
      </c>
      <c r="I65" s="112" t="s">
        <v>3</v>
      </c>
      <c r="J65" s="116"/>
    </row>
    <row r="66" spans="1:10" ht="35.25" customHeight="1">
      <c r="A66" s="124"/>
      <c r="B66" s="121"/>
      <c r="C66" s="121"/>
      <c r="D66" s="121"/>
      <c r="E66" s="121"/>
      <c r="F66" s="121"/>
      <c r="G66" s="113" t="s">
        <v>4819</v>
      </c>
      <c r="H66" s="113" t="s">
        <v>4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400-000000000000}">
      <formula1>binary_options</formula1>
    </dataValidation>
    <dataValidation type="list" allowBlank="1" sqref="H7:I66" xr:uid="{00000000-0002-0000-5400-000001000000}">
      <formula1>answer_evaluations</formula1>
    </dataValidation>
  </dataValidation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67"/>
  <sheetViews>
    <sheetView workbookViewId="0">
      <selection activeCell="M39" sqref="M3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21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152</v>
      </c>
      <c r="D2" s="88" t="s">
        <v>153</v>
      </c>
      <c r="E2" s="90">
        <v>6100</v>
      </c>
      <c r="F2" s="90">
        <v>3959</v>
      </c>
      <c r="G2" s="90">
        <v>4211</v>
      </c>
      <c r="H2" s="89">
        <v>3623</v>
      </c>
    </row>
    <row r="3" spans="1:10">
      <c r="A3" s="88" t="s">
        <v>154</v>
      </c>
      <c r="B3" s="89" t="s">
        <v>4142</v>
      </c>
      <c r="D3" s="88" t="s">
        <v>156</v>
      </c>
      <c r="E3" s="90">
        <v>65432</v>
      </c>
      <c r="F3" s="90">
        <v>34524</v>
      </c>
      <c r="G3" s="90">
        <v>34520</v>
      </c>
      <c r="H3" s="89">
        <v>34516</v>
      </c>
    </row>
    <row r="4" spans="1:10">
      <c r="A4" s="91" t="s">
        <v>133</v>
      </c>
      <c r="B4" s="92" t="s">
        <v>285</v>
      </c>
      <c r="D4" s="91" t="s">
        <v>158</v>
      </c>
      <c r="E4" s="93">
        <v>71532</v>
      </c>
      <c r="F4" s="93">
        <v>38483</v>
      </c>
      <c r="G4" s="93">
        <v>38731</v>
      </c>
      <c r="H4" s="92">
        <v>38139</v>
      </c>
    </row>
    <row r="6" spans="1:10">
      <c r="A6" s="94" t="s">
        <v>159</v>
      </c>
      <c r="B6" s="95" t="s">
        <v>160</v>
      </c>
      <c r="C6" s="95" t="s">
        <v>161</v>
      </c>
      <c r="D6" s="95" t="s">
        <v>162</v>
      </c>
      <c r="E6" s="95" t="s">
        <v>163</v>
      </c>
      <c r="F6" s="95" t="s">
        <v>164</v>
      </c>
      <c r="G6" s="95" t="s">
        <v>165</v>
      </c>
      <c r="H6" s="95" t="s">
        <v>166</v>
      </c>
      <c r="I6" s="96" t="s">
        <v>167</v>
      </c>
      <c r="J6" s="116"/>
    </row>
    <row r="7" spans="1:10">
      <c r="A7" s="122" t="s">
        <v>4535</v>
      </c>
      <c r="B7" s="119" t="s">
        <v>4536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4536</v>
      </c>
      <c r="H7" s="109" t="s">
        <v>2</v>
      </c>
      <c r="I7" s="86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4357</v>
      </c>
      <c r="H8" s="111" t="s">
        <v>2</v>
      </c>
      <c r="I8" s="89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4358</v>
      </c>
      <c r="H9" s="113" t="s">
        <v>2</v>
      </c>
      <c r="I9" s="92" t="s">
        <v>2</v>
      </c>
      <c r="J9" s="116"/>
    </row>
    <row r="10" spans="1:10">
      <c r="A10" s="122" t="s">
        <v>4820</v>
      </c>
      <c r="B10" s="119" t="s">
        <v>4292</v>
      </c>
      <c r="C10" s="130" t="s">
        <v>0</v>
      </c>
      <c r="D10" s="130" t="s">
        <v>0</v>
      </c>
      <c r="E10" s="130" t="s">
        <v>0</v>
      </c>
      <c r="F10" s="119" t="str">
        <f>IF(COUNTIF(C10:E10, "yes") = 3, "yes", "no")</f>
        <v>yes</v>
      </c>
      <c r="G10" s="87" t="s">
        <v>4821</v>
      </c>
      <c r="H10" s="87" t="s">
        <v>3</v>
      </c>
      <c r="I10" s="86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90" t="s">
        <v>4822</v>
      </c>
      <c r="H11" s="90" t="s">
        <v>3</v>
      </c>
      <c r="I11" s="89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93" t="s">
        <v>4292</v>
      </c>
      <c r="H12" s="93" t="s">
        <v>2</v>
      </c>
      <c r="I12" s="92" t="s">
        <v>2</v>
      </c>
      <c r="J12" s="116"/>
    </row>
    <row r="13" spans="1:10">
      <c r="A13" s="122" t="s">
        <v>4823</v>
      </c>
      <c r="B13" s="119" t="s">
        <v>4545</v>
      </c>
      <c r="C13" s="130" t="s">
        <v>0</v>
      </c>
      <c r="D13" s="130" t="s">
        <v>0</v>
      </c>
      <c r="E13" s="130" t="s">
        <v>0</v>
      </c>
      <c r="F13" s="119" t="str">
        <f>IF(COUNTIF(C13:E13, "yes") = 3, "yes", "no")</f>
        <v>yes</v>
      </c>
      <c r="G13" s="87" t="s">
        <v>4545</v>
      </c>
      <c r="H13" s="87" t="s">
        <v>2</v>
      </c>
      <c r="I13" s="86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90" t="s">
        <v>4824</v>
      </c>
      <c r="H14" s="90" t="s">
        <v>3</v>
      </c>
      <c r="I14" s="89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93" t="s">
        <v>4825</v>
      </c>
      <c r="H15" s="93" t="s">
        <v>3</v>
      </c>
      <c r="I15" s="92" t="s">
        <v>3</v>
      </c>
      <c r="J15" s="116"/>
    </row>
    <row r="16" spans="1:10">
      <c r="A16" s="122" t="s">
        <v>4826</v>
      </c>
      <c r="B16" s="119" t="s">
        <v>4169</v>
      </c>
      <c r="C16" s="130" t="s">
        <v>0</v>
      </c>
      <c r="D16" s="130" t="s">
        <v>0</v>
      </c>
      <c r="E16" s="130" t="s">
        <v>0</v>
      </c>
      <c r="F16" s="119" t="str">
        <f>IF(COUNTIF(C16:E16, "yes") = 3, "yes", "no")</f>
        <v>yes</v>
      </c>
      <c r="G16" s="87" t="s">
        <v>4169</v>
      </c>
      <c r="H16" s="87" t="s">
        <v>2</v>
      </c>
      <c r="I16" s="86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90" t="s">
        <v>4171</v>
      </c>
      <c r="H17" s="90" t="s">
        <v>3</v>
      </c>
      <c r="I17" s="89" t="s">
        <v>3</v>
      </c>
      <c r="J17" s="116"/>
    </row>
    <row r="18" spans="1:10" ht="21" customHeight="1">
      <c r="A18" s="124"/>
      <c r="B18" s="121"/>
      <c r="C18" s="121"/>
      <c r="D18" s="121"/>
      <c r="E18" s="121"/>
      <c r="F18" s="121"/>
      <c r="G18" s="93" t="s">
        <v>4170</v>
      </c>
      <c r="H18" s="93" t="s">
        <v>3</v>
      </c>
      <c r="I18" s="92" t="s">
        <v>3</v>
      </c>
      <c r="J18" s="116"/>
    </row>
    <row r="19" spans="1:10">
      <c r="A19" s="122" t="s">
        <v>4827</v>
      </c>
      <c r="B19" s="119" t="s">
        <v>1837</v>
      </c>
      <c r="C19" s="130" t="s">
        <v>0</v>
      </c>
      <c r="D19" s="130" t="s">
        <v>0</v>
      </c>
      <c r="E19" s="130" t="s">
        <v>0</v>
      </c>
      <c r="F19" s="119" t="str">
        <f>IF(COUNTIF(C19:E19, "yes") = 3, "yes", "no")</f>
        <v>yes</v>
      </c>
      <c r="G19" s="87" t="s">
        <v>4828</v>
      </c>
      <c r="H19" s="87" t="s">
        <v>3</v>
      </c>
      <c r="I19" s="86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90" t="s">
        <v>4829</v>
      </c>
      <c r="H20" s="90" t="s">
        <v>3</v>
      </c>
      <c r="I20" s="89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93" t="s">
        <v>1837</v>
      </c>
      <c r="H21" s="93" t="s">
        <v>2</v>
      </c>
      <c r="I21" s="92" t="s">
        <v>2</v>
      </c>
      <c r="J21" s="116"/>
    </row>
    <row r="22" spans="1:10">
      <c r="A22" s="122" t="s">
        <v>4830</v>
      </c>
      <c r="B22" s="119" t="s">
        <v>4831</v>
      </c>
      <c r="C22" s="130" t="s">
        <v>0</v>
      </c>
      <c r="D22" s="130" t="s">
        <v>0</v>
      </c>
      <c r="E22" s="130" t="s">
        <v>0</v>
      </c>
      <c r="F22" s="119" t="str">
        <f>IF(COUNTIF(C22:E22, "yes") = 3, "yes", "no")</f>
        <v>yes</v>
      </c>
      <c r="G22" s="87" t="s">
        <v>4831</v>
      </c>
      <c r="H22" s="87" t="s">
        <v>2</v>
      </c>
      <c r="I22" s="86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90" t="s">
        <v>4776</v>
      </c>
      <c r="H23" s="90" t="s">
        <v>3</v>
      </c>
      <c r="I23" s="89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93" t="s">
        <v>4832</v>
      </c>
      <c r="H24" s="93" t="s">
        <v>3</v>
      </c>
      <c r="I24" s="92" t="s">
        <v>3</v>
      </c>
      <c r="J24" s="116"/>
    </row>
    <row r="25" spans="1:10">
      <c r="A25" s="122" t="s">
        <v>4833</v>
      </c>
      <c r="B25" s="119" t="s">
        <v>4266</v>
      </c>
      <c r="C25" s="130" t="s">
        <v>0</v>
      </c>
      <c r="D25" s="130" t="s">
        <v>0</v>
      </c>
      <c r="E25" s="130" t="s">
        <v>0</v>
      </c>
      <c r="F25" s="119" t="str">
        <f>IF(COUNTIF(C25:E25, "yes") = 3, "yes", "no")</f>
        <v>yes</v>
      </c>
      <c r="G25" s="87" t="s">
        <v>4834</v>
      </c>
      <c r="H25" s="87" t="s">
        <v>3</v>
      </c>
      <c r="I25" s="86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90" t="s">
        <v>4266</v>
      </c>
      <c r="H26" s="90" t="s">
        <v>2</v>
      </c>
      <c r="I26" s="89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93" t="s">
        <v>4563</v>
      </c>
      <c r="H27" s="93" t="s">
        <v>3</v>
      </c>
      <c r="I27" s="92" t="s">
        <v>3</v>
      </c>
      <c r="J27" s="116"/>
    </row>
    <row r="28" spans="1:10">
      <c r="A28" s="122" t="s">
        <v>4835</v>
      </c>
      <c r="B28" s="119" t="s">
        <v>2004</v>
      </c>
      <c r="C28" s="130" t="s">
        <v>0</v>
      </c>
      <c r="D28" s="130" t="s">
        <v>0</v>
      </c>
      <c r="E28" s="130" t="s">
        <v>0</v>
      </c>
      <c r="F28" s="119" t="str">
        <f>IF(COUNTIF(C28:E28, "yes") = 3, "yes", "no")</f>
        <v>yes</v>
      </c>
      <c r="G28" s="87" t="s">
        <v>1612</v>
      </c>
      <c r="H28" s="87" t="s">
        <v>3</v>
      </c>
      <c r="I28" s="86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90" t="s">
        <v>4836</v>
      </c>
      <c r="H29" s="90" t="s">
        <v>3</v>
      </c>
      <c r="I29" s="89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93" t="s">
        <v>2004</v>
      </c>
      <c r="H30" s="93" t="s">
        <v>2</v>
      </c>
      <c r="I30" s="92" t="s">
        <v>2</v>
      </c>
      <c r="J30" s="116"/>
    </row>
    <row r="31" spans="1:10">
      <c r="A31" s="122" t="s">
        <v>4837</v>
      </c>
      <c r="B31" s="119" t="s">
        <v>4256</v>
      </c>
      <c r="C31" s="130" t="s">
        <v>0</v>
      </c>
      <c r="D31" s="130" t="s">
        <v>0</v>
      </c>
      <c r="E31" s="130" t="s">
        <v>0</v>
      </c>
      <c r="F31" s="119" t="str">
        <f>IF(COUNTIF(C31:E31, "yes") = 3, "yes", "no")</f>
        <v>yes</v>
      </c>
      <c r="G31" s="87" t="s">
        <v>4256</v>
      </c>
      <c r="H31" s="87" t="s">
        <v>2</v>
      </c>
      <c r="I31" s="86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90" t="s">
        <v>4258</v>
      </c>
      <c r="H32" s="90" t="s">
        <v>3</v>
      </c>
      <c r="I32" s="89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93" t="s">
        <v>4838</v>
      </c>
      <c r="H33" s="93" t="s">
        <v>3</v>
      </c>
      <c r="I33" s="92" t="s">
        <v>3</v>
      </c>
      <c r="J33" s="116"/>
    </row>
    <row r="34" spans="1:10">
      <c r="A34" s="122" t="s">
        <v>4839</v>
      </c>
      <c r="B34" s="119" t="s">
        <v>4193</v>
      </c>
      <c r="C34" s="130" t="s">
        <v>0</v>
      </c>
      <c r="D34" s="130" t="s">
        <v>0</v>
      </c>
      <c r="E34" s="130" t="s">
        <v>0</v>
      </c>
      <c r="F34" s="119" t="str">
        <f>IF(COUNTIF(C34:E34, "yes") = 3, "yes", "no")</f>
        <v>yes</v>
      </c>
      <c r="G34" s="87" t="s">
        <v>4194</v>
      </c>
      <c r="H34" s="87" t="s">
        <v>3</v>
      </c>
      <c r="I34" s="86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90" t="s">
        <v>4840</v>
      </c>
      <c r="H35" s="90" t="s">
        <v>3</v>
      </c>
      <c r="I35" s="89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93" t="s">
        <v>4193</v>
      </c>
      <c r="H36" s="93" t="s">
        <v>2</v>
      </c>
      <c r="I36" s="92" t="s">
        <v>2</v>
      </c>
      <c r="J36" s="116"/>
    </row>
    <row r="37" spans="1:10">
      <c r="A37" s="122" t="s">
        <v>4841</v>
      </c>
      <c r="B37" s="119" t="s">
        <v>4197</v>
      </c>
      <c r="C37" s="130" t="s">
        <v>0</v>
      </c>
      <c r="D37" s="130" t="s">
        <v>0</v>
      </c>
      <c r="E37" s="130" t="s">
        <v>0</v>
      </c>
      <c r="F37" s="119" t="str">
        <f>IF(COUNTIF(C37:E37, "yes") = 3, "yes", "no")</f>
        <v>yes</v>
      </c>
      <c r="G37" s="87" t="s">
        <v>4842</v>
      </c>
      <c r="H37" s="87" t="s">
        <v>3</v>
      </c>
      <c r="I37" s="86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90" t="s">
        <v>4199</v>
      </c>
      <c r="H38" s="90" t="s">
        <v>2</v>
      </c>
      <c r="I38" s="89" t="s">
        <v>2</v>
      </c>
      <c r="J38" s="116"/>
    </row>
    <row r="39" spans="1:10" ht="26.25" customHeight="1">
      <c r="A39" s="124"/>
      <c r="B39" s="121"/>
      <c r="C39" s="121"/>
      <c r="D39" s="121"/>
      <c r="E39" s="121"/>
      <c r="F39" s="121"/>
      <c r="G39" s="93" t="s">
        <v>4197</v>
      </c>
      <c r="H39" s="93" t="s">
        <v>2</v>
      </c>
      <c r="I39" s="92" t="s">
        <v>2</v>
      </c>
      <c r="J39" s="116"/>
    </row>
    <row r="40" spans="1:10">
      <c r="A40" s="122" t="s">
        <v>4843</v>
      </c>
      <c r="B40" s="119" t="s">
        <v>4276</v>
      </c>
      <c r="C40" s="130" t="s">
        <v>0</v>
      </c>
      <c r="D40" s="130" t="s">
        <v>0</v>
      </c>
      <c r="E40" s="130" t="s">
        <v>0</v>
      </c>
      <c r="F40" s="119" t="str">
        <f>IF(COUNTIF(C40:E40, "yes") = 3, "yes", "no")</f>
        <v>yes</v>
      </c>
      <c r="G40" s="87" t="s">
        <v>4383</v>
      </c>
      <c r="H40" s="87" t="s">
        <v>3</v>
      </c>
      <c r="I40" s="86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90" t="s">
        <v>4276</v>
      </c>
      <c r="H41" s="90" t="s">
        <v>2</v>
      </c>
      <c r="I41" s="89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93" t="s">
        <v>4278</v>
      </c>
      <c r="H42" s="93" t="s">
        <v>3</v>
      </c>
      <c r="I42" s="92" t="s">
        <v>3</v>
      </c>
      <c r="J42" s="116"/>
    </row>
    <row r="43" spans="1:10">
      <c r="A43" s="122" t="s">
        <v>4844</v>
      </c>
      <c r="B43" s="119" t="s">
        <v>4845</v>
      </c>
      <c r="C43" s="130" t="s">
        <v>0</v>
      </c>
      <c r="D43" s="130" t="s">
        <v>0</v>
      </c>
      <c r="E43" s="130" t="s">
        <v>0</v>
      </c>
      <c r="F43" s="119" t="str">
        <f>IF(COUNTIF(C43:E43, "yes") = 3, "yes", "no")</f>
        <v>yes</v>
      </c>
      <c r="G43" s="87" t="s">
        <v>4845</v>
      </c>
      <c r="H43" s="87" t="s">
        <v>2</v>
      </c>
      <c r="I43" s="86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90" t="s">
        <v>4846</v>
      </c>
      <c r="H44" s="90" t="s">
        <v>3</v>
      </c>
      <c r="I44" s="89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93" t="s">
        <v>4847</v>
      </c>
      <c r="H45" s="93" t="s">
        <v>3</v>
      </c>
      <c r="I45" s="92" t="s">
        <v>3</v>
      </c>
      <c r="J45" s="116"/>
    </row>
    <row r="46" spans="1:10">
      <c r="A46" s="122" t="s">
        <v>4848</v>
      </c>
      <c r="B46" s="119" t="s">
        <v>4144</v>
      </c>
      <c r="C46" s="130" t="s">
        <v>0</v>
      </c>
      <c r="D46" s="130" t="s">
        <v>0</v>
      </c>
      <c r="E46" s="130" t="s">
        <v>0</v>
      </c>
      <c r="F46" s="119" t="str">
        <f>IF(COUNTIF(C46:E46, "yes") = 3, "yes", "no")</f>
        <v>yes</v>
      </c>
      <c r="G46" s="87" t="s">
        <v>4144</v>
      </c>
      <c r="H46" s="87" t="s">
        <v>2</v>
      </c>
      <c r="I46" s="86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90" t="s">
        <v>4849</v>
      </c>
      <c r="H47" s="90" t="s">
        <v>3</v>
      </c>
      <c r="I47" s="89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93" t="s">
        <v>4850</v>
      </c>
      <c r="H48" s="93" t="s">
        <v>3</v>
      </c>
      <c r="I48" s="92" t="s">
        <v>3</v>
      </c>
      <c r="J48" s="116"/>
    </row>
    <row r="49" spans="1:10">
      <c r="A49" s="122" t="s">
        <v>4851</v>
      </c>
      <c r="B49" s="119" t="s">
        <v>4647</v>
      </c>
      <c r="C49" s="130" t="s">
        <v>0</v>
      </c>
      <c r="D49" s="130" t="s">
        <v>0</v>
      </c>
      <c r="E49" s="130" t="s">
        <v>0</v>
      </c>
      <c r="F49" s="119" t="str">
        <f>IF(COUNTIF(C49:E49, "yes") = 3, "yes", "no")</f>
        <v>yes</v>
      </c>
      <c r="G49" s="87" t="s">
        <v>4852</v>
      </c>
      <c r="H49" s="87" t="s">
        <v>3</v>
      </c>
      <c r="I49" s="86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90" t="s">
        <v>4647</v>
      </c>
      <c r="H50" s="90" t="s">
        <v>2</v>
      </c>
      <c r="I50" s="89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93" t="s">
        <v>4386</v>
      </c>
      <c r="H51" s="93" t="s">
        <v>3</v>
      </c>
      <c r="I51" s="92" t="s">
        <v>3</v>
      </c>
      <c r="J51" s="116"/>
    </row>
    <row r="52" spans="1:10">
      <c r="A52" s="122" t="s">
        <v>4853</v>
      </c>
      <c r="B52" s="119" t="s">
        <v>4419</v>
      </c>
      <c r="C52" s="130" t="s">
        <v>1</v>
      </c>
      <c r="D52" s="130" t="s">
        <v>0</v>
      </c>
      <c r="E52" s="130" t="s">
        <v>1</v>
      </c>
      <c r="F52" s="119" t="str">
        <f>IF(COUNTIF(C52:E52, "yes") = 3, "yes", "no")</f>
        <v>no</v>
      </c>
      <c r="G52" s="87" t="s">
        <v>4854</v>
      </c>
      <c r="H52" s="87" t="s">
        <v>4</v>
      </c>
      <c r="I52" s="86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90" t="s">
        <v>4855</v>
      </c>
      <c r="H53" s="90" t="s">
        <v>4</v>
      </c>
      <c r="I53" s="89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93" t="s">
        <v>4419</v>
      </c>
      <c r="H54" s="93" t="s">
        <v>4</v>
      </c>
      <c r="I54" s="92" t="s">
        <v>2</v>
      </c>
      <c r="J54" s="116"/>
    </row>
    <row r="55" spans="1:10">
      <c r="A55" s="122" t="s">
        <v>4856</v>
      </c>
      <c r="B55" s="119" t="s">
        <v>4857</v>
      </c>
      <c r="C55" s="130" t="s">
        <v>0</v>
      </c>
      <c r="D55" s="130" t="s">
        <v>0</v>
      </c>
      <c r="E55" s="130" t="s">
        <v>0</v>
      </c>
      <c r="F55" s="119" t="str">
        <f>IF(COUNTIF(C55:E55, "yes") = 3, "yes", "no")</f>
        <v>yes</v>
      </c>
      <c r="G55" s="87" t="s">
        <v>4858</v>
      </c>
      <c r="H55" s="87" t="s">
        <v>2</v>
      </c>
      <c r="I55" s="86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90" t="s">
        <v>4859</v>
      </c>
      <c r="H56" s="90" t="s">
        <v>3</v>
      </c>
      <c r="I56" s="89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93" t="s">
        <v>4860</v>
      </c>
      <c r="H57" s="93" t="s">
        <v>3</v>
      </c>
      <c r="I57" s="92" t="s">
        <v>3</v>
      </c>
      <c r="J57" s="116"/>
    </row>
    <row r="58" spans="1:10">
      <c r="A58" s="122" t="s">
        <v>4861</v>
      </c>
      <c r="B58" s="119" t="s">
        <v>4218</v>
      </c>
      <c r="C58" s="130" t="s">
        <v>0</v>
      </c>
      <c r="D58" s="130" t="s">
        <v>0</v>
      </c>
      <c r="E58" s="130" t="s">
        <v>0</v>
      </c>
      <c r="F58" s="119" t="str">
        <f>IF(COUNTIF(C58:E58, "yes") = 3, "yes", "no")</f>
        <v>yes</v>
      </c>
      <c r="G58" s="87" t="s">
        <v>4862</v>
      </c>
      <c r="H58" s="87" t="s">
        <v>3</v>
      </c>
      <c r="I58" s="86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90" t="s">
        <v>4863</v>
      </c>
      <c r="H59" s="90" t="s">
        <v>3</v>
      </c>
      <c r="I59" s="89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93" t="s">
        <v>4218</v>
      </c>
      <c r="H60" s="93" t="s">
        <v>2</v>
      </c>
      <c r="I60" s="92" t="s">
        <v>2</v>
      </c>
      <c r="J60" s="116"/>
    </row>
    <row r="61" spans="1:10">
      <c r="A61" s="122" t="s">
        <v>4864</v>
      </c>
      <c r="B61" s="119" t="s">
        <v>4865</v>
      </c>
      <c r="C61" s="130" t="s">
        <v>0</v>
      </c>
      <c r="D61" s="130" t="s">
        <v>0</v>
      </c>
      <c r="E61" s="130" t="s">
        <v>0</v>
      </c>
      <c r="F61" s="119" t="str">
        <f>IF(COUNTIF(C61:E61, "yes") = 3, "yes", "no")</f>
        <v>yes</v>
      </c>
      <c r="G61" s="87" t="s">
        <v>4866</v>
      </c>
      <c r="H61" s="87" t="s">
        <v>3</v>
      </c>
      <c r="I61" s="86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90" t="s">
        <v>4867</v>
      </c>
      <c r="H62" s="90" t="s">
        <v>3</v>
      </c>
      <c r="I62" s="89" t="s">
        <v>3</v>
      </c>
      <c r="J62" s="116"/>
    </row>
    <row r="63" spans="1:10" ht="39" customHeight="1">
      <c r="A63" s="124"/>
      <c r="B63" s="121"/>
      <c r="C63" s="121"/>
      <c r="D63" s="121"/>
      <c r="E63" s="121"/>
      <c r="F63" s="121"/>
      <c r="G63" s="93" t="s">
        <v>4865</v>
      </c>
      <c r="H63" s="93" t="s">
        <v>2</v>
      </c>
      <c r="I63" s="92" t="s">
        <v>2</v>
      </c>
      <c r="J63" s="116"/>
    </row>
    <row r="64" spans="1:10">
      <c r="A64" s="122" t="s">
        <v>4868</v>
      </c>
      <c r="B64" s="119" t="s">
        <v>4385</v>
      </c>
      <c r="C64" s="130" t="s">
        <v>0</v>
      </c>
      <c r="D64" s="130" t="s">
        <v>0</v>
      </c>
      <c r="E64" s="130" t="s">
        <v>0</v>
      </c>
      <c r="F64" s="119" t="str">
        <f>IF(COUNTIF(C64:E64, "yes") = 3, "yes", "no")</f>
        <v>yes</v>
      </c>
      <c r="G64" s="87" t="s">
        <v>4385</v>
      </c>
      <c r="H64" s="87" t="s">
        <v>2</v>
      </c>
      <c r="I64" s="86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90" t="s">
        <v>4222</v>
      </c>
      <c r="H65" s="90" t="s">
        <v>3</v>
      </c>
      <c r="I65" s="89" t="s">
        <v>3</v>
      </c>
      <c r="J65" s="116"/>
    </row>
    <row r="66" spans="1:10">
      <c r="A66" s="124"/>
      <c r="B66" s="121"/>
      <c r="C66" s="121"/>
      <c r="D66" s="121"/>
      <c r="E66" s="121"/>
      <c r="F66" s="121"/>
      <c r="G66" s="93" t="s">
        <v>4386</v>
      </c>
      <c r="H66" s="93" t="s">
        <v>3</v>
      </c>
      <c r="I66" s="92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500-000000000000}">
      <formula1>binary_options</formula1>
    </dataValidation>
    <dataValidation type="list" allowBlank="1" sqref="H7:I66" xr:uid="{00000000-0002-0000-5500-000001000000}">
      <formula1>answer_evaluations</formula1>
    </dataValidation>
  </dataValidation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67"/>
  <sheetViews>
    <sheetView workbookViewId="0">
      <selection activeCell="G34" sqref="G34:H36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18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7101</v>
      </c>
      <c r="F2" s="90">
        <v>9120</v>
      </c>
      <c r="G2" s="90">
        <v>9816</v>
      </c>
      <c r="H2" s="89">
        <v>7773</v>
      </c>
    </row>
    <row r="3" spans="1:10">
      <c r="A3" s="88" t="s">
        <v>154</v>
      </c>
      <c r="B3" s="89" t="s">
        <v>4869</v>
      </c>
      <c r="D3" s="88" t="s">
        <v>156</v>
      </c>
      <c r="E3" s="90">
        <v>13848</v>
      </c>
      <c r="F3" s="90">
        <v>15196</v>
      </c>
      <c r="G3" s="90">
        <v>15203</v>
      </c>
      <c r="H3" s="89">
        <v>15229</v>
      </c>
    </row>
    <row r="4" spans="1:10">
      <c r="A4" s="91" t="s">
        <v>133</v>
      </c>
      <c r="B4" s="92" t="s">
        <v>157</v>
      </c>
      <c r="D4" s="91" t="s">
        <v>158</v>
      </c>
      <c r="E4" s="93">
        <v>20949</v>
      </c>
      <c r="F4" s="93">
        <v>24316</v>
      </c>
      <c r="G4" s="93">
        <v>25019</v>
      </c>
      <c r="H4" s="92">
        <v>23002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4870</v>
      </c>
      <c r="B7" s="130" t="s">
        <v>4871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4872</v>
      </c>
      <c r="H7" s="109" t="s">
        <v>3</v>
      </c>
      <c r="I7" s="110" t="s">
        <v>3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4873</v>
      </c>
      <c r="H8" s="111" t="s">
        <v>3</v>
      </c>
      <c r="I8" s="112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113" t="s">
        <v>4871</v>
      </c>
      <c r="H9" s="113" t="s">
        <v>2</v>
      </c>
      <c r="I9" s="114" t="s">
        <v>2</v>
      </c>
      <c r="J9" s="116"/>
    </row>
    <row r="10" spans="1:10">
      <c r="A10" s="131" t="s">
        <v>4874</v>
      </c>
      <c r="B10" s="130" t="s">
        <v>4875</v>
      </c>
      <c r="C10" s="130" t="s">
        <v>0</v>
      </c>
      <c r="D10" s="130" t="s">
        <v>0</v>
      </c>
      <c r="E10" s="130" t="s">
        <v>0</v>
      </c>
      <c r="F10" s="132" t="str">
        <f>IF(COUNTIF(C10:E10, "yes") = 3, "yes", "no")</f>
        <v>yes</v>
      </c>
      <c r="G10" s="109" t="s">
        <v>4876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4877</v>
      </c>
      <c r="H11" s="111" t="s">
        <v>3</v>
      </c>
      <c r="I11" s="112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7"/>
      <c r="G12" s="113" t="s">
        <v>4875</v>
      </c>
      <c r="H12" s="113" t="s">
        <v>2</v>
      </c>
      <c r="I12" s="114" t="s">
        <v>2</v>
      </c>
      <c r="J12" s="116"/>
    </row>
    <row r="13" spans="1:10">
      <c r="A13" s="131" t="s">
        <v>4878</v>
      </c>
      <c r="B13" s="130" t="s">
        <v>4879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4880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4881</v>
      </c>
      <c r="H14" s="111" t="s">
        <v>3</v>
      </c>
      <c r="I14" s="112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113" t="s">
        <v>4879</v>
      </c>
      <c r="H15" s="113" t="s">
        <v>2</v>
      </c>
      <c r="I15" s="114" t="s">
        <v>2</v>
      </c>
      <c r="J15" s="116"/>
    </row>
    <row r="16" spans="1:10">
      <c r="A16" s="131" t="s">
        <v>4882</v>
      </c>
      <c r="B16" s="130" t="s">
        <v>4883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4884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4883</v>
      </c>
      <c r="H17" s="111" t="s">
        <v>2</v>
      </c>
      <c r="I17" s="112" t="s">
        <v>2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113" t="s">
        <v>4885</v>
      </c>
      <c r="H18" s="113" t="s">
        <v>3</v>
      </c>
      <c r="I18" s="114" t="s">
        <v>3</v>
      </c>
      <c r="J18" s="116"/>
    </row>
    <row r="19" spans="1:10">
      <c r="A19" s="131" t="s">
        <v>4886</v>
      </c>
      <c r="B19" s="130" t="s">
        <v>4887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4888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4889</v>
      </c>
      <c r="H20" s="111" t="s">
        <v>3</v>
      </c>
      <c r="I20" s="112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113" t="s">
        <v>4890</v>
      </c>
      <c r="H21" s="113" t="s">
        <v>3</v>
      </c>
      <c r="I21" s="114" t="s">
        <v>3</v>
      </c>
      <c r="J21" s="116"/>
    </row>
    <row r="22" spans="1:10">
      <c r="A22" s="131" t="s">
        <v>4891</v>
      </c>
      <c r="B22" s="130" t="s">
        <v>4892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4893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4894</v>
      </c>
      <c r="H23" s="111" t="s">
        <v>3</v>
      </c>
      <c r="I23" s="112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3" t="s">
        <v>4892</v>
      </c>
      <c r="H24" s="113" t="s">
        <v>2</v>
      </c>
      <c r="I24" s="114" t="s">
        <v>2</v>
      </c>
      <c r="J24" s="116"/>
    </row>
    <row r="25" spans="1:10">
      <c r="A25" s="131" t="s">
        <v>4895</v>
      </c>
      <c r="B25" s="130" t="s">
        <v>4896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4896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4897</v>
      </c>
      <c r="H26" s="111" t="s">
        <v>3</v>
      </c>
      <c r="I26" s="112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3" t="s">
        <v>4898</v>
      </c>
      <c r="H27" s="113" t="s">
        <v>2</v>
      </c>
      <c r="I27" s="114" t="s">
        <v>2</v>
      </c>
      <c r="J27" s="116"/>
    </row>
    <row r="28" spans="1:10">
      <c r="A28" s="131" t="s">
        <v>4899</v>
      </c>
      <c r="B28" s="130" t="s">
        <v>4900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4901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4900</v>
      </c>
      <c r="H29" s="111" t="s">
        <v>2</v>
      </c>
      <c r="I29" s="112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3" t="s">
        <v>4902</v>
      </c>
      <c r="H30" s="113" t="s">
        <v>3</v>
      </c>
      <c r="I30" s="114" t="s">
        <v>3</v>
      </c>
      <c r="J30" s="116"/>
    </row>
    <row r="31" spans="1:10">
      <c r="A31" s="131" t="s">
        <v>4903</v>
      </c>
      <c r="B31" s="130" t="s">
        <v>4904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4905</v>
      </c>
      <c r="H31" s="109" t="s">
        <v>3</v>
      </c>
      <c r="I31" s="11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4906</v>
      </c>
      <c r="H32" s="111" t="s">
        <v>3</v>
      </c>
      <c r="I32" s="112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3" t="s">
        <v>4904</v>
      </c>
      <c r="H33" s="113" t="s">
        <v>2</v>
      </c>
      <c r="I33" s="114" t="s">
        <v>2</v>
      </c>
      <c r="J33" s="116"/>
    </row>
    <row r="34" spans="1:10">
      <c r="A34" s="131" t="s">
        <v>4907</v>
      </c>
      <c r="B34" s="130" t="s">
        <v>4012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4012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4908</v>
      </c>
      <c r="H35" s="111" t="s">
        <v>3</v>
      </c>
      <c r="I35" s="112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3" t="s">
        <v>4909</v>
      </c>
      <c r="H36" s="113" t="s">
        <v>3</v>
      </c>
      <c r="I36" s="114" t="s">
        <v>3</v>
      </c>
      <c r="J36" s="116"/>
    </row>
    <row r="37" spans="1:10">
      <c r="A37" s="131" t="s">
        <v>4910</v>
      </c>
      <c r="B37" s="130" t="s">
        <v>4911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4911</v>
      </c>
      <c r="H37" s="109" t="s">
        <v>2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4912</v>
      </c>
      <c r="H38" s="111" t="s">
        <v>3</v>
      </c>
      <c r="I38" s="112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3" t="s">
        <v>4913</v>
      </c>
      <c r="H39" s="113" t="s">
        <v>3</v>
      </c>
      <c r="I39" s="114" t="s">
        <v>3</v>
      </c>
      <c r="J39" s="116"/>
    </row>
    <row r="40" spans="1:10">
      <c r="A40" s="131" t="s">
        <v>4914</v>
      </c>
      <c r="B40" s="130" t="s">
        <v>4915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4915</v>
      </c>
      <c r="H40" s="109" t="s">
        <v>2</v>
      </c>
      <c r="I40" s="11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4916</v>
      </c>
      <c r="H41" s="111" t="s">
        <v>3</v>
      </c>
      <c r="I41" s="112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3" t="s">
        <v>4917</v>
      </c>
      <c r="H42" s="113" t="s">
        <v>3</v>
      </c>
      <c r="I42" s="114" t="s">
        <v>3</v>
      </c>
      <c r="J42" s="116"/>
    </row>
    <row r="43" spans="1:10">
      <c r="A43" s="131" t="s">
        <v>4918</v>
      </c>
      <c r="B43" s="130" t="s">
        <v>4919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3192</v>
      </c>
      <c r="H43" s="109" t="s">
        <v>3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4919</v>
      </c>
      <c r="H44" s="111" t="s">
        <v>2</v>
      </c>
      <c r="I44" s="112" t="s">
        <v>2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3" t="s">
        <v>4920</v>
      </c>
      <c r="H45" s="113" t="s">
        <v>3</v>
      </c>
      <c r="I45" s="114" t="s">
        <v>3</v>
      </c>
      <c r="J45" s="116"/>
    </row>
    <row r="46" spans="1:10">
      <c r="A46" s="131" t="s">
        <v>4921</v>
      </c>
      <c r="B46" s="130" t="s">
        <v>4922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4922</v>
      </c>
      <c r="H46" s="109" t="s">
        <v>2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4923</v>
      </c>
      <c r="H47" s="111" t="s">
        <v>3</v>
      </c>
      <c r="I47" s="112" t="s">
        <v>3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113" t="s">
        <v>4924</v>
      </c>
      <c r="H48" s="113" t="s">
        <v>3</v>
      </c>
      <c r="I48" s="114" t="s">
        <v>3</v>
      </c>
      <c r="J48" s="116"/>
    </row>
    <row r="49" spans="1:10">
      <c r="A49" s="131" t="s">
        <v>4925</v>
      </c>
      <c r="B49" s="130" t="s">
        <v>4926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4927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4928</v>
      </c>
      <c r="H50" s="111" t="s">
        <v>3</v>
      </c>
      <c r="I50" s="112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3" t="s">
        <v>4926</v>
      </c>
      <c r="H51" s="113" t="s">
        <v>2</v>
      </c>
      <c r="I51" s="114" t="s">
        <v>2</v>
      </c>
      <c r="J51" s="116"/>
    </row>
    <row r="52" spans="1:10">
      <c r="A52" s="131" t="s">
        <v>4929</v>
      </c>
      <c r="B52" s="130" t="s">
        <v>4930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4931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4930</v>
      </c>
      <c r="H53" s="111" t="s">
        <v>2</v>
      </c>
      <c r="I53" s="112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3" t="s">
        <v>4932</v>
      </c>
      <c r="H54" s="113" t="s">
        <v>2</v>
      </c>
      <c r="I54" s="114" t="s">
        <v>2</v>
      </c>
      <c r="J54" s="116"/>
    </row>
    <row r="55" spans="1:10">
      <c r="A55" s="131" t="s">
        <v>4933</v>
      </c>
      <c r="B55" s="130" t="s">
        <v>4934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4935</v>
      </c>
      <c r="H55" s="109" t="s">
        <v>3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4936</v>
      </c>
      <c r="H56" s="111" t="s">
        <v>3</v>
      </c>
      <c r="I56" s="112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3" t="s">
        <v>4934</v>
      </c>
      <c r="H57" s="113" t="s">
        <v>2</v>
      </c>
      <c r="I57" s="114" t="s">
        <v>2</v>
      </c>
      <c r="J57" s="116"/>
    </row>
    <row r="58" spans="1:10">
      <c r="A58" s="131" t="s">
        <v>4937</v>
      </c>
      <c r="B58" s="130" t="s">
        <v>4938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4939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4938</v>
      </c>
      <c r="H59" s="111" t="s">
        <v>2</v>
      </c>
      <c r="I59" s="112" t="s">
        <v>2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113" t="s">
        <v>4940</v>
      </c>
      <c r="H60" s="113" t="s">
        <v>3</v>
      </c>
      <c r="I60" s="114" t="s">
        <v>3</v>
      </c>
      <c r="J60" s="116"/>
    </row>
    <row r="61" spans="1:10">
      <c r="A61" s="131" t="s">
        <v>4941</v>
      </c>
      <c r="B61" s="130" t="s">
        <v>4942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4943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4944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4945</v>
      </c>
      <c r="H63" s="113" t="s">
        <v>3</v>
      </c>
      <c r="I63" s="114" t="s">
        <v>3</v>
      </c>
      <c r="J63" s="116"/>
    </row>
    <row r="64" spans="1:10">
      <c r="A64" s="131" t="s">
        <v>4946</v>
      </c>
      <c r="B64" s="130" t="s">
        <v>4947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4947</v>
      </c>
      <c r="H64" s="109" t="s">
        <v>2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4948</v>
      </c>
      <c r="H65" s="111" t="s">
        <v>3</v>
      </c>
      <c r="I65" s="112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3" t="s">
        <v>4949</v>
      </c>
      <c r="H66" s="113" t="s">
        <v>3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600-000000000000}">
      <formula1>binary_options</formula1>
    </dataValidation>
    <dataValidation type="list" allowBlank="1" sqref="H7:I66" xr:uid="{00000000-0002-0000-5600-000001000000}">
      <formula1>answer_evaluations</formula1>
    </dataValidation>
  </dataValidation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67"/>
  <sheetViews>
    <sheetView topLeftCell="A7" workbookViewId="0">
      <selection activeCell="O44" sqref="O44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18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7154</v>
      </c>
      <c r="F2" s="90">
        <v>6877</v>
      </c>
      <c r="G2" s="90">
        <v>7047</v>
      </c>
      <c r="H2" s="89">
        <v>8386</v>
      </c>
    </row>
    <row r="3" spans="1:10">
      <c r="A3" s="88" t="s">
        <v>154</v>
      </c>
      <c r="B3" s="89" t="s">
        <v>4869</v>
      </c>
      <c r="D3" s="88" t="s">
        <v>156</v>
      </c>
      <c r="E3" s="90">
        <v>13848</v>
      </c>
      <c r="F3" s="90">
        <v>15225</v>
      </c>
      <c r="G3" s="90">
        <v>15232</v>
      </c>
      <c r="H3" s="89">
        <v>15222</v>
      </c>
    </row>
    <row r="4" spans="1:10">
      <c r="A4" s="91" t="s">
        <v>133</v>
      </c>
      <c r="B4" s="92" t="s">
        <v>242</v>
      </c>
      <c r="D4" s="91" t="s">
        <v>158</v>
      </c>
      <c r="E4" s="93">
        <v>21002</v>
      </c>
      <c r="F4" s="93">
        <v>22102</v>
      </c>
      <c r="G4" s="93">
        <v>22279</v>
      </c>
      <c r="H4" s="92">
        <v>23608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4950</v>
      </c>
      <c r="B7" s="130" t="s">
        <v>4951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4952</v>
      </c>
      <c r="H7" s="109" t="s">
        <v>3</v>
      </c>
      <c r="I7" s="110" t="s">
        <v>3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4951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4953</v>
      </c>
      <c r="H9" s="113" t="s">
        <v>3</v>
      </c>
      <c r="I9" s="114" t="s">
        <v>3</v>
      </c>
      <c r="J9" s="116"/>
    </row>
    <row r="10" spans="1:10">
      <c r="A10" s="131" t="s">
        <v>4954</v>
      </c>
      <c r="B10" s="130" t="s">
        <v>4955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4956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4957</v>
      </c>
      <c r="H11" s="111" t="s">
        <v>3</v>
      </c>
      <c r="I11" s="112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4955</v>
      </c>
      <c r="H12" s="113" t="s">
        <v>2</v>
      </c>
      <c r="I12" s="114" t="s">
        <v>2</v>
      </c>
      <c r="J12" s="116"/>
    </row>
    <row r="13" spans="1:10">
      <c r="A13" s="131" t="s">
        <v>4958</v>
      </c>
      <c r="B13" s="130" t="s">
        <v>4959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4959</v>
      </c>
      <c r="H13" s="109" t="s">
        <v>2</v>
      </c>
      <c r="I13" s="11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4960</v>
      </c>
      <c r="H14" s="111" t="s">
        <v>3</v>
      </c>
      <c r="I14" s="112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4961</v>
      </c>
      <c r="H15" s="113" t="s">
        <v>3</v>
      </c>
      <c r="I15" s="114" t="s">
        <v>3</v>
      </c>
      <c r="J15" s="116"/>
    </row>
    <row r="16" spans="1:10">
      <c r="A16" s="131" t="s">
        <v>4962</v>
      </c>
      <c r="B16" s="130" t="s">
        <v>4963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4963</v>
      </c>
      <c r="H16" s="109" t="s">
        <v>2</v>
      </c>
      <c r="I16" s="11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4964</v>
      </c>
      <c r="H17" s="111" t="s">
        <v>3</v>
      </c>
      <c r="I17" s="112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1297</v>
      </c>
      <c r="H18" s="113" t="s">
        <v>3</v>
      </c>
      <c r="I18" s="114" t="s">
        <v>3</v>
      </c>
      <c r="J18" s="116"/>
    </row>
    <row r="19" spans="1:10">
      <c r="A19" s="131" t="s">
        <v>4965</v>
      </c>
      <c r="B19" s="130" t="s">
        <v>4966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2830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>
        <v>4058</v>
      </c>
      <c r="H20" s="111" t="s">
        <v>2</v>
      </c>
      <c r="I20" s="112" t="s">
        <v>2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3527</v>
      </c>
      <c r="H21" s="113" t="s">
        <v>3</v>
      </c>
      <c r="I21" s="114" t="s">
        <v>3</v>
      </c>
      <c r="J21" s="116"/>
    </row>
    <row r="22" spans="1:10">
      <c r="A22" s="131" t="s">
        <v>4967</v>
      </c>
      <c r="B22" s="130" t="s">
        <v>3195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3394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3195</v>
      </c>
      <c r="H23" s="111" t="s">
        <v>2</v>
      </c>
      <c r="I23" s="112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4968</v>
      </c>
      <c r="H24" s="113" t="s">
        <v>3</v>
      </c>
      <c r="I24" s="114" t="s">
        <v>3</v>
      </c>
      <c r="J24" s="116"/>
    </row>
    <row r="25" spans="1:10">
      <c r="A25" s="131" t="s">
        <v>4969</v>
      </c>
      <c r="B25" s="130" t="s">
        <v>4970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4971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4970</v>
      </c>
      <c r="H26" s="111" t="s">
        <v>2</v>
      </c>
      <c r="I26" s="112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4972</v>
      </c>
      <c r="H27" s="113" t="s">
        <v>3</v>
      </c>
      <c r="I27" s="114" t="s">
        <v>3</v>
      </c>
      <c r="J27" s="116"/>
    </row>
    <row r="28" spans="1:10">
      <c r="A28" s="131" t="s">
        <v>4973</v>
      </c>
      <c r="B28" s="130" t="s">
        <v>3394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3196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3195</v>
      </c>
      <c r="H29" s="111" t="s">
        <v>3</v>
      </c>
      <c r="I29" s="112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3394</v>
      </c>
      <c r="H30" s="113" t="s">
        <v>2</v>
      </c>
      <c r="I30" s="114" t="s">
        <v>2</v>
      </c>
      <c r="J30" s="116"/>
    </row>
    <row r="31" spans="1:10">
      <c r="A31" s="131" t="s">
        <v>4974</v>
      </c>
      <c r="B31" s="130" t="s">
        <v>3261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3261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3098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2812</v>
      </c>
      <c r="H33" s="113" t="s">
        <v>3</v>
      </c>
      <c r="I33" s="114" t="s">
        <v>3</v>
      </c>
      <c r="J33" s="116"/>
    </row>
    <row r="34" spans="1:10">
      <c r="A34" s="131" t="s">
        <v>4975</v>
      </c>
      <c r="B34" s="130" t="s">
        <v>4976</v>
      </c>
      <c r="C34" s="130" t="s">
        <v>0</v>
      </c>
      <c r="D34" s="130" t="s">
        <v>1</v>
      </c>
      <c r="E34" s="130" t="s">
        <v>0</v>
      </c>
      <c r="F34" s="130" t="str">
        <f>IF(COUNTIF(C34:E34, "yes") = 3, "yes", "no")</f>
        <v>no</v>
      </c>
      <c r="G34" s="109" t="s">
        <v>4976</v>
      </c>
      <c r="H34" s="109" t="s">
        <v>2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4977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4978</v>
      </c>
      <c r="H36" s="113" t="s">
        <v>3</v>
      </c>
      <c r="I36" s="114" t="s">
        <v>3</v>
      </c>
      <c r="J36" s="116"/>
    </row>
    <row r="37" spans="1:10">
      <c r="A37" s="131" t="s">
        <v>4979</v>
      </c>
      <c r="B37" s="130" t="s">
        <v>4980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4981</v>
      </c>
      <c r="H37" s="109" t="s">
        <v>2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4982</v>
      </c>
      <c r="H38" s="111" t="s">
        <v>3</v>
      </c>
      <c r="I38" s="112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4983</v>
      </c>
      <c r="H39" s="113" t="s">
        <v>3</v>
      </c>
      <c r="I39" s="114" t="s">
        <v>3</v>
      </c>
      <c r="J39" s="116"/>
    </row>
    <row r="40" spans="1:10">
      <c r="A40" s="131" t="s">
        <v>4984</v>
      </c>
      <c r="B40" s="130" t="s">
        <v>4985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4986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4985</v>
      </c>
      <c r="H41" s="111" t="s">
        <v>2</v>
      </c>
      <c r="I41" s="112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4987</v>
      </c>
      <c r="H42" s="113" t="s">
        <v>3</v>
      </c>
      <c r="I42" s="114" t="s">
        <v>3</v>
      </c>
      <c r="J42" s="116"/>
    </row>
    <row r="43" spans="1:10">
      <c r="A43" s="131" t="s">
        <v>4988</v>
      </c>
      <c r="B43" s="130" t="s">
        <v>4947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4947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4989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4990</v>
      </c>
      <c r="H45" s="113" t="s">
        <v>3</v>
      </c>
      <c r="I45" s="114" t="s">
        <v>3</v>
      </c>
      <c r="J45" s="116"/>
    </row>
    <row r="46" spans="1:10">
      <c r="A46" s="131" t="s">
        <v>4991</v>
      </c>
      <c r="B46" s="130" t="s">
        <v>4938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4938</v>
      </c>
      <c r="H46" s="109" t="s">
        <v>2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4992</v>
      </c>
      <c r="H47" s="111" t="s">
        <v>3</v>
      </c>
      <c r="I47" s="112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4993</v>
      </c>
      <c r="H48" s="113" t="s">
        <v>3</v>
      </c>
      <c r="I48" s="114" t="s">
        <v>3</v>
      </c>
      <c r="J48" s="116"/>
    </row>
    <row r="49" spans="1:10">
      <c r="A49" s="131" t="s">
        <v>4994</v>
      </c>
      <c r="B49" s="130" t="s">
        <v>1466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4092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871</v>
      </c>
      <c r="H50" s="111" t="s">
        <v>3</v>
      </c>
      <c r="I50" s="112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3" t="s">
        <v>1466</v>
      </c>
      <c r="H51" s="113" t="s">
        <v>2</v>
      </c>
      <c r="I51" s="114" t="s">
        <v>2</v>
      </c>
      <c r="J51" s="116"/>
    </row>
    <row r="52" spans="1:10">
      <c r="A52" s="131" t="s">
        <v>4995</v>
      </c>
      <c r="B52" s="130" t="s">
        <v>4996</v>
      </c>
      <c r="C52" s="130" t="s">
        <v>1</v>
      </c>
      <c r="D52" s="130" t="s">
        <v>0</v>
      </c>
      <c r="E52" s="130" t="s">
        <v>0</v>
      </c>
      <c r="F52" s="130" t="str">
        <f>IF(COUNTIF(C52:E52, "yes") = 3, "yes", "no")</f>
        <v>no</v>
      </c>
      <c r="G52" s="109" t="s">
        <v>962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4996</v>
      </c>
      <c r="H53" s="111" t="s">
        <v>2</v>
      </c>
      <c r="I53" s="112" t="s">
        <v>2</v>
      </c>
      <c r="J53" s="116"/>
    </row>
    <row r="54" spans="1:10">
      <c r="A54" s="124"/>
      <c r="B54" s="121"/>
      <c r="C54" s="121"/>
      <c r="D54" s="121"/>
      <c r="E54" s="121"/>
      <c r="F54" s="121"/>
      <c r="G54" s="113" t="s">
        <v>4997</v>
      </c>
      <c r="H54" s="113" t="s">
        <v>3</v>
      </c>
      <c r="I54" s="114" t="s">
        <v>3</v>
      </c>
      <c r="J54" s="116"/>
    </row>
    <row r="55" spans="1:10">
      <c r="A55" s="131" t="s">
        <v>4998</v>
      </c>
      <c r="B55" s="130" t="s">
        <v>4999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5000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5001</v>
      </c>
      <c r="H56" s="111" t="s">
        <v>3</v>
      </c>
      <c r="I56" s="112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3" t="s">
        <v>5002</v>
      </c>
      <c r="H57" s="113" t="s">
        <v>3</v>
      </c>
      <c r="I57" s="114" t="s">
        <v>3</v>
      </c>
      <c r="J57" s="116"/>
    </row>
    <row r="58" spans="1:10">
      <c r="A58" s="131" t="s">
        <v>5003</v>
      </c>
      <c r="B58" s="130" t="s">
        <v>5004</v>
      </c>
      <c r="C58" s="132" t="s">
        <v>0</v>
      </c>
      <c r="D58" s="132" t="s">
        <v>0</v>
      </c>
      <c r="E58" s="132" t="s">
        <v>0</v>
      </c>
      <c r="F58" s="130" t="str">
        <f>IF(COUNTIF(C58:E58, "yes") = 3, "yes", "no")</f>
        <v>yes</v>
      </c>
      <c r="G58" s="109" t="s">
        <v>5005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950</v>
      </c>
      <c r="H59" s="111" t="s">
        <v>2</v>
      </c>
      <c r="I59" s="112" t="s">
        <v>2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3" t="s">
        <v>5006</v>
      </c>
      <c r="H60" s="113" t="s">
        <v>3</v>
      </c>
      <c r="I60" s="114" t="s">
        <v>3</v>
      </c>
      <c r="J60" s="116"/>
    </row>
    <row r="61" spans="1:10">
      <c r="A61" s="131" t="s">
        <v>5007</v>
      </c>
      <c r="B61" s="132" t="s">
        <v>5008</v>
      </c>
      <c r="C61" s="132" t="s">
        <v>0</v>
      </c>
      <c r="D61" s="132" t="s">
        <v>0</v>
      </c>
      <c r="E61" s="132" t="s">
        <v>0</v>
      </c>
      <c r="F61" s="130" t="str">
        <f>IF(COUNTIF(C61:E61, "yes") = 3, "yes", "no")</f>
        <v>yes</v>
      </c>
      <c r="G61" s="109" t="s">
        <v>5009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5010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7"/>
      <c r="C63" s="127"/>
      <c r="D63" s="127"/>
      <c r="E63" s="127"/>
      <c r="F63" s="121"/>
      <c r="G63" s="113" t="s">
        <v>5011</v>
      </c>
      <c r="H63" s="113" t="s">
        <v>2</v>
      </c>
      <c r="I63" s="114" t="s">
        <v>2</v>
      </c>
      <c r="J63" s="116"/>
    </row>
    <row r="64" spans="1:10">
      <c r="A64" s="131" t="s">
        <v>5012</v>
      </c>
      <c r="B64" s="130" t="s">
        <v>5013</v>
      </c>
      <c r="C64" s="132" t="s">
        <v>1</v>
      </c>
      <c r="D64" s="132" t="s">
        <v>0</v>
      </c>
      <c r="E64" s="132" t="s">
        <v>1</v>
      </c>
      <c r="F64" s="130" t="str">
        <f>IF(COUNTIF(C64:E64, "yes") = 3, "yes", "no")</f>
        <v>no</v>
      </c>
      <c r="G64" s="109" t="s">
        <v>5013</v>
      </c>
      <c r="H64" s="109" t="s">
        <v>4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5014</v>
      </c>
      <c r="H65" s="111" t="s">
        <v>4</v>
      </c>
      <c r="I65" s="112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113" t="s">
        <v>5015</v>
      </c>
      <c r="H66" s="113" t="s">
        <v>4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700-000000000000}">
      <formula1>binary_options</formula1>
    </dataValidation>
    <dataValidation type="list" allowBlank="1" sqref="H7:I66" xr:uid="{00000000-0002-0000-5700-000001000000}">
      <formula1>answer_evaluations</formula1>
    </dataValidation>
  </dataValidation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67"/>
  <sheetViews>
    <sheetView topLeftCell="A12" workbookViewId="0">
      <selection activeCell="G65" sqref="G65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18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6558</v>
      </c>
      <c r="F2" s="90">
        <v>8176</v>
      </c>
      <c r="G2" s="90">
        <v>7981</v>
      </c>
      <c r="H2" s="89">
        <v>6697</v>
      </c>
    </row>
    <row r="3" spans="1:10">
      <c r="A3" s="88" t="s">
        <v>154</v>
      </c>
      <c r="B3" s="89" t="s">
        <v>4869</v>
      </c>
      <c r="D3" s="88" t="s">
        <v>156</v>
      </c>
      <c r="E3" s="90">
        <v>13848</v>
      </c>
      <c r="F3" s="90">
        <v>15212</v>
      </c>
      <c r="G3" s="90">
        <v>15217</v>
      </c>
      <c r="H3" s="89">
        <v>15244</v>
      </c>
    </row>
    <row r="4" spans="1:10">
      <c r="A4" s="91" t="s">
        <v>133</v>
      </c>
      <c r="B4" s="92" t="s">
        <v>285</v>
      </c>
      <c r="D4" s="91" t="s">
        <v>158</v>
      </c>
      <c r="E4" s="93">
        <v>20406</v>
      </c>
      <c r="F4" s="93">
        <v>23388</v>
      </c>
      <c r="G4" s="93">
        <v>23198</v>
      </c>
      <c r="H4" s="92">
        <v>21941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5016</v>
      </c>
      <c r="B7" s="130" t="s">
        <v>5017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>
        <v>38</v>
      </c>
      <c r="H7" s="109" t="s">
        <v>3</v>
      </c>
      <c r="I7" s="110" t="s">
        <v>3</v>
      </c>
      <c r="J7" s="116"/>
    </row>
    <row r="8" spans="1:10">
      <c r="A8" s="123"/>
      <c r="B8" s="120"/>
      <c r="C8" s="120"/>
      <c r="D8" s="120"/>
      <c r="E8" s="120"/>
      <c r="F8" s="120"/>
      <c r="G8" s="111">
        <v>40</v>
      </c>
      <c r="H8" s="111" t="s">
        <v>3</v>
      </c>
      <c r="I8" s="112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113">
        <v>39</v>
      </c>
      <c r="H9" s="113" t="s">
        <v>2</v>
      </c>
      <c r="I9" s="114" t="s">
        <v>2</v>
      </c>
      <c r="J9" s="116"/>
    </row>
    <row r="10" spans="1:10">
      <c r="A10" s="131" t="s">
        <v>5018</v>
      </c>
      <c r="B10" s="130" t="s">
        <v>5001</v>
      </c>
      <c r="C10" s="130" t="s">
        <v>1</v>
      </c>
      <c r="D10" s="130" t="s">
        <v>0</v>
      </c>
      <c r="E10" s="130" t="s">
        <v>0</v>
      </c>
      <c r="F10" s="130" t="str">
        <f>IF(COUNTIF(C10:E10, "yes") = 3, "yes", "no")</f>
        <v>no</v>
      </c>
      <c r="G10" s="109" t="s">
        <v>5019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5020</v>
      </c>
      <c r="H11" s="111" t="s">
        <v>3</v>
      </c>
      <c r="I11" s="112" t="s">
        <v>3</v>
      </c>
      <c r="J11" s="116"/>
    </row>
    <row r="12" spans="1:10" ht="15.75" customHeight="1" thickBot="1">
      <c r="A12" s="124"/>
      <c r="B12" s="121"/>
      <c r="C12" s="121"/>
      <c r="D12" s="121"/>
      <c r="E12" s="121"/>
      <c r="F12" s="121"/>
      <c r="G12" s="113" t="s">
        <v>5001</v>
      </c>
      <c r="H12" s="113" t="s">
        <v>2</v>
      </c>
      <c r="I12" s="114" t="s">
        <v>2</v>
      </c>
      <c r="J12" s="116"/>
    </row>
    <row r="13" spans="1:10">
      <c r="A13" s="131" t="s">
        <v>5021</v>
      </c>
      <c r="B13" s="130" t="s">
        <v>4885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4885</v>
      </c>
      <c r="H13" s="109" t="s">
        <v>2</v>
      </c>
      <c r="I13" s="11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4970</v>
      </c>
      <c r="H14" s="111" t="s">
        <v>3</v>
      </c>
      <c r="I14" s="112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113" t="s">
        <v>5022</v>
      </c>
      <c r="H15" s="113" t="s">
        <v>3</v>
      </c>
      <c r="I15" s="114" t="s">
        <v>3</v>
      </c>
      <c r="J15" s="116"/>
    </row>
    <row r="16" spans="1:10">
      <c r="A16" s="131" t="s">
        <v>5023</v>
      </c>
      <c r="B16" s="130" t="s">
        <v>5024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4888</v>
      </c>
      <c r="H16" s="109" t="s">
        <v>2</v>
      </c>
      <c r="I16" s="11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4889</v>
      </c>
      <c r="H17" s="111" t="s">
        <v>3</v>
      </c>
      <c r="I17" s="112" t="s">
        <v>3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113" t="s">
        <v>4890</v>
      </c>
      <c r="H18" s="113" t="s">
        <v>3</v>
      </c>
      <c r="I18" s="114" t="s">
        <v>3</v>
      </c>
      <c r="J18" s="116"/>
    </row>
    <row r="19" spans="1:10">
      <c r="A19" s="131" t="s">
        <v>5025</v>
      </c>
      <c r="B19" s="130" t="s">
        <v>5026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5026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5027</v>
      </c>
      <c r="H20" s="111" t="s">
        <v>3</v>
      </c>
      <c r="I20" s="112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113" t="s">
        <v>5028</v>
      </c>
      <c r="H21" s="113" t="s">
        <v>3</v>
      </c>
      <c r="I21" s="114" t="s">
        <v>3</v>
      </c>
      <c r="J21" s="116"/>
    </row>
    <row r="22" spans="1:10">
      <c r="A22" s="131" t="s">
        <v>5029</v>
      </c>
      <c r="B22" s="130" t="s">
        <v>5030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5030</v>
      </c>
      <c r="H22" s="109" t="s">
        <v>2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5031</v>
      </c>
      <c r="H23" s="111" t="s">
        <v>3</v>
      </c>
      <c r="I23" s="112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3" t="s">
        <v>5032</v>
      </c>
      <c r="H24" s="113" t="s">
        <v>3</v>
      </c>
      <c r="I24" s="114" t="s">
        <v>3</v>
      </c>
      <c r="J24" s="116"/>
    </row>
    <row r="25" spans="1:10">
      <c r="A25" s="131" t="s">
        <v>5033</v>
      </c>
      <c r="B25" s="130" t="s">
        <v>4966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5034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5035</v>
      </c>
      <c r="H26" s="111" t="s">
        <v>3</v>
      </c>
      <c r="I26" s="112" t="s">
        <v>3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3" t="s">
        <v>4966</v>
      </c>
      <c r="H27" s="113" t="s">
        <v>2</v>
      </c>
      <c r="I27" s="114" t="s">
        <v>2</v>
      </c>
      <c r="J27" s="116"/>
    </row>
    <row r="28" spans="1:10">
      <c r="A28" s="131" t="s">
        <v>5036</v>
      </c>
      <c r="B28" s="130" t="s">
        <v>5037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5038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5039</v>
      </c>
      <c r="H29" s="111" t="s">
        <v>3</v>
      </c>
      <c r="I29" s="112" t="s">
        <v>3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3" t="s">
        <v>5037</v>
      </c>
      <c r="H30" s="113" t="s">
        <v>2</v>
      </c>
      <c r="I30" s="114" t="s">
        <v>2</v>
      </c>
      <c r="J30" s="116"/>
    </row>
    <row r="31" spans="1:10">
      <c r="A31" s="131" t="s">
        <v>5040</v>
      </c>
      <c r="B31" s="130" t="s">
        <v>5041</v>
      </c>
      <c r="C31" s="132" t="s">
        <v>0</v>
      </c>
      <c r="D31" s="132" t="s">
        <v>0</v>
      </c>
      <c r="E31" s="132" t="s">
        <v>0</v>
      </c>
      <c r="F31" s="130" t="str">
        <f>IF(COUNTIF(C31:E31, "yes") = 3, "yes", "no")</f>
        <v>yes</v>
      </c>
      <c r="G31" s="109" t="s">
        <v>5042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1606</v>
      </c>
      <c r="H32" s="111" t="s">
        <v>3</v>
      </c>
      <c r="I32" s="112" t="s">
        <v>3</v>
      </c>
      <c r="J32" s="116"/>
    </row>
    <row r="33" spans="1:10" ht="15.75" customHeight="1" thickBot="1">
      <c r="A33" s="124"/>
      <c r="B33" s="121"/>
      <c r="C33" s="127"/>
      <c r="D33" s="127"/>
      <c r="E33" s="127"/>
      <c r="F33" s="121"/>
      <c r="G33" s="113" t="s">
        <v>5043</v>
      </c>
      <c r="H33" s="113" t="s">
        <v>3</v>
      </c>
      <c r="I33" s="114" t="s">
        <v>3</v>
      </c>
      <c r="J33" s="116"/>
    </row>
    <row r="34" spans="1:10">
      <c r="A34" s="131" t="s">
        <v>5044</v>
      </c>
      <c r="B34" s="130" t="s">
        <v>1606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5045</v>
      </c>
      <c r="H34" s="109" t="s">
        <v>3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5046</v>
      </c>
      <c r="H35" s="111" t="s">
        <v>3</v>
      </c>
      <c r="I35" s="112" t="s">
        <v>3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3" t="s">
        <v>5047</v>
      </c>
      <c r="H36" s="113" t="s">
        <v>2</v>
      </c>
      <c r="I36" s="114" t="s">
        <v>2</v>
      </c>
      <c r="J36" s="116"/>
    </row>
    <row r="37" spans="1:10" ht="15.75" customHeight="1" thickBot="1">
      <c r="A37" s="131" t="s">
        <v>5048</v>
      </c>
      <c r="B37" s="130" t="s">
        <v>5049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79">
        <v>100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09" t="s">
        <v>1606</v>
      </c>
      <c r="H38" s="111" t="s">
        <v>3</v>
      </c>
      <c r="I38" s="112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3" t="s">
        <v>5049</v>
      </c>
      <c r="H39" s="113" t="s">
        <v>2</v>
      </c>
      <c r="I39" s="114" t="s">
        <v>2</v>
      </c>
      <c r="J39" s="116"/>
    </row>
    <row r="40" spans="1:10">
      <c r="A40" s="131" t="s">
        <v>5050</v>
      </c>
      <c r="B40" s="130" t="s">
        <v>4012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4012</v>
      </c>
      <c r="H40" s="109" t="s">
        <v>2</v>
      </c>
      <c r="I40" s="11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4908</v>
      </c>
      <c r="H41" s="111" t="s">
        <v>3</v>
      </c>
      <c r="I41" s="112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3" t="s">
        <v>4909</v>
      </c>
      <c r="H42" s="113" t="s">
        <v>3</v>
      </c>
      <c r="I42" s="114" t="s">
        <v>3</v>
      </c>
      <c r="J42" s="116"/>
    </row>
    <row r="43" spans="1:10">
      <c r="A43" s="131" t="s">
        <v>5051</v>
      </c>
      <c r="B43" s="130" t="s">
        <v>3261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5052</v>
      </c>
      <c r="H43" s="109" t="s">
        <v>3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5053</v>
      </c>
      <c r="H44" s="111" t="s">
        <v>3</v>
      </c>
      <c r="I44" s="112" t="s">
        <v>3</v>
      </c>
      <c r="J44" s="116"/>
    </row>
    <row r="45" spans="1:10" ht="15.75" customHeight="1" thickBot="1">
      <c r="A45" s="124"/>
      <c r="B45" s="121"/>
      <c r="C45" s="121"/>
      <c r="D45" s="121"/>
      <c r="E45" s="121"/>
      <c r="F45" s="121"/>
      <c r="G45" s="113" t="s">
        <v>5054</v>
      </c>
      <c r="H45" s="113" t="s">
        <v>2</v>
      </c>
      <c r="I45" s="114" t="s">
        <v>2</v>
      </c>
      <c r="J45" s="116"/>
    </row>
    <row r="46" spans="1:10">
      <c r="A46" s="131" t="s">
        <v>5055</v>
      </c>
      <c r="B46" s="130" t="s">
        <v>5056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5057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5056</v>
      </c>
      <c r="H47" s="111" t="s">
        <v>2</v>
      </c>
      <c r="I47" s="112" t="s">
        <v>2</v>
      </c>
      <c r="J47" s="116"/>
    </row>
    <row r="48" spans="1:10" ht="15.75" customHeight="1" thickBot="1">
      <c r="A48" s="124"/>
      <c r="B48" s="121"/>
      <c r="C48" s="121"/>
      <c r="D48" s="121"/>
      <c r="E48" s="121"/>
      <c r="F48" s="121"/>
      <c r="G48" s="113" t="s">
        <v>5058</v>
      </c>
      <c r="H48" s="113" t="s">
        <v>3</v>
      </c>
      <c r="I48" s="114" t="s">
        <v>3</v>
      </c>
      <c r="J48" s="116"/>
    </row>
    <row r="49" spans="1:10">
      <c r="A49" s="131" t="s">
        <v>5059</v>
      </c>
      <c r="B49" s="130" t="s">
        <v>5060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5061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5062</v>
      </c>
      <c r="H50" s="111" t="s">
        <v>3</v>
      </c>
      <c r="I50" s="112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3" t="s">
        <v>5060</v>
      </c>
      <c r="H51" s="113" t="s">
        <v>2</v>
      </c>
      <c r="I51" s="114" t="s">
        <v>2</v>
      </c>
      <c r="J51" s="116"/>
    </row>
    <row r="52" spans="1:10">
      <c r="A52" s="131" t="s">
        <v>5063</v>
      </c>
      <c r="B52" s="130" t="s">
        <v>5064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5065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5064</v>
      </c>
      <c r="H53" s="111" t="s">
        <v>2</v>
      </c>
      <c r="I53" s="112" t="s">
        <v>2</v>
      </c>
      <c r="J53" s="116"/>
    </row>
    <row r="54" spans="1:10" ht="15.75" customHeight="1" thickBot="1">
      <c r="A54" s="124"/>
      <c r="B54" s="121"/>
      <c r="C54" s="121"/>
      <c r="D54" s="121"/>
      <c r="E54" s="121"/>
      <c r="F54" s="121"/>
      <c r="G54" s="113" t="s">
        <v>5066</v>
      </c>
      <c r="H54" s="113" t="s">
        <v>3</v>
      </c>
      <c r="I54" s="114" t="s">
        <v>3</v>
      </c>
      <c r="J54" s="116"/>
    </row>
    <row r="55" spans="1:10">
      <c r="A55" s="131" t="s">
        <v>5067</v>
      </c>
      <c r="B55" s="130" t="s">
        <v>5068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5068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5069</v>
      </c>
      <c r="H56" s="111" t="s">
        <v>3</v>
      </c>
      <c r="I56" s="112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3" t="s">
        <v>5070</v>
      </c>
      <c r="H57" s="113" t="s">
        <v>3</v>
      </c>
      <c r="I57" s="114" t="s">
        <v>3</v>
      </c>
      <c r="J57" s="116"/>
    </row>
    <row r="58" spans="1:10">
      <c r="A58" s="131" t="s">
        <v>5071</v>
      </c>
      <c r="B58" s="130" t="s">
        <v>3351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3062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2838</v>
      </c>
      <c r="H59" s="111" t="s">
        <v>3</v>
      </c>
      <c r="I59" s="112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113" t="s">
        <v>3351</v>
      </c>
      <c r="H60" s="113" t="s">
        <v>2</v>
      </c>
      <c r="I60" s="114" t="s">
        <v>2</v>
      </c>
      <c r="J60" s="116"/>
    </row>
    <row r="61" spans="1:10">
      <c r="A61" s="131" t="s">
        <v>5072</v>
      </c>
      <c r="B61" s="130" t="s">
        <v>5073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5074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5075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5073</v>
      </c>
      <c r="H63" s="113" t="s">
        <v>2</v>
      </c>
      <c r="I63" s="114" t="s">
        <v>2</v>
      </c>
      <c r="J63" s="116"/>
    </row>
    <row r="64" spans="1:10">
      <c r="A64" s="131" t="s">
        <v>5076</v>
      </c>
      <c r="B64" s="130" t="s">
        <v>4871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5077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4873</v>
      </c>
      <c r="H65" s="111" t="s">
        <v>3</v>
      </c>
      <c r="I65" s="112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3" t="s">
        <v>4871</v>
      </c>
      <c r="H66" s="113" t="s">
        <v>2</v>
      </c>
      <c r="I66" s="114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800-000000000000}">
      <formula1>binary_options</formula1>
    </dataValidation>
    <dataValidation type="list" allowBlank="1" sqref="H7:I66" xr:uid="{00000000-0002-0000-5800-000001000000}">
      <formula1>answer_evaluations</formula1>
    </dataValidation>
  </dataValidation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67"/>
  <sheetViews>
    <sheetView topLeftCell="A25" workbookViewId="0">
      <selection activeCell="H47" sqref="H47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19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60973</v>
      </c>
      <c r="F2" s="90">
        <v>49013</v>
      </c>
      <c r="G2" s="90">
        <v>47312</v>
      </c>
      <c r="H2" s="89">
        <v>46462</v>
      </c>
    </row>
    <row r="3" spans="1:10">
      <c r="A3" s="88" t="s">
        <v>154</v>
      </c>
      <c r="B3" s="89" t="s">
        <v>4869</v>
      </c>
      <c r="D3" s="88" t="s">
        <v>156</v>
      </c>
      <c r="E3" s="90">
        <v>110739</v>
      </c>
      <c r="F3" s="90">
        <v>61836</v>
      </c>
      <c r="G3" s="90">
        <v>61936</v>
      </c>
      <c r="H3" s="89">
        <v>61872</v>
      </c>
    </row>
    <row r="4" spans="1:10">
      <c r="A4" s="91" t="s">
        <v>133</v>
      </c>
      <c r="B4" s="92" t="s">
        <v>157</v>
      </c>
      <c r="D4" s="91" t="s">
        <v>158</v>
      </c>
      <c r="E4" s="93">
        <v>171712</v>
      </c>
      <c r="F4" s="93">
        <v>110849</v>
      </c>
      <c r="G4" s="93">
        <v>109248</v>
      </c>
      <c r="H4" s="92">
        <v>108334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5078</v>
      </c>
      <c r="B7" s="130" t="s">
        <v>5079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5080</v>
      </c>
      <c r="H7" s="109" t="s">
        <v>3</v>
      </c>
      <c r="I7" s="110" t="s">
        <v>3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5081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>
        <v>1043000</v>
      </c>
      <c r="H9" s="113" t="s">
        <v>2</v>
      </c>
      <c r="I9" s="114" t="s">
        <v>2</v>
      </c>
      <c r="J9" s="116"/>
    </row>
    <row r="10" spans="1:10">
      <c r="A10" s="131" t="s">
        <v>5082</v>
      </c>
      <c r="B10" s="130" t="s">
        <v>5083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3791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5084</v>
      </c>
      <c r="H11" s="111" t="s">
        <v>3</v>
      </c>
      <c r="I11" s="112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5083</v>
      </c>
      <c r="H12" s="113" t="s">
        <v>2</v>
      </c>
      <c r="I12" s="114" t="s">
        <v>2</v>
      </c>
      <c r="J12" s="116"/>
    </row>
    <row r="13" spans="1:10">
      <c r="A13" s="131" t="s">
        <v>5085</v>
      </c>
      <c r="B13" s="130" t="s">
        <v>5086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5087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5088</v>
      </c>
      <c r="H14" s="111" t="s">
        <v>3</v>
      </c>
      <c r="I14" s="112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5086</v>
      </c>
      <c r="H15" s="113" t="s">
        <v>2</v>
      </c>
      <c r="I15" s="114" t="s">
        <v>2</v>
      </c>
      <c r="J15" s="116"/>
    </row>
    <row r="16" spans="1:10">
      <c r="A16" s="131" t="s">
        <v>5089</v>
      </c>
      <c r="B16" s="130" t="s">
        <v>5090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5091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5090</v>
      </c>
      <c r="H17" s="111" t="s">
        <v>2</v>
      </c>
      <c r="I17" s="112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5092</v>
      </c>
      <c r="H18" s="113" t="s">
        <v>3</v>
      </c>
      <c r="I18" s="114" t="s">
        <v>3</v>
      </c>
      <c r="J18" s="116"/>
    </row>
    <row r="19" spans="1:10">
      <c r="A19" s="131" t="s">
        <v>5093</v>
      </c>
      <c r="B19" s="130" t="s">
        <v>5094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5094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5090</v>
      </c>
      <c r="H20" s="111" t="s">
        <v>3</v>
      </c>
      <c r="I20" s="112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5092</v>
      </c>
      <c r="H21" s="113" t="s">
        <v>3</v>
      </c>
      <c r="I21" s="114" t="s">
        <v>3</v>
      </c>
      <c r="J21" s="116"/>
    </row>
    <row r="22" spans="1:10">
      <c r="A22" s="131" t="s">
        <v>5095</v>
      </c>
      <c r="B22" s="130" t="s">
        <v>4963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4963</v>
      </c>
      <c r="H22" s="109" t="s">
        <v>2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4964</v>
      </c>
      <c r="H23" s="111" t="s">
        <v>3</v>
      </c>
      <c r="I23" s="112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1297</v>
      </c>
      <c r="H24" s="113" t="s">
        <v>3</v>
      </c>
      <c r="I24" s="114" t="s">
        <v>3</v>
      </c>
      <c r="J24" s="116"/>
    </row>
    <row r="25" spans="1:10">
      <c r="A25" s="131" t="s">
        <v>5096</v>
      </c>
      <c r="B25" s="130" t="s">
        <v>5097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5098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5099</v>
      </c>
      <c r="H26" s="111" t="s">
        <v>3</v>
      </c>
      <c r="I26" s="112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5100</v>
      </c>
      <c r="H27" s="113" t="s">
        <v>3</v>
      </c>
      <c r="I27" s="114" t="s">
        <v>3</v>
      </c>
      <c r="J27" s="116"/>
    </row>
    <row r="28" spans="1:10">
      <c r="A28" s="131" t="s">
        <v>5101</v>
      </c>
      <c r="B28" s="130" t="s">
        <v>5102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5103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5104</v>
      </c>
      <c r="H29" s="111" t="s">
        <v>3</v>
      </c>
      <c r="I29" s="112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5102</v>
      </c>
      <c r="H30" s="113" t="s">
        <v>2</v>
      </c>
      <c r="I30" s="114" t="s">
        <v>2</v>
      </c>
      <c r="J30" s="116"/>
    </row>
    <row r="31" spans="1:10">
      <c r="A31" s="131" t="s">
        <v>5105</v>
      </c>
      <c r="B31" s="130" t="s">
        <v>5106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5106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5107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5108</v>
      </c>
      <c r="H33" s="113" t="s">
        <v>3</v>
      </c>
      <c r="I33" s="114" t="s">
        <v>3</v>
      </c>
      <c r="J33" s="116"/>
    </row>
    <row r="34" spans="1:10">
      <c r="A34" s="131" t="s">
        <v>5109</v>
      </c>
      <c r="B34" s="130" t="s">
        <v>5110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5111</v>
      </c>
      <c r="H34" s="109" t="s">
        <v>3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5112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5113</v>
      </c>
      <c r="H36" s="113" t="s">
        <v>2</v>
      </c>
      <c r="I36" s="114" t="s">
        <v>2</v>
      </c>
      <c r="J36" s="116"/>
    </row>
    <row r="37" spans="1:10">
      <c r="A37" s="131" t="s">
        <v>5114</v>
      </c>
      <c r="B37" s="130" t="s">
        <v>5115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5116</v>
      </c>
      <c r="H37" s="109" t="s">
        <v>3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5115</v>
      </c>
      <c r="H38" s="111" t="s">
        <v>2</v>
      </c>
      <c r="I38" s="112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5117</v>
      </c>
      <c r="H39" s="113" t="s">
        <v>3</v>
      </c>
      <c r="I39" s="114" t="s">
        <v>3</v>
      </c>
      <c r="J39" s="116"/>
    </row>
    <row r="40" spans="1:10">
      <c r="A40" s="131" t="s">
        <v>5118</v>
      </c>
      <c r="B40" s="130" t="s">
        <v>4922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5119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5120</v>
      </c>
      <c r="H41" s="111" t="s">
        <v>3</v>
      </c>
      <c r="I41" s="112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4922</v>
      </c>
      <c r="H42" s="113" t="s">
        <v>2</v>
      </c>
      <c r="I42" s="114" t="s">
        <v>2</v>
      </c>
      <c r="J42" s="116"/>
    </row>
    <row r="43" spans="1:10">
      <c r="A43" s="131" t="s">
        <v>5121</v>
      </c>
      <c r="B43" s="130" t="s">
        <v>4926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5122</v>
      </c>
      <c r="H43" s="109" t="s">
        <v>3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5123</v>
      </c>
      <c r="H44" s="111" t="s">
        <v>2</v>
      </c>
      <c r="I44" s="112" t="s">
        <v>2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5124</v>
      </c>
      <c r="H45" s="113" t="s">
        <v>2</v>
      </c>
      <c r="I45" s="114" t="s">
        <v>2</v>
      </c>
      <c r="J45" s="116"/>
    </row>
    <row r="46" spans="1:10">
      <c r="A46" s="131" t="s">
        <v>5125</v>
      </c>
      <c r="B46" s="130" t="s">
        <v>5126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5127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5128</v>
      </c>
      <c r="H47" s="111" t="s">
        <v>3</v>
      </c>
      <c r="I47" s="112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5129</v>
      </c>
      <c r="H48" s="113" t="s">
        <v>3</v>
      </c>
      <c r="I48" s="114" t="s">
        <v>3</v>
      </c>
      <c r="J48" s="116"/>
    </row>
    <row r="49" spans="1:10">
      <c r="A49" s="131" t="s">
        <v>5130</v>
      </c>
      <c r="B49" s="130" t="s">
        <v>242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2441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157</v>
      </c>
      <c r="H50" s="111" t="s">
        <v>3</v>
      </c>
      <c r="I50" s="112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3" t="s">
        <v>242</v>
      </c>
      <c r="H51" s="113" t="s">
        <v>2</v>
      </c>
      <c r="I51" s="114" t="s">
        <v>2</v>
      </c>
      <c r="J51" s="116"/>
    </row>
    <row r="52" spans="1:10">
      <c r="A52" s="131" t="s">
        <v>5131</v>
      </c>
      <c r="B52" s="130" t="s">
        <v>3791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5132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5133</v>
      </c>
      <c r="H53" s="111" t="s">
        <v>3</v>
      </c>
      <c r="I53" s="112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3" t="s">
        <v>3791</v>
      </c>
      <c r="H54" s="113" t="s">
        <v>2</v>
      </c>
      <c r="I54" s="114" t="s">
        <v>2</v>
      </c>
      <c r="J54" s="116"/>
    </row>
    <row r="55" spans="1:10">
      <c r="A55" s="131" t="s">
        <v>5134</v>
      </c>
      <c r="B55" s="130" t="s">
        <v>4980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5135</v>
      </c>
      <c r="H55" s="109" t="s">
        <v>3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4980</v>
      </c>
      <c r="H56" s="111" t="s">
        <v>2</v>
      </c>
      <c r="I56" s="112" t="s">
        <v>2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3" t="s">
        <v>5136</v>
      </c>
      <c r="H57" s="113" t="s">
        <v>3</v>
      </c>
      <c r="I57" s="114" t="s">
        <v>3</v>
      </c>
      <c r="J57" s="116"/>
    </row>
    <row r="58" spans="1:10">
      <c r="A58" s="131" t="s">
        <v>5137</v>
      </c>
      <c r="B58" s="130" t="s">
        <v>5138</v>
      </c>
      <c r="C58" s="132" t="s">
        <v>1</v>
      </c>
      <c r="D58" s="132" t="s">
        <v>0</v>
      </c>
      <c r="E58" s="132" t="s">
        <v>0</v>
      </c>
      <c r="F58" s="130" t="str">
        <f>IF(COUNTIF(C58:E58, "yes") = 3, "yes", "no")</f>
        <v>no</v>
      </c>
      <c r="G58" s="109" t="s">
        <v>5139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5140</v>
      </c>
      <c r="H59" s="111" t="s">
        <v>3</v>
      </c>
      <c r="I59" s="112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3" t="s">
        <v>5138</v>
      </c>
      <c r="H60" s="113" t="s">
        <v>2</v>
      </c>
      <c r="I60" s="114" t="s">
        <v>2</v>
      </c>
      <c r="J60" s="116"/>
    </row>
    <row r="61" spans="1:10">
      <c r="A61" s="131" t="s">
        <v>5141</v>
      </c>
      <c r="B61" s="130" t="s">
        <v>947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285</v>
      </c>
      <c r="H61" s="109" t="s">
        <v>3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947</v>
      </c>
      <c r="H62" s="111" t="s">
        <v>2</v>
      </c>
      <c r="I62" s="112" t="s">
        <v>2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1231</v>
      </c>
      <c r="H63" s="113" t="s">
        <v>3</v>
      </c>
      <c r="I63" s="114" t="s">
        <v>3</v>
      </c>
      <c r="J63" s="116"/>
    </row>
    <row r="64" spans="1:10">
      <c r="A64" s="131" t="s">
        <v>5142</v>
      </c>
      <c r="B64" s="130" t="s">
        <v>5143</v>
      </c>
      <c r="C64" s="130" t="s">
        <v>1</v>
      </c>
      <c r="D64" s="130" t="s">
        <v>0</v>
      </c>
      <c r="E64" s="130" t="s">
        <v>0</v>
      </c>
      <c r="F64" s="130" t="str">
        <f>IF(COUNTIF(C64:E64, "yes") = 3, "yes", "no")</f>
        <v>no</v>
      </c>
      <c r="G64" s="109" t="s">
        <v>5144</v>
      </c>
      <c r="H64" s="109" t="s">
        <v>2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5145</v>
      </c>
      <c r="H65" s="111" t="s">
        <v>2</v>
      </c>
      <c r="I65" s="112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3" t="s">
        <v>5146</v>
      </c>
      <c r="H66" s="113" t="s">
        <v>2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900-000000000000}">
      <formula1>binary_options</formula1>
    </dataValidation>
    <dataValidation type="list" allowBlank="1" sqref="H7:I66" xr:uid="{00000000-0002-0000-5900-000001000000}">
      <formula1>answer_evaluations</formula1>
    </dataValidation>
  </dataValidation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67"/>
  <sheetViews>
    <sheetView topLeftCell="A16" workbookViewId="0">
      <selection activeCell="H8" sqref="H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19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68450</v>
      </c>
      <c r="F2" s="90">
        <v>36484</v>
      </c>
      <c r="G2" s="90">
        <v>40600</v>
      </c>
      <c r="H2" s="89">
        <v>46314</v>
      </c>
    </row>
    <row r="3" spans="1:10">
      <c r="A3" s="88" t="s">
        <v>154</v>
      </c>
      <c r="B3" s="89" t="s">
        <v>4869</v>
      </c>
      <c r="D3" s="88" t="s">
        <v>156</v>
      </c>
      <c r="E3" s="90">
        <v>110056</v>
      </c>
      <c r="F3" s="90">
        <v>61148</v>
      </c>
      <c r="G3" s="90">
        <v>61080</v>
      </c>
      <c r="H3" s="89">
        <v>61176</v>
      </c>
    </row>
    <row r="4" spans="1:10">
      <c r="A4" s="91" t="s">
        <v>133</v>
      </c>
      <c r="B4" s="92" t="s">
        <v>242</v>
      </c>
      <c r="D4" s="91" t="s">
        <v>158</v>
      </c>
      <c r="E4" s="93">
        <v>178506</v>
      </c>
      <c r="F4" s="93">
        <v>97632</v>
      </c>
      <c r="G4" s="93">
        <v>101680</v>
      </c>
      <c r="H4" s="92">
        <v>107490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5147</v>
      </c>
      <c r="B7" s="130" t="s">
        <v>4887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5079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5148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5149</v>
      </c>
      <c r="H9" s="113" t="s">
        <v>3</v>
      </c>
      <c r="I9" s="114" t="s">
        <v>3</v>
      </c>
      <c r="J9" s="116"/>
    </row>
    <row r="10" spans="1:10">
      <c r="A10" s="131" t="s">
        <v>5150</v>
      </c>
      <c r="B10" s="130" t="s">
        <v>5151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5151</v>
      </c>
      <c r="H10" s="109" t="s">
        <v>2</v>
      </c>
      <c r="I10" s="11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5152</v>
      </c>
      <c r="H11" s="111" t="s">
        <v>3</v>
      </c>
      <c r="I11" s="112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5153</v>
      </c>
      <c r="H12" s="113" t="s">
        <v>3</v>
      </c>
      <c r="I12" s="114" t="s">
        <v>3</v>
      </c>
      <c r="J12" s="116"/>
    </row>
    <row r="13" spans="1:10">
      <c r="A13" s="131" t="s">
        <v>5154</v>
      </c>
      <c r="B13" s="130" t="s">
        <v>5155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5156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5155</v>
      </c>
      <c r="H14" s="111" t="s">
        <v>2</v>
      </c>
      <c r="I14" s="112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5157</v>
      </c>
      <c r="H15" s="113" t="s">
        <v>3</v>
      </c>
      <c r="I15" s="114" t="s">
        <v>3</v>
      </c>
      <c r="J15" s="116"/>
    </row>
    <row r="16" spans="1:10">
      <c r="A16" s="131" t="s">
        <v>5158</v>
      </c>
      <c r="B16" s="130" t="s">
        <v>5159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5159</v>
      </c>
      <c r="H16" s="109" t="s">
        <v>2</v>
      </c>
      <c r="I16" s="11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5160</v>
      </c>
      <c r="H17" s="111" t="s">
        <v>2</v>
      </c>
      <c r="I17" s="112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5161</v>
      </c>
      <c r="H18" s="113" t="s">
        <v>3</v>
      </c>
      <c r="I18" s="114" t="s">
        <v>3</v>
      </c>
      <c r="J18" s="116"/>
    </row>
    <row r="19" spans="1:10">
      <c r="A19" s="131" t="s">
        <v>5162</v>
      </c>
      <c r="B19" s="130" t="s">
        <v>5163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5163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5164</v>
      </c>
      <c r="H20" s="111" t="s">
        <v>3</v>
      </c>
      <c r="I20" s="112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5165</v>
      </c>
      <c r="H21" s="113" t="s">
        <v>3</v>
      </c>
      <c r="I21" s="114" t="s">
        <v>3</v>
      </c>
      <c r="J21" s="116"/>
    </row>
    <row r="22" spans="1:10">
      <c r="A22" s="131" t="s">
        <v>5166</v>
      </c>
      <c r="B22" s="130" t="s">
        <v>5167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5167</v>
      </c>
      <c r="H22" s="109" t="s">
        <v>2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5168</v>
      </c>
      <c r="H23" s="111" t="s">
        <v>3</v>
      </c>
      <c r="I23" s="112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5169</v>
      </c>
      <c r="H24" s="113" t="s">
        <v>3</v>
      </c>
      <c r="I24" s="114" t="s">
        <v>3</v>
      </c>
      <c r="J24" s="116"/>
    </row>
    <row r="25" spans="1:10">
      <c r="A25" s="131" t="s">
        <v>5170</v>
      </c>
      <c r="B25" s="130" t="s">
        <v>5171</v>
      </c>
      <c r="C25" s="130" t="s">
        <v>1</v>
      </c>
      <c r="D25" s="130" t="s">
        <v>0</v>
      </c>
      <c r="E25" s="130" t="s">
        <v>0</v>
      </c>
      <c r="F25" s="130" t="str">
        <f>IF(COUNTIF(C25:E25, "yes") = 3, "yes", "no")</f>
        <v>no</v>
      </c>
      <c r="G25" s="109" t="s">
        <v>5172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5173</v>
      </c>
      <c r="H26" s="111" t="s">
        <v>2</v>
      </c>
      <c r="I26" s="112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5174</v>
      </c>
      <c r="H27" s="113" t="s">
        <v>3</v>
      </c>
      <c r="I27" s="114" t="s">
        <v>3</v>
      </c>
      <c r="J27" s="116"/>
    </row>
    <row r="28" spans="1:10">
      <c r="A28" s="131" t="s">
        <v>5175</v>
      </c>
      <c r="B28" s="130" t="s">
        <v>950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950</v>
      </c>
      <c r="H28" s="109" t="s">
        <v>2</v>
      </c>
      <c r="I28" s="11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949</v>
      </c>
      <c r="H29" s="111" t="s">
        <v>3</v>
      </c>
      <c r="I29" s="112" t="s">
        <v>3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1285</v>
      </c>
      <c r="H30" s="113" t="s">
        <v>3</v>
      </c>
      <c r="I30" s="114" t="s">
        <v>3</v>
      </c>
      <c r="J30" s="116"/>
    </row>
    <row r="31" spans="1:10">
      <c r="A31" s="131" t="s">
        <v>5176</v>
      </c>
      <c r="B31" s="130" t="s">
        <v>5177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5177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5178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5179</v>
      </c>
      <c r="H33" s="113" t="s">
        <v>3</v>
      </c>
      <c r="I33" s="114" t="s">
        <v>3</v>
      </c>
      <c r="J33" s="116"/>
    </row>
    <row r="34" spans="1:10">
      <c r="A34" s="131" t="s">
        <v>5180</v>
      </c>
      <c r="B34" s="130" t="s">
        <v>2059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2059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3098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1231</v>
      </c>
      <c r="H36" s="113" t="s">
        <v>3</v>
      </c>
      <c r="I36" s="114" t="s">
        <v>3</v>
      </c>
      <c r="J36" s="116"/>
    </row>
    <row r="37" spans="1:10">
      <c r="A37" s="131" t="s">
        <v>5181</v>
      </c>
      <c r="B37" s="130" t="s">
        <v>5182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5182</v>
      </c>
      <c r="H37" s="109" t="s">
        <v>2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5183</v>
      </c>
      <c r="H38" s="111" t="s">
        <v>3</v>
      </c>
      <c r="I38" s="112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5184</v>
      </c>
      <c r="H39" s="113" t="s">
        <v>3</v>
      </c>
      <c r="I39" s="114" t="s">
        <v>3</v>
      </c>
      <c r="J39" s="116"/>
    </row>
    <row r="40" spans="1:10">
      <c r="A40" s="131" t="s">
        <v>5185</v>
      </c>
      <c r="B40" s="130" t="s">
        <v>5186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5064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5186</v>
      </c>
      <c r="H41" s="111" t="s">
        <v>2</v>
      </c>
      <c r="I41" s="112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5187</v>
      </c>
      <c r="H42" s="113" t="s">
        <v>3</v>
      </c>
      <c r="I42" s="114" t="s">
        <v>3</v>
      </c>
      <c r="J42" s="116"/>
    </row>
    <row r="43" spans="1:10">
      <c r="A43" s="131" t="s">
        <v>5188</v>
      </c>
      <c r="B43" s="130" t="s">
        <v>157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>
        <v>1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>
        <v>2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>
        <v>3</v>
      </c>
      <c r="H45" s="113" t="s">
        <v>3</v>
      </c>
      <c r="I45" s="114" t="s">
        <v>3</v>
      </c>
      <c r="J45" s="116"/>
    </row>
    <row r="46" spans="1:10">
      <c r="A46" s="131" t="s">
        <v>5189</v>
      </c>
      <c r="B46" s="130" t="s">
        <v>3791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3791</v>
      </c>
      <c r="H46" s="109" t="s">
        <v>2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5190</v>
      </c>
      <c r="H47" s="111" t="s">
        <v>3</v>
      </c>
      <c r="I47" s="112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5191</v>
      </c>
      <c r="H48" s="113" t="s">
        <v>3</v>
      </c>
      <c r="I48" s="114" t="s">
        <v>3</v>
      </c>
      <c r="J48" s="116"/>
    </row>
    <row r="49" spans="1:10">
      <c r="A49" s="131" t="s">
        <v>5192</v>
      </c>
      <c r="B49" s="130" t="s">
        <v>5193</v>
      </c>
      <c r="C49" s="130" t="s">
        <v>1</v>
      </c>
      <c r="D49" s="130" t="s">
        <v>0</v>
      </c>
      <c r="E49" s="130" t="s">
        <v>0</v>
      </c>
      <c r="F49" s="130" t="str">
        <f>IF(COUNTIF(C49:E49, "yes") = 3, "yes", "no")</f>
        <v>no</v>
      </c>
      <c r="G49" s="109" t="s">
        <v>5194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5195</v>
      </c>
      <c r="H50" s="111" t="s">
        <v>2</v>
      </c>
      <c r="I50" s="112" t="s">
        <v>3</v>
      </c>
      <c r="J50" s="116"/>
    </row>
    <row r="51" spans="1:10" ht="15.75" customHeight="1" thickBot="1">
      <c r="A51" s="124"/>
      <c r="B51" s="121"/>
      <c r="C51" s="121"/>
      <c r="D51" s="121"/>
      <c r="E51" s="121"/>
      <c r="F51" s="121"/>
      <c r="G51" s="113" t="s">
        <v>5193</v>
      </c>
      <c r="H51" s="113" t="s">
        <v>2</v>
      </c>
      <c r="I51" s="114" t="s">
        <v>3</v>
      </c>
      <c r="J51" s="116"/>
    </row>
    <row r="52" spans="1:10">
      <c r="A52" s="131" t="s">
        <v>5196</v>
      </c>
      <c r="B52" s="130" t="s">
        <v>5197</v>
      </c>
      <c r="C52" s="132" t="s">
        <v>1</v>
      </c>
      <c r="D52" s="132" t="s">
        <v>0</v>
      </c>
      <c r="E52" s="132" t="s">
        <v>0</v>
      </c>
      <c r="F52" s="130" t="str">
        <f>IF(COUNTIF(C52:E52, "yes") = 3, "yes", "no")</f>
        <v>no</v>
      </c>
      <c r="G52" s="109" t="s">
        <v>5197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4982</v>
      </c>
      <c r="H53" s="111" t="s">
        <v>3</v>
      </c>
      <c r="I53" s="112" t="s">
        <v>3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113" t="s">
        <v>5198</v>
      </c>
      <c r="H54" s="113" t="s">
        <v>3</v>
      </c>
      <c r="I54" s="114" t="s">
        <v>3</v>
      </c>
      <c r="J54" s="116"/>
    </row>
    <row r="55" spans="1:10">
      <c r="A55" s="131" t="s">
        <v>5199</v>
      </c>
      <c r="B55" s="130" t="s">
        <v>5200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5200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5201</v>
      </c>
      <c r="H56" s="111" t="s">
        <v>3</v>
      </c>
      <c r="I56" s="112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3" t="s">
        <v>5202</v>
      </c>
      <c r="H57" s="113" t="s">
        <v>3</v>
      </c>
      <c r="I57" s="114" t="s">
        <v>3</v>
      </c>
      <c r="J57" s="116"/>
    </row>
    <row r="58" spans="1:10">
      <c r="A58" s="131" t="s">
        <v>5203</v>
      </c>
      <c r="B58" s="130" t="s">
        <v>5000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5204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5205</v>
      </c>
      <c r="H59" s="111" t="s">
        <v>3</v>
      </c>
      <c r="I59" s="112" t="s">
        <v>3</v>
      </c>
      <c r="J59" s="116"/>
    </row>
    <row r="60" spans="1:10" ht="15.75" customHeight="1" thickBot="1">
      <c r="A60" s="124"/>
      <c r="B60" s="121"/>
      <c r="C60" s="121"/>
      <c r="D60" s="121"/>
      <c r="E60" s="121"/>
      <c r="F60" s="121"/>
      <c r="G60" s="113" t="s">
        <v>5206</v>
      </c>
      <c r="H60" s="113" t="s">
        <v>3</v>
      </c>
      <c r="I60" s="114" t="s">
        <v>3</v>
      </c>
      <c r="J60" s="116"/>
    </row>
    <row r="61" spans="1:10">
      <c r="A61" s="131" t="s">
        <v>5207</v>
      </c>
      <c r="B61" s="130" t="s">
        <v>5208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4947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5209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5210</v>
      </c>
      <c r="H63" s="113" t="s">
        <v>3</v>
      </c>
      <c r="I63" s="114" t="s">
        <v>3</v>
      </c>
      <c r="J63" s="116"/>
    </row>
    <row r="64" spans="1:10">
      <c r="A64" s="131" t="s">
        <v>5211</v>
      </c>
      <c r="B64" s="130" t="s">
        <v>5212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5212</v>
      </c>
      <c r="H64" s="109" t="s">
        <v>2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5213</v>
      </c>
      <c r="H65" s="111" t="s">
        <v>3</v>
      </c>
      <c r="I65" s="112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3" t="s">
        <v>5214</v>
      </c>
      <c r="H66" s="113" t="s">
        <v>3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A00-000000000000}">
      <formula1>binary_options</formula1>
    </dataValidation>
    <dataValidation type="list" allowBlank="1" sqref="H7:I66" xr:uid="{00000000-0002-0000-5A00-000001000000}">
      <formula1>answer_evaluations</formula1>
    </dataValidation>
  </dataValidation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67"/>
  <sheetViews>
    <sheetView topLeftCell="A22" workbookViewId="0">
      <selection activeCell="F34" activeCellId="1" sqref="L71 F34:F36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19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77884</v>
      </c>
      <c r="F2" s="90">
        <v>44356</v>
      </c>
      <c r="G2" s="90">
        <v>47052</v>
      </c>
      <c r="H2" s="89">
        <v>39170</v>
      </c>
    </row>
    <row r="3" spans="1:10">
      <c r="A3" s="88" t="s">
        <v>154</v>
      </c>
      <c r="B3" s="89" t="s">
        <v>4869</v>
      </c>
      <c r="D3" s="88" t="s">
        <v>156</v>
      </c>
      <c r="E3" s="90">
        <v>110695</v>
      </c>
      <c r="F3" s="90">
        <v>61312</v>
      </c>
      <c r="G3" s="90">
        <v>61336</v>
      </c>
      <c r="H3" s="89">
        <v>61324</v>
      </c>
    </row>
    <row r="4" spans="1:10">
      <c r="A4" s="91" t="s">
        <v>133</v>
      </c>
      <c r="B4" s="92" t="s">
        <v>285</v>
      </c>
      <c r="D4" s="91" t="s">
        <v>158</v>
      </c>
      <c r="E4" s="93">
        <v>188579</v>
      </c>
      <c r="F4" s="93">
        <v>105668</v>
      </c>
      <c r="G4" s="93">
        <v>108388</v>
      </c>
      <c r="H4" s="92">
        <v>100494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5215</v>
      </c>
      <c r="B7" s="130" t="s">
        <v>5216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1104</v>
      </c>
      <c r="H7" s="109" t="s">
        <v>3</v>
      </c>
      <c r="I7" s="110" t="s">
        <v>3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5217</v>
      </c>
      <c r="H8" s="111" t="s">
        <v>3</v>
      </c>
      <c r="I8" s="112" t="s">
        <v>3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5216</v>
      </c>
      <c r="H9" s="113" t="s">
        <v>2</v>
      </c>
      <c r="I9" s="114" t="s">
        <v>2</v>
      </c>
      <c r="J9" s="116"/>
    </row>
    <row r="10" spans="1:10">
      <c r="A10" s="131" t="s">
        <v>5218</v>
      </c>
      <c r="B10" s="130" t="s">
        <v>5219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5220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5219</v>
      </c>
      <c r="H11" s="111" t="s">
        <v>2</v>
      </c>
      <c r="I11" s="112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5221</v>
      </c>
      <c r="H12" s="113" t="s">
        <v>3</v>
      </c>
      <c r="I12" s="114" t="s">
        <v>3</v>
      </c>
      <c r="J12" s="116"/>
    </row>
    <row r="13" spans="1:10">
      <c r="A13" s="131" t="s">
        <v>5222</v>
      </c>
      <c r="B13" s="130" t="s">
        <v>5030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5030</v>
      </c>
      <c r="H13" s="109" t="s">
        <v>2</v>
      </c>
      <c r="I13" s="11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5223</v>
      </c>
      <c r="H14" s="111" t="s">
        <v>3</v>
      </c>
      <c r="I14" s="112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5224</v>
      </c>
      <c r="H15" s="113" t="s">
        <v>3</v>
      </c>
      <c r="I15" s="114" t="s">
        <v>3</v>
      </c>
      <c r="J15" s="116"/>
    </row>
    <row r="16" spans="1:10">
      <c r="A16" s="131" t="s">
        <v>5225</v>
      </c>
      <c r="B16" s="130" t="s">
        <v>5226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5227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5228</v>
      </c>
      <c r="H17" s="111" t="s">
        <v>2</v>
      </c>
      <c r="I17" s="112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5229</v>
      </c>
      <c r="H18" s="113" t="s">
        <v>3</v>
      </c>
      <c r="I18" s="114" t="s">
        <v>3</v>
      </c>
      <c r="J18" s="116"/>
    </row>
    <row r="19" spans="1:10">
      <c r="A19" s="131" t="s">
        <v>5230</v>
      </c>
      <c r="B19" s="130" t="s">
        <v>5231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5231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5232</v>
      </c>
      <c r="H20" s="111" t="s">
        <v>3</v>
      </c>
      <c r="I20" s="112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5233</v>
      </c>
      <c r="H21" s="113" t="s">
        <v>3</v>
      </c>
      <c r="I21" s="114" t="s">
        <v>3</v>
      </c>
      <c r="J21" s="116"/>
    </row>
    <row r="22" spans="1:10">
      <c r="A22" s="131" t="s">
        <v>5234</v>
      </c>
      <c r="B22" s="130" t="s">
        <v>2059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2060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2059</v>
      </c>
      <c r="H23" s="111" t="s">
        <v>2</v>
      </c>
      <c r="I23" s="112" t="s">
        <v>2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5049</v>
      </c>
      <c r="H24" s="113" t="s">
        <v>3</v>
      </c>
      <c r="I24" s="114" t="s">
        <v>3</v>
      </c>
      <c r="J24" s="116"/>
    </row>
    <row r="25" spans="1:10">
      <c r="A25" s="131" t="s">
        <v>5235</v>
      </c>
      <c r="B25" s="130" t="s">
        <v>5236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5236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5077</v>
      </c>
      <c r="H26" s="111" t="s">
        <v>3</v>
      </c>
      <c r="I26" s="112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868</v>
      </c>
      <c r="H27" s="113" t="s">
        <v>3</v>
      </c>
      <c r="I27" s="114" t="s">
        <v>3</v>
      </c>
      <c r="J27" s="116"/>
    </row>
    <row r="28" spans="1:10">
      <c r="A28" s="131" t="s">
        <v>5237</v>
      </c>
      <c r="B28" s="130" t="s">
        <v>5238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5239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5238</v>
      </c>
      <c r="H29" s="111" t="s">
        <v>2</v>
      </c>
      <c r="I29" s="112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5240</v>
      </c>
      <c r="H30" s="113" t="s">
        <v>3</v>
      </c>
      <c r="I30" s="114" t="s">
        <v>3</v>
      </c>
      <c r="J30" s="116"/>
    </row>
    <row r="31" spans="1:10">
      <c r="A31" s="131" t="s">
        <v>5241</v>
      </c>
      <c r="B31" s="130" t="s">
        <v>5242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5242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5243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5244</v>
      </c>
      <c r="H33" s="113" t="s">
        <v>3</v>
      </c>
      <c r="I33" s="114" t="s">
        <v>3</v>
      </c>
      <c r="J33" s="116"/>
    </row>
    <row r="34" spans="1:10">
      <c r="A34" s="131" t="s">
        <v>5245</v>
      </c>
      <c r="B34" s="130" t="s">
        <v>2513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933</v>
      </c>
      <c r="H34" s="109" t="s">
        <v>3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820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5246</v>
      </c>
      <c r="H36" s="113" t="s">
        <v>2</v>
      </c>
      <c r="I36" s="114" t="s">
        <v>2</v>
      </c>
      <c r="J36" s="116"/>
    </row>
    <row r="37" spans="1:10">
      <c r="A37" s="131" t="s">
        <v>5247</v>
      </c>
      <c r="B37" s="130" t="s">
        <v>5248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5248</v>
      </c>
      <c r="H37" s="109" t="s">
        <v>2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5249</v>
      </c>
      <c r="H38" s="111" t="s">
        <v>2</v>
      </c>
      <c r="I38" s="112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5250</v>
      </c>
      <c r="H39" s="113" t="s">
        <v>3</v>
      </c>
      <c r="I39" s="114" t="s">
        <v>3</v>
      </c>
      <c r="J39" s="116"/>
    </row>
    <row r="40" spans="1:10">
      <c r="A40" s="131" t="s">
        <v>5251</v>
      </c>
      <c r="B40" s="130" t="s">
        <v>5252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1794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5252</v>
      </c>
      <c r="H41" s="111" t="s">
        <v>2</v>
      </c>
      <c r="I41" s="112" t="s">
        <v>2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2812</v>
      </c>
      <c r="H42" s="113" t="s">
        <v>3</v>
      </c>
      <c r="I42" s="114" t="s">
        <v>3</v>
      </c>
      <c r="J42" s="116"/>
    </row>
    <row r="43" spans="1:10">
      <c r="A43" s="131" t="s">
        <v>5253</v>
      </c>
      <c r="B43" s="130" t="s">
        <v>5254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5254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949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1285</v>
      </c>
      <c r="H45" s="113" t="s">
        <v>3</v>
      </c>
      <c r="I45" s="114" t="s">
        <v>3</v>
      </c>
      <c r="J45" s="116"/>
    </row>
    <row r="46" spans="1:10">
      <c r="A46" s="131" t="s">
        <v>5255</v>
      </c>
      <c r="B46" s="130" t="s">
        <v>5256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5200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5202</v>
      </c>
      <c r="H47" s="111" t="s">
        <v>3</v>
      </c>
      <c r="I47" s="112" t="s">
        <v>3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5256</v>
      </c>
      <c r="H48" s="113" t="s">
        <v>2</v>
      </c>
      <c r="I48" s="114" t="s">
        <v>2</v>
      </c>
      <c r="J48" s="116"/>
    </row>
    <row r="49" spans="1:10">
      <c r="A49" s="131" t="s">
        <v>5257</v>
      </c>
      <c r="B49" s="130" t="s">
        <v>5258</v>
      </c>
      <c r="C49" s="130" t="s">
        <v>1</v>
      </c>
      <c r="D49" s="130" t="s">
        <v>0</v>
      </c>
      <c r="E49" s="130" t="s">
        <v>1</v>
      </c>
      <c r="F49" s="130" t="str">
        <f>IF(COUNTIF(C49:E49, "yes") = 3, "yes", "no")</f>
        <v>no</v>
      </c>
      <c r="G49" s="109" t="s">
        <v>5259</v>
      </c>
      <c r="H49" s="109" t="s">
        <v>4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5260</v>
      </c>
      <c r="H50" s="111" t="s">
        <v>4</v>
      </c>
      <c r="I50" s="112" t="s">
        <v>3</v>
      </c>
      <c r="J50" s="116"/>
    </row>
    <row r="51" spans="1:10">
      <c r="A51" s="124"/>
      <c r="B51" s="121"/>
      <c r="C51" s="121"/>
      <c r="D51" s="121"/>
      <c r="E51" s="121"/>
      <c r="F51" s="121"/>
      <c r="G51" s="113" t="s">
        <v>5258</v>
      </c>
      <c r="H51" s="113" t="s">
        <v>4</v>
      </c>
      <c r="I51" s="114" t="s">
        <v>2</v>
      </c>
      <c r="J51" s="116"/>
    </row>
    <row r="52" spans="1:10">
      <c r="A52" s="131" t="s">
        <v>5261</v>
      </c>
      <c r="B52" s="130" t="s">
        <v>5262</v>
      </c>
      <c r="C52" s="130" t="s">
        <v>1</v>
      </c>
      <c r="D52" s="130" t="s">
        <v>0</v>
      </c>
      <c r="E52" s="130" t="s">
        <v>1</v>
      </c>
      <c r="F52" s="130" t="str">
        <f>IF(COUNTIF(C52:E52, "yes") = 3, "yes", "no")</f>
        <v>no</v>
      </c>
      <c r="G52" s="109" t="s">
        <v>2364</v>
      </c>
      <c r="H52" s="109" t="s">
        <v>4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2365</v>
      </c>
      <c r="H53" s="111" t="s">
        <v>4</v>
      </c>
      <c r="I53" s="112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3" t="s">
        <v>5262</v>
      </c>
      <c r="H54" s="113" t="s">
        <v>4</v>
      </c>
      <c r="I54" s="114" t="s">
        <v>2</v>
      </c>
      <c r="J54" s="116"/>
    </row>
    <row r="55" spans="1:10">
      <c r="A55" s="131" t="s">
        <v>5263</v>
      </c>
      <c r="B55" s="130" t="s">
        <v>5056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3807</v>
      </c>
      <c r="H55" s="109" t="s">
        <v>3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3025</v>
      </c>
      <c r="H56" s="111" t="s">
        <v>3</v>
      </c>
      <c r="I56" s="112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3" t="s">
        <v>5056</v>
      </c>
      <c r="H57" s="113" t="s">
        <v>2</v>
      </c>
      <c r="I57" s="114" t="s">
        <v>2</v>
      </c>
      <c r="J57" s="116"/>
    </row>
    <row r="58" spans="1:10">
      <c r="A58" s="131" t="s">
        <v>5264</v>
      </c>
      <c r="B58" s="130" t="s">
        <v>5064</v>
      </c>
      <c r="C58" s="130" t="s">
        <v>1</v>
      </c>
      <c r="D58" s="130" t="s">
        <v>0</v>
      </c>
      <c r="E58" s="130" t="s">
        <v>1</v>
      </c>
      <c r="F58" s="130" t="str">
        <f>IF(COUNTIF(C58:E58, "yes") = 3, "yes", "no")</f>
        <v>no</v>
      </c>
      <c r="G58" s="109" t="s">
        <v>5064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5265</v>
      </c>
      <c r="H59" s="111" t="s">
        <v>3</v>
      </c>
      <c r="I59" s="112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113" t="s">
        <v>5266</v>
      </c>
      <c r="H60" s="113" t="s">
        <v>3</v>
      </c>
      <c r="I60" s="114" t="s">
        <v>3</v>
      </c>
      <c r="J60" s="116"/>
    </row>
    <row r="61" spans="1:10">
      <c r="A61" s="131" t="s">
        <v>5267</v>
      </c>
      <c r="B61" s="130" t="s">
        <v>5268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5268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5269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5270</v>
      </c>
      <c r="H63" s="113" t="s">
        <v>2</v>
      </c>
      <c r="I63" s="114" t="s">
        <v>2</v>
      </c>
      <c r="J63" s="116"/>
    </row>
    <row r="64" spans="1:10">
      <c r="A64" s="131" t="s">
        <v>5271</v>
      </c>
      <c r="B64" s="130" t="s">
        <v>4016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4016</v>
      </c>
      <c r="H64" s="109" t="s">
        <v>2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5272</v>
      </c>
      <c r="H65" s="111" t="s">
        <v>3</v>
      </c>
      <c r="I65" s="112" t="s">
        <v>3</v>
      </c>
      <c r="J65" s="116"/>
    </row>
    <row r="66" spans="1:10" ht="15.75" customHeight="1" thickBot="1">
      <c r="A66" s="124"/>
      <c r="B66" s="121"/>
      <c r="C66" s="121"/>
      <c r="D66" s="121"/>
      <c r="E66" s="121"/>
      <c r="F66" s="121"/>
      <c r="G66" s="113" t="s">
        <v>3618</v>
      </c>
      <c r="H66" s="113" t="s">
        <v>3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B00-000000000000}">
      <formula1>binary_options</formula1>
    </dataValidation>
    <dataValidation type="list" allowBlank="1" sqref="H7:I66" xr:uid="{00000000-0002-0000-5B00-000001000000}">
      <formula1>answer_evaluations</formula1>
    </dataValidation>
  </dataValidation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67"/>
  <sheetViews>
    <sheetView workbookViewId="0">
      <selection activeCell="H38" sqref="H3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20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1493</v>
      </c>
      <c r="F2" s="90">
        <v>810</v>
      </c>
      <c r="G2" s="90">
        <v>1573</v>
      </c>
      <c r="H2" s="89">
        <v>1483</v>
      </c>
    </row>
    <row r="3" spans="1:10">
      <c r="A3" s="88" t="s">
        <v>154</v>
      </c>
      <c r="B3" s="89" t="s">
        <v>4869</v>
      </c>
      <c r="D3" s="88" t="s">
        <v>156</v>
      </c>
      <c r="E3" s="90">
        <v>16873</v>
      </c>
      <c r="F3" s="90">
        <v>18872</v>
      </c>
      <c r="G3" s="90">
        <v>18851</v>
      </c>
      <c r="H3" s="89">
        <v>18836</v>
      </c>
    </row>
    <row r="4" spans="1:10">
      <c r="A4" s="91" t="s">
        <v>133</v>
      </c>
      <c r="B4" s="92" t="s">
        <v>157</v>
      </c>
      <c r="D4" s="91" t="s">
        <v>158</v>
      </c>
      <c r="E4" s="93">
        <v>18366</v>
      </c>
      <c r="F4" s="93">
        <v>19682</v>
      </c>
      <c r="G4" s="93">
        <v>20424</v>
      </c>
      <c r="H4" s="92">
        <v>20319</v>
      </c>
    </row>
    <row r="6" spans="1:10" ht="15.75" customHeight="1" thickBot="1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5273</v>
      </c>
      <c r="B7" s="130" t="s">
        <v>5274</v>
      </c>
      <c r="C7" s="132" t="s">
        <v>0</v>
      </c>
      <c r="D7" s="132" t="s">
        <v>0</v>
      </c>
      <c r="E7" s="132" t="s">
        <v>0</v>
      </c>
      <c r="F7" s="130" t="str">
        <f>IF(COUNTIF(C7:E7, "yes") = 3, "yes", "no")</f>
        <v>yes</v>
      </c>
      <c r="G7" s="109" t="s">
        <v>5275</v>
      </c>
      <c r="H7" s="109" t="s">
        <v>3</v>
      </c>
      <c r="I7" s="110" t="s">
        <v>4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5274</v>
      </c>
      <c r="H8" s="111" t="s">
        <v>2</v>
      </c>
      <c r="I8" s="112" t="s">
        <v>2</v>
      </c>
      <c r="J8" s="116"/>
    </row>
    <row r="9" spans="1:10" ht="15.75" customHeight="1" thickBot="1">
      <c r="A9" s="124"/>
      <c r="B9" s="121"/>
      <c r="C9" s="127"/>
      <c r="D9" s="127"/>
      <c r="E9" s="127"/>
      <c r="F9" s="121"/>
      <c r="G9" s="113" t="s">
        <v>5276</v>
      </c>
      <c r="H9" s="113" t="s">
        <v>3</v>
      </c>
      <c r="I9" s="114" t="s">
        <v>4</v>
      </c>
      <c r="J9" s="116"/>
    </row>
    <row r="10" spans="1:10">
      <c r="A10" s="131" t="s">
        <v>5277</v>
      </c>
      <c r="B10" s="130" t="s">
        <v>5278</v>
      </c>
      <c r="C10" s="132" t="s">
        <v>0</v>
      </c>
      <c r="D10" s="132" t="s">
        <v>0</v>
      </c>
      <c r="E10" s="132" t="s">
        <v>0</v>
      </c>
      <c r="F10" s="130" t="str">
        <f>IF(COUNTIF(C10:E10, "yes") = 3, "yes", "no")</f>
        <v>yes</v>
      </c>
      <c r="G10" s="109" t="s">
        <v>5278</v>
      </c>
      <c r="H10" s="109" t="s">
        <v>2</v>
      </c>
      <c r="I10" s="11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4885</v>
      </c>
      <c r="H11" s="111" t="s">
        <v>3</v>
      </c>
      <c r="I11" s="112" t="s">
        <v>3</v>
      </c>
      <c r="J11" s="116"/>
    </row>
    <row r="12" spans="1:10" ht="15.75" customHeight="1" thickBot="1">
      <c r="A12" s="124"/>
      <c r="B12" s="121"/>
      <c r="C12" s="127"/>
      <c r="D12" s="127"/>
      <c r="E12" s="127"/>
      <c r="F12" s="121"/>
      <c r="G12" s="113" t="s">
        <v>5279</v>
      </c>
      <c r="H12" s="113" t="s">
        <v>3</v>
      </c>
      <c r="I12" s="114" t="s">
        <v>3</v>
      </c>
      <c r="J12" s="116"/>
    </row>
    <row r="13" spans="1:10">
      <c r="A13" s="131" t="s">
        <v>5280</v>
      </c>
      <c r="B13" s="130" t="s">
        <v>5281</v>
      </c>
      <c r="C13" s="132" t="s">
        <v>0</v>
      </c>
      <c r="D13" s="132" t="s">
        <v>0</v>
      </c>
      <c r="E13" s="132" t="s">
        <v>0</v>
      </c>
      <c r="F13" s="130" t="str">
        <f>IF(COUNTIF(C13:E13, "yes") = 3, "yes", "no")</f>
        <v>yes</v>
      </c>
      <c r="G13" s="109" t="s">
        <v>5282</v>
      </c>
      <c r="H13" s="109" t="s">
        <v>3</v>
      </c>
      <c r="I13" s="110" t="s">
        <v>4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5283</v>
      </c>
      <c r="H14" s="111" t="s">
        <v>2</v>
      </c>
      <c r="I14" s="112" t="s">
        <v>2</v>
      </c>
      <c r="J14" s="116"/>
    </row>
    <row r="15" spans="1:10" ht="15.75" customHeight="1" thickBot="1">
      <c r="A15" s="124"/>
      <c r="B15" s="121"/>
      <c r="C15" s="127"/>
      <c r="D15" s="127"/>
      <c r="E15" s="127"/>
      <c r="F15" s="121"/>
      <c r="G15" s="113" t="s">
        <v>5284</v>
      </c>
      <c r="H15" s="113" t="s">
        <v>3</v>
      </c>
      <c r="I15" s="114" t="s">
        <v>3</v>
      </c>
      <c r="J15" s="116"/>
    </row>
    <row r="16" spans="1:10">
      <c r="A16" s="131" t="s">
        <v>5285</v>
      </c>
      <c r="B16" s="130" t="s">
        <v>5286</v>
      </c>
      <c r="C16" s="132" t="s">
        <v>0</v>
      </c>
      <c r="D16" s="132" t="s">
        <v>0</v>
      </c>
      <c r="E16" s="132" t="s">
        <v>0</v>
      </c>
      <c r="F16" s="130" t="str">
        <f>IF(COUNTIF(C16:E16, "yes") = 3, "yes", "no")</f>
        <v>yes</v>
      </c>
      <c r="G16" s="109" t="s">
        <v>4901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5287</v>
      </c>
      <c r="H17" s="111" t="s">
        <v>3</v>
      </c>
      <c r="I17" s="112" t="s">
        <v>3</v>
      </c>
      <c r="J17" s="116"/>
    </row>
    <row r="18" spans="1:10" ht="15.75" customHeight="1" thickBot="1">
      <c r="A18" s="124"/>
      <c r="B18" s="121"/>
      <c r="C18" s="127"/>
      <c r="D18" s="127"/>
      <c r="E18" s="127"/>
      <c r="F18" s="121"/>
      <c r="G18" s="113" t="s">
        <v>5286</v>
      </c>
      <c r="H18" s="113" t="s">
        <v>2</v>
      </c>
      <c r="I18" s="114" t="s">
        <v>2</v>
      </c>
      <c r="J18" s="116"/>
    </row>
    <row r="19" spans="1:10">
      <c r="A19" s="131" t="s">
        <v>5288</v>
      </c>
      <c r="B19" s="130" t="s">
        <v>2060</v>
      </c>
      <c r="C19" s="132" t="s">
        <v>0</v>
      </c>
      <c r="D19" s="132" t="s">
        <v>0</v>
      </c>
      <c r="E19" s="132" t="s">
        <v>0</v>
      </c>
      <c r="F19" s="130" t="str">
        <f>IF(COUNTIF(C19:E19, "yes") = 3, "yes", "no")</f>
        <v>yes</v>
      </c>
      <c r="G19" s="109" t="s">
        <v>5049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2060</v>
      </c>
      <c r="H20" s="111" t="s">
        <v>2</v>
      </c>
      <c r="I20" s="112" t="s">
        <v>2</v>
      </c>
      <c r="J20" s="116"/>
    </row>
    <row r="21" spans="1:10" ht="15.75" customHeight="1" thickBot="1">
      <c r="A21" s="124"/>
      <c r="B21" s="121"/>
      <c r="C21" s="127"/>
      <c r="D21" s="127"/>
      <c r="E21" s="127"/>
      <c r="F21" s="121"/>
      <c r="G21" s="113" t="s">
        <v>2059</v>
      </c>
      <c r="H21" s="113" t="s">
        <v>3</v>
      </c>
      <c r="I21" s="114" t="s">
        <v>3</v>
      </c>
      <c r="J21" s="116"/>
    </row>
    <row r="22" spans="1:10">
      <c r="A22" s="131" t="s">
        <v>5289</v>
      </c>
      <c r="B22" s="130" t="s">
        <v>5115</v>
      </c>
      <c r="C22" s="132" t="s">
        <v>0</v>
      </c>
      <c r="D22" s="132" t="s">
        <v>0</v>
      </c>
      <c r="E22" s="132" t="s">
        <v>0</v>
      </c>
      <c r="F22" s="130" t="str">
        <f>IF(COUNTIF(C22:E22, "yes") = 3, "yes", "no")</f>
        <v>yes</v>
      </c>
      <c r="G22" s="109" t="s">
        <v>5115</v>
      </c>
      <c r="H22" s="109" t="s">
        <v>2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5290</v>
      </c>
      <c r="H23" s="111" t="s">
        <v>3</v>
      </c>
      <c r="I23" s="112" t="s">
        <v>3</v>
      </c>
      <c r="J23" s="116"/>
    </row>
    <row r="24" spans="1:10" ht="15.75" customHeight="1" thickBot="1">
      <c r="A24" s="124"/>
      <c r="B24" s="121"/>
      <c r="C24" s="127"/>
      <c r="D24" s="127"/>
      <c r="E24" s="127"/>
      <c r="F24" s="121"/>
      <c r="G24" s="113" t="s">
        <v>5291</v>
      </c>
      <c r="H24" s="113" t="s">
        <v>3</v>
      </c>
      <c r="I24" s="114" t="s">
        <v>4</v>
      </c>
      <c r="J24" s="116"/>
    </row>
    <row r="25" spans="1:10">
      <c r="A25" s="131" t="s">
        <v>5292</v>
      </c>
      <c r="B25" s="130" t="s">
        <v>5293</v>
      </c>
      <c r="C25" s="132" t="s">
        <v>0</v>
      </c>
      <c r="D25" s="132" t="s">
        <v>0</v>
      </c>
      <c r="E25" s="132" t="s">
        <v>0</v>
      </c>
      <c r="F25" s="130" t="str">
        <f>IF(COUNTIF(C25:E25, "yes") = 3, "yes", "no")</f>
        <v>yes</v>
      </c>
      <c r="G25" s="109" t="s">
        <v>5293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5294</v>
      </c>
      <c r="H26" s="111" t="s">
        <v>3</v>
      </c>
      <c r="I26" s="112" t="s">
        <v>3</v>
      </c>
      <c r="J26" s="116"/>
    </row>
    <row r="27" spans="1:10" ht="33" customHeight="1" thickBot="1">
      <c r="A27" s="124"/>
      <c r="B27" s="121"/>
      <c r="C27" s="127"/>
      <c r="D27" s="127"/>
      <c r="E27" s="127"/>
      <c r="F27" s="121"/>
      <c r="G27" s="113" t="s">
        <v>5295</v>
      </c>
      <c r="H27" s="113" t="s">
        <v>3</v>
      </c>
      <c r="I27" s="114" t="s">
        <v>3</v>
      </c>
      <c r="J27" s="116"/>
    </row>
    <row r="28" spans="1:10">
      <c r="A28" s="131" t="s">
        <v>5296</v>
      </c>
      <c r="B28" s="130" t="s">
        <v>3345</v>
      </c>
      <c r="C28" s="132" t="s">
        <v>0</v>
      </c>
      <c r="D28" s="132" t="s">
        <v>0</v>
      </c>
      <c r="E28" s="132" t="s">
        <v>0</v>
      </c>
      <c r="F28" s="130" t="str">
        <f>IF(COUNTIF(C28:E28, "yes") = 3, "yes", "no")</f>
        <v>yes</v>
      </c>
      <c r="G28" s="109" t="s">
        <v>1794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3345</v>
      </c>
      <c r="H29" s="111" t="s">
        <v>2</v>
      </c>
      <c r="I29" s="112" t="s">
        <v>2</v>
      </c>
      <c r="J29" s="116"/>
    </row>
    <row r="30" spans="1:10" ht="15.75" customHeight="1" thickBot="1">
      <c r="A30" s="124"/>
      <c r="B30" s="121"/>
      <c r="C30" s="127"/>
      <c r="D30" s="127"/>
      <c r="E30" s="127"/>
      <c r="F30" s="121"/>
      <c r="G30" s="113" t="s">
        <v>2812</v>
      </c>
      <c r="H30" s="113" t="s">
        <v>3</v>
      </c>
      <c r="I30" s="114" t="s">
        <v>3</v>
      </c>
      <c r="J30" s="116"/>
    </row>
    <row r="31" spans="1:10">
      <c r="A31" s="131" t="s">
        <v>5297</v>
      </c>
      <c r="B31" s="130" t="s">
        <v>5298</v>
      </c>
      <c r="C31" s="130" t="s">
        <v>1</v>
      </c>
      <c r="D31" s="132" t="s">
        <v>0</v>
      </c>
      <c r="E31" s="130" t="s">
        <v>1</v>
      </c>
      <c r="F31" s="130" t="str">
        <f>IF(COUNTIF(C31:E31, "yes") = 3, "yes", "no")</f>
        <v>no</v>
      </c>
      <c r="G31" s="109" t="s">
        <v>5298</v>
      </c>
      <c r="H31" s="109" t="s">
        <v>4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5299</v>
      </c>
      <c r="H32" s="111" t="s">
        <v>4</v>
      </c>
      <c r="I32" s="112" t="s">
        <v>3</v>
      </c>
      <c r="J32" s="116"/>
    </row>
    <row r="33" spans="1:10" ht="15.75" customHeight="1" thickBot="1">
      <c r="A33" s="124"/>
      <c r="B33" s="121"/>
      <c r="C33" s="121"/>
      <c r="D33" s="127"/>
      <c r="E33" s="121"/>
      <c r="F33" s="121"/>
      <c r="G33" s="113" t="s">
        <v>5300</v>
      </c>
      <c r="H33" s="113" t="s">
        <v>4</v>
      </c>
      <c r="I33" s="114" t="s">
        <v>4</v>
      </c>
      <c r="J33" s="116"/>
    </row>
    <row r="34" spans="1:10">
      <c r="A34" s="131" t="s">
        <v>5301</v>
      </c>
      <c r="B34" s="130" t="s">
        <v>5302</v>
      </c>
      <c r="C34" s="132" t="s">
        <v>0</v>
      </c>
      <c r="D34" s="132" t="s">
        <v>0</v>
      </c>
      <c r="E34" s="132" t="s">
        <v>0</v>
      </c>
      <c r="F34" s="130" t="str">
        <f>IF(COUNTIF(C34:E34, "yes") = 3, "yes", "no")</f>
        <v>yes</v>
      </c>
      <c r="G34" s="109" t="s">
        <v>5302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5303</v>
      </c>
      <c r="H35" s="111" t="s">
        <v>3</v>
      </c>
      <c r="I35" s="112" t="s">
        <v>3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113" t="s">
        <v>3791</v>
      </c>
      <c r="H36" s="113" t="s">
        <v>3</v>
      </c>
      <c r="I36" s="114" t="s">
        <v>4</v>
      </c>
      <c r="J36" s="116"/>
    </row>
    <row r="37" spans="1:10">
      <c r="A37" s="131" t="s">
        <v>5304</v>
      </c>
      <c r="B37" s="130" t="s">
        <v>1313</v>
      </c>
      <c r="C37" s="130" t="s">
        <v>1</v>
      </c>
      <c r="D37" s="130" t="s">
        <v>0</v>
      </c>
      <c r="E37" s="130" t="s">
        <v>1</v>
      </c>
      <c r="F37" s="130" t="str">
        <f>IF(COUNTIF(C37:E37, "yes") = 3, "yes", "no")</f>
        <v>no</v>
      </c>
      <c r="G37" s="109" t="s">
        <v>5305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5306</v>
      </c>
      <c r="H38" s="111" t="s">
        <v>3</v>
      </c>
      <c r="I38" s="112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3" t="s">
        <v>5307</v>
      </c>
      <c r="H39" s="113" t="s">
        <v>3</v>
      </c>
      <c r="I39" s="114" t="s">
        <v>3</v>
      </c>
      <c r="J39" s="116"/>
    </row>
    <row r="40" spans="1:10">
      <c r="A40" s="131" t="s">
        <v>5308</v>
      </c>
      <c r="B40" s="130" t="s">
        <v>5309</v>
      </c>
      <c r="C40" s="130" t="s">
        <v>1</v>
      </c>
      <c r="D40" s="130" t="s">
        <v>0</v>
      </c>
      <c r="E40" s="130" t="s">
        <v>0</v>
      </c>
      <c r="F40" s="130" t="str">
        <f>IF(COUNTIF(C40:E40, "yes") = 3, "yes", "no")</f>
        <v>no</v>
      </c>
      <c r="G40" s="109" t="s">
        <v>5309</v>
      </c>
      <c r="H40" s="109" t="s">
        <v>4</v>
      </c>
      <c r="I40" s="11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5310</v>
      </c>
      <c r="H41" s="111" t="s">
        <v>4</v>
      </c>
      <c r="I41" s="112" t="s">
        <v>3</v>
      </c>
      <c r="J41" s="116"/>
    </row>
    <row r="42" spans="1:10" ht="15.75" customHeight="1" thickBot="1">
      <c r="A42" s="124"/>
      <c r="B42" s="121"/>
      <c r="C42" s="121"/>
      <c r="D42" s="121"/>
      <c r="E42" s="121"/>
      <c r="F42" s="121"/>
      <c r="G42" s="113" t="s">
        <v>5311</v>
      </c>
      <c r="H42" s="113" t="s">
        <v>4</v>
      </c>
      <c r="I42" s="114" t="s">
        <v>4</v>
      </c>
      <c r="J42" s="116"/>
    </row>
    <row r="43" spans="1:10">
      <c r="A43" s="131" t="s">
        <v>5312</v>
      </c>
      <c r="B43" s="130" t="s">
        <v>242</v>
      </c>
      <c r="C43" s="132" t="s">
        <v>0</v>
      </c>
      <c r="D43" s="132" t="s">
        <v>0</v>
      </c>
      <c r="E43" s="132" t="s">
        <v>0</v>
      </c>
      <c r="F43" s="130" t="str">
        <f>IF(COUNTIF(C43:E43, "yes") = 3, "yes", "no")</f>
        <v>yes</v>
      </c>
      <c r="G43" s="109" t="s">
        <v>242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2441</v>
      </c>
      <c r="H44" s="111" t="s">
        <v>3</v>
      </c>
      <c r="I44" s="112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113" t="s">
        <v>157</v>
      </c>
      <c r="H45" s="113" t="s">
        <v>3</v>
      </c>
      <c r="I45" s="114" t="s">
        <v>3</v>
      </c>
      <c r="J45" s="116"/>
    </row>
    <row r="46" spans="1:10">
      <c r="A46" s="131" t="s">
        <v>5313</v>
      </c>
      <c r="B46" s="130" t="s">
        <v>5008</v>
      </c>
      <c r="C46" s="132" t="s">
        <v>0</v>
      </c>
      <c r="D46" s="132" t="s">
        <v>0</v>
      </c>
      <c r="E46" s="132" t="s">
        <v>0</v>
      </c>
      <c r="F46" s="130" t="str">
        <f>IF(COUNTIF(C46:E46, "yes") = 3, "yes", "no")</f>
        <v>yes</v>
      </c>
      <c r="G46" s="109" t="s">
        <v>5008</v>
      </c>
      <c r="H46" s="109" t="s">
        <v>2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5314</v>
      </c>
      <c r="H47" s="111" t="s">
        <v>3</v>
      </c>
      <c r="I47" s="112" t="s">
        <v>3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113" t="s">
        <v>5315</v>
      </c>
      <c r="H48" s="113" t="s">
        <v>3</v>
      </c>
      <c r="I48" s="114" t="s">
        <v>3</v>
      </c>
      <c r="J48" s="116"/>
    </row>
    <row r="49" spans="1:10">
      <c r="A49" s="131" t="s">
        <v>5316</v>
      </c>
      <c r="B49" s="130" t="s">
        <v>4980</v>
      </c>
      <c r="C49" s="132" t="s">
        <v>0</v>
      </c>
      <c r="D49" s="132" t="s">
        <v>0</v>
      </c>
      <c r="E49" s="132" t="s">
        <v>0</v>
      </c>
      <c r="F49" s="130" t="str">
        <f>IF(COUNTIF(C49:E49, "yes") = 3, "yes", "no")</f>
        <v>yes</v>
      </c>
      <c r="G49" s="109" t="s">
        <v>4980</v>
      </c>
      <c r="H49" s="109" t="s">
        <v>2</v>
      </c>
      <c r="I49" s="11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4982</v>
      </c>
      <c r="H50" s="111" t="s">
        <v>3</v>
      </c>
      <c r="I50" s="112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113" t="s">
        <v>1058</v>
      </c>
      <c r="H51" s="113" t="s">
        <v>3</v>
      </c>
      <c r="I51" s="114" t="s">
        <v>3</v>
      </c>
      <c r="J51" s="116"/>
    </row>
    <row r="52" spans="1:10">
      <c r="A52" s="131" t="s">
        <v>5317</v>
      </c>
      <c r="B52" s="130" t="s">
        <v>5014</v>
      </c>
      <c r="C52" s="132" t="s">
        <v>0</v>
      </c>
      <c r="D52" s="132" t="s">
        <v>0</v>
      </c>
      <c r="E52" s="132" t="s">
        <v>0</v>
      </c>
      <c r="F52" s="130" t="str">
        <f>IF(COUNTIF(C52:E52, "yes") = 3, "yes", "no")</f>
        <v>yes</v>
      </c>
      <c r="G52" s="109" t="s">
        <v>5014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5318</v>
      </c>
      <c r="H53" s="111" t="s">
        <v>3</v>
      </c>
      <c r="I53" s="112" t="s">
        <v>3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113" t="s">
        <v>5319</v>
      </c>
      <c r="H54" s="113" t="s">
        <v>3</v>
      </c>
      <c r="I54" s="114" t="s">
        <v>3</v>
      </c>
      <c r="J54" s="116"/>
    </row>
    <row r="55" spans="1:10">
      <c r="A55" s="131" t="s">
        <v>5320</v>
      </c>
      <c r="B55" s="130" t="s">
        <v>4947</v>
      </c>
      <c r="C55" s="132" t="s">
        <v>0</v>
      </c>
      <c r="D55" s="132" t="s">
        <v>0</v>
      </c>
      <c r="E55" s="132" t="s">
        <v>0</v>
      </c>
      <c r="F55" s="130" t="str">
        <f>IF(COUNTIF(D55:E55, "yes") = 3, "yes", "no")</f>
        <v>no</v>
      </c>
      <c r="G55" s="109" t="s">
        <v>4947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4949</v>
      </c>
      <c r="H56" s="111" t="s">
        <v>3</v>
      </c>
      <c r="I56" s="112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113" t="s">
        <v>5321</v>
      </c>
      <c r="H57" s="113" t="s">
        <v>3</v>
      </c>
      <c r="I57" s="114" t="s">
        <v>3</v>
      </c>
      <c r="J57" s="116"/>
    </row>
    <row r="58" spans="1:10">
      <c r="A58" s="131" t="s">
        <v>5322</v>
      </c>
      <c r="B58" s="130" t="s">
        <v>5323</v>
      </c>
      <c r="C58" s="132" t="s">
        <v>1</v>
      </c>
      <c r="D58" s="132" t="s">
        <v>0</v>
      </c>
      <c r="E58" s="132" t="s">
        <v>1</v>
      </c>
      <c r="F58" s="130" t="str">
        <f>IF(COUNTIF(C58:E58, "yes") = 3, "yes", "no")</f>
        <v>no</v>
      </c>
      <c r="G58" s="109" t="s">
        <v>5323</v>
      </c>
      <c r="H58" s="109" t="s">
        <v>4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5324</v>
      </c>
      <c r="H59" s="111" t="s">
        <v>4</v>
      </c>
      <c r="I59" s="112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3" t="s">
        <v>5325</v>
      </c>
      <c r="H60" s="113" t="s">
        <v>4</v>
      </c>
      <c r="I60" s="114" t="s">
        <v>4</v>
      </c>
      <c r="J60" s="116"/>
    </row>
    <row r="61" spans="1:10">
      <c r="A61" s="131" t="s">
        <v>5326</v>
      </c>
      <c r="B61" s="130" t="s">
        <v>5327</v>
      </c>
      <c r="C61" s="130" t="s">
        <v>1</v>
      </c>
      <c r="D61" s="130" t="s">
        <v>0</v>
      </c>
      <c r="E61" s="130" t="s">
        <v>0</v>
      </c>
      <c r="F61" s="130" t="str">
        <f>IF(COUNTIF(C61:E61, "yes") = 3, "yes", "no")</f>
        <v>no</v>
      </c>
      <c r="G61" s="109" t="s">
        <v>5327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5328</v>
      </c>
      <c r="H62" s="111" t="s">
        <v>3</v>
      </c>
      <c r="I62" s="112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5329</v>
      </c>
      <c r="H63" s="113" t="s">
        <v>3</v>
      </c>
      <c r="I63" s="114" t="s">
        <v>3</v>
      </c>
      <c r="J63" s="116"/>
    </row>
    <row r="64" spans="1:10">
      <c r="A64" s="131" t="s">
        <v>5330</v>
      </c>
      <c r="B64" s="130" t="s">
        <v>5331</v>
      </c>
      <c r="C64" s="132" t="s">
        <v>0</v>
      </c>
      <c r="D64" s="132" t="s">
        <v>0</v>
      </c>
      <c r="E64" s="132" t="s">
        <v>0</v>
      </c>
      <c r="F64" s="130" t="str">
        <f>IF(COUNTIF(C64:E64, "yes") = 3, "yes", "no")</f>
        <v>yes</v>
      </c>
      <c r="G64" s="109" t="s">
        <v>5331</v>
      </c>
      <c r="H64" s="109" t="s">
        <v>2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5332</v>
      </c>
      <c r="H65" s="111" t="s">
        <v>3</v>
      </c>
      <c r="I65" s="112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113" t="s">
        <v>5333</v>
      </c>
      <c r="H66" s="113" t="s">
        <v>3</v>
      </c>
      <c r="I66" s="114" t="s">
        <v>4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C00-000000000000}">
      <formula1>binary_options</formula1>
    </dataValidation>
    <dataValidation type="list" allowBlank="1" sqref="H7:I66" xr:uid="{00000000-0002-0000-5C00-000001000000}">
      <formula1>answer_evaluations</formula1>
    </dataValidation>
  </dataValidation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67"/>
  <sheetViews>
    <sheetView topLeftCell="A24" workbookViewId="0">
      <selection activeCell="F34" activeCellId="1" sqref="L71 F34:F36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20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1443</v>
      </c>
      <c r="F2" s="90">
        <v>1200</v>
      </c>
      <c r="G2" s="90">
        <v>1236</v>
      </c>
      <c r="H2" s="89">
        <v>1652</v>
      </c>
    </row>
    <row r="3" spans="1:10">
      <c r="A3" s="88" t="s">
        <v>154</v>
      </c>
      <c r="B3" s="89" t="s">
        <v>4869</v>
      </c>
      <c r="D3" s="88" t="s">
        <v>156</v>
      </c>
      <c r="E3" s="90">
        <v>16873</v>
      </c>
      <c r="F3" s="90">
        <v>18720</v>
      </c>
      <c r="G3" s="90">
        <v>18798</v>
      </c>
      <c r="H3" s="89">
        <v>18716</v>
      </c>
    </row>
    <row r="4" spans="1:10">
      <c r="A4" s="91" t="s">
        <v>133</v>
      </c>
      <c r="B4" s="92" t="s">
        <v>242</v>
      </c>
      <c r="D4" s="91" t="s">
        <v>158</v>
      </c>
      <c r="E4" s="93">
        <v>18316</v>
      </c>
      <c r="F4" s="93">
        <v>19920</v>
      </c>
      <c r="G4" s="93">
        <v>20034</v>
      </c>
      <c r="H4" s="92">
        <v>20368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5334</v>
      </c>
      <c r="B7" s="130" t="s">
        <v>5335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5335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5336</v>
      </c>
      <c r="H8" s="111" t="s">
        <v>3</v>
      </c>
      <c r="I8" s="112" t="s">
        <v>4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5337</v>
      </c>
      <c r="H9" s="113" t="s">
        <v>3</v>
      </c>
      <c r="I9" s="114" t="s">
        <v>4</v>
      </c>
      <c r="J9" s="116"/>
    </row>
    <row r="10" spans="1:10">
      <c r="A10" s="131" t="s">
        <v>5338</v>
      </c>
      <c r="B10" s="130" t="s">
        <v>5001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5001</v>
      </c>
      <c r="H10" s="109" t="s">
        <v>2</v>
      </c>
      <c r="I10" s="11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5339</v>
      </c>
      <c r="H11" s="111" t="s">
        <v>3</v>
      </c>
      <c r="I11" s="112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5340</v>
      </c>
      <c r="H12" s="113" t="s">
        <v>3</v>
      </c>
      <c r="I12" s="114" t="s">
        <v>4</v>
      </c>
      <c r="J12" s="116"/>
    </row>
    <row r="13" spans="1:10">
      <c r="A13" s="131" t="s">
        <v>5341</v>
      </c>
      <c r="B13" s="130" t="s">
        <v>5079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5148</v>
      </c>
      <c r="H13" s="109" t="s">
        <v>2</v>
      </c>
      <c r="I13" s="11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111">
        <v>500</v>
      </c>
      <c r="H14" s="111" t="s">
        <v>3</v>
      </c>
      <c r="I14" s="112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113" t="s">
        <v>5342</v>
      </c>
      <c r="H15" s="113" t="s">
        <v>3</v>
      </c>
      <c r="I15" s="114" t="s">
        <v>3</v>
      </c>
      <c r="J15" s="116"/>
    </row>
    <row r="16" spans="1:10">
      <c r="A16" s="131" t="s">
        <v>5343</v>
      </c>
      <c r="B16" s="130" t="s">
        <v>5344</v>
      </c>
      <c r="C16" s="132" t="s">
        <v>0</v>
      </c>
      <c r="D16" s="132" t="s">
        <v>0</v>
      </c>
      <c r="E16" s="132" t="s">
        <v>0</v>
      </c>
      <c r="F16" s="130" t="str">
        <f>IF(COUNTIF(C16:E16, "yes") = 3, "yes", "no")</f>
        <v>yes</v>
      </c>
      <c r="G16" s="109" t="s">
        <v>5345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5344</v>
      </c>
      <c r="H17" s="111" t="s">
        <v>2</v>
      </c>
      <c r="I17" s="112" t="s">
        <v>2</v>
      </c>
      <c r="J17" s="116"/>
    </row>
    <row r="18" spans="1:10" ht="15.75" customHeight="1" thickBot="1">
      <c r="A18" s="124"/>
      <c r="B18" s="121"/>
      <c r="C18" s="127"/>
      <c r="D18" s="127"/>
      <c r="E18" s="127"/>
      <c r="F18" s="121"/>
      <c r="G18" s="113" t="s">
        <v>5346</v>
      </c>
      <c r="H18" s="113" t="s">
        <v>3</v>
      </c>
      <c r="I18" s="114" t="s">
        <v>3</v>
      </c>
      <c r="J18" s="116"/>
    </row>
    <row r="19" spans="1:10">
      <c r="A19" s="131" t="s">
        <v>5347</v>
      </c>
      <c r="B19" s="130" t="s">
        <v>5348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5348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5349</v>
      </c>
      <c r="H20" s="111" t="s">
        <v>3</v>
      </c>
      <c r="I20" s="112" t="s">
        <v>3</v>
      </c>
      <c r="J20" s="116"/>
    </row>
    <row r="21" spans="1:10" ht="15.75" customHeight="1" thickBot="1">
      <c r="A21" s="124"/>
      <c r="B21" s="121"/>
      <c r="C21" s="121"/>
      <c r="D21" s="121"/>
      <c r="E21" s="121"/>
      <c r="F21" s="121"/>
      <c r="G21" s="113" t="s">
        <v>5350</v>
      </c>
      <c r="H21" s="113" t="s">
        <v>3</v>
      </c>
      <c r="I21" s="114" t="s">
        <v>3</v>
      </c>
      <c r="J21" s="116"/>
    </row>
    <row r="22" spans="1:10">
      <c r="A22" s="131" t="s">
        <v>5351</v>
      </c>
      <c r="B22" s="130" t="s">
        <v>5352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5352</v>
      </c>
      <c r="H22" s="109" t="s">
        <v>2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5353</v>
      </c>
      <c r="H23" s="111" t="s">
        <v>3</v>
      </c>
      <c r="I23" s="112" t="s">
        <v>3</v>
      </c>
      <c r="J23" s="116"/>
    </row>
    <row r="24" spans="1:10" ht="15.75" customHeight="1" thickBot="1">
      <c r="A24" s="124"/>
      <c r="B24" s="121"/>
      <c r="C24" s="121"/>
      <c r="D24" s="121"/>
      <c r="E24" s="121"/>
      <c r="F24" s="121"/>
      <c r="G24" s="113" t="s">
        <v>5354</v>
      </c>
      <c r="H24" s="113" t="s">
        <v>3</v>
      </c>
      <c r="I24" s="114" t="s">
        <v>3</v>
      </c>
      <c r="J24" s="116"/>
    </row>
    <row r="25" spans="1:10">
      <c r="A25" s="131" t="s">
        <v>5355</v>
      </c>
      <c r="B25" s="130" t="s">
        <v>5159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5356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5159</v>
      </c>
      <c r="H26" s="111" t="s">
        <v>2</v>
      </c>
      <c r="I26" s="112" t="s">
        <v>2</v>
      </c>
      <c r="J26" s="116"/>
    </row>
    <row r="27" spans="1:10" ht="15.75" customHeight="1" thickBot="1">
      <c r="A27" s="124"/>
      <c r="B27" s="121"/>
      <c r="C27" s="121"/>
      <c r="D27" s="121"/>
      <c r="E27" s="121"/>
      <c r="F27" s="121"/>
      <c r="G27" s="113" t="s">
        <v>5357</v>
      </c>
      <c r="H27" s="113" t="s">
        <v>3</v>
      </c>
      <c r="I27" s="114" t="s">
        <v>3</v>
      </c>
      <c r="J27" s="116"/>
    </row>
    <row r="28" spans="1:10">
      <c r="A28" s="131" t="s">
        <v>5358</v>
      </c>
      <c r="B28" s="130" t="s">
        <v>5286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5359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5286</v>
      </c>
      <c r="H29" s="111" t="s">
        <v>2</v>
      </c>
      <c r="I29" s="112" t="s">
        <v>2</v>
      </c>
      <c r="J29" s="116"/>
    </row>
    <row r="30" spans="1:10" ht="15.75" customHeight="1" thickBot="1">
      <c r="A30" s="124"/>
      <c r="B30" s="121"/>
      <c r="C30" s="121"/>
      <c r="D30" s="121"/>
      <c r="E30" s="121"/>
      <c r="F30" s="121"/>
      <c r="G30" s="113" t="s">
        <v>3244</v>
      </c>
      <c r="H30" s="113" t="s">
        <v>3</v>
      </c>
      <c r="I30" s="114" t="s">
        <v>3</v>
      </c>
      <c r="J30" s="116"/>
    </row>
    <row r="31" spans="1:10">
      <c r="A31" s="131" t="s">
        <v>5360</v>
      </c>
      <c r="B31" s="130" t="s">
        <v>5115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5361</v>
      </c>
      <c r="H31" s="109" t="s">
        <v>3</v>
      </c>
      <c r="I31" s="11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5362</v>
      </c>
      <c r="H32" s="111" t="s">
        <v>3</v>
      </c>
      <c r="I32" s="112" t="s">
        <v>3</v>
      </c>
      <c r="J32" s="116"/>
    </row>
    <row r="33" spans="1:10" ht="15.75" customHeight="1" thickBot="1">
      <c r="A33" s="124"/>
      <c r="B33" s="121"/>
      <c r="C33" s="121"/>
      <c r="D33" s="121"/>
      <c r="E33" s="121"/>
      <c r="F33" s="121"/>
      <c r="G33" s="113" t="s">
        <v>5115</v>
      </c>
      <c r="H33" s="113" t="s">
        <v>2</v>
      </c>
      <c r="I33" s="114" t="s">
        <v>2</v>
      </c>
      <c r="J33" s="116"/>
    </row>
    <row r="34" spans="1:10">
      <c r="A34" s="131" t="s">
        <v>5363</v>
      </c>
      <c r="B34" s="130" t="s">
        <v>5364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5019</v>
      </c>
      <c r="H34" s="109" t="s">
        <v>3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5364</v>
      </c>
      <c r="H35" s="111" t="s">
        <v>2</v>
      </c>
      <c r="I35" s="112" t="s">
        <v>2</v>
      </c>
      <c r="J35" s="116"/>
    </row>
    <row r="36" spans="1:10" ht="15.75" customHeight="1" thickBot="1">
      <c r="A36" s="124"/>
      <c r="B36" s="121"/>
      <c r="C36" s="121"/>
      <c r="D36" s="121"/>
      <c r="E36" s="121"/>
      <c r="F36" s="121"/>
      <c r="G36" s="113" t="s">
        <v>5365</v>
      </c>
      <c r="H36" s="113" t="s">
        <v>2</v>
      </c>
      <c r="I36" s="114" t="s">
        <v>2</v>
      </c>
      <c r="J36" s="116"/>
    </row>
    <row r="37" spans="1:10">
      <c r="A37" s="131" t="s">
        <v>5366</v>
      </c>
      <c r="B37" s="130" t="s">
        <v>3791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3791</v>
      </c>
      <c r="H37" s="109" t="s">
        <v>2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5367</v>
      </c>
      <c r="H38" s="111" t="s">
        <v>3</v>
      </c>
      <c r="I38" s="112" t="s">
        <v>3</v>
      </c>
      <c r="J38" s="116"/>
    </row>
    <row r="39" spans="1:10" ht="15.75" customHeight="1" thickBot="1">
      <c r="A39" s="124"/>
      <c r="B39" s="121"/>
      <c r="C39" s="121"/>
      <c r="D39" s="121"/>
      <c r="E39" s="121"/>
      <c r="F39" s="121"/>
      <c r="G39" s="113" t="s">
        <v>3514</v>
      </c>
      <c r="H39" s="113" t="s">
        <v>3</v>
      </c>
      <c r="I39" s="114" t="s">
        <v>3</v>
      </c>
      <c r="J39" s="116"/>
    </row>
    <row r="40" spans="1:10">
      <c r="A40" s="131" t="s">
        <v>5368</v>
      </c>
      <c r="B40" s="130" t="s">
        <v>3968</v>
      </c>
      <c r="C40" s="132" t="s">
        <v>0</v>
      </c>
      <c r="D40" s="132" t="s">
        <v>0</v>
      </c>
      <c r="E40" s="132" t="s">
        <v>0</v>
      </c>
      <c r="F40" s="130" t="str">
        <f>IF(COUNTIF(C40:E40, "yes") = 3, "yes", "no")</f>
        <v>yes</v>
      </c>
      <c r="G40" s="109" t="s">
        <v>3968</v>
      </c>
      <c r="H40" s="109" t="s">
        <v>2</v>
      </c>
      <c r="I40" s="11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1285</v>
      </c>
      <c r="H41" s="111" t="s">
        <v>3</v>
      </c>
      <c r="I41" s="112" t="s">
        <v>3</v>
      </c>
      <c r="J41" s="116"/>
    </row>
    <row r="42" spans="1:10" ht="15.75" customHeight="1" thickBot="1">
      <c r="A42" s="124"/>
      <c r="B42" s="121"/>
      <c r="C42" s="127"/>
      <c r="D42" s="127"/>
      <c r="E42" s="127"/>
      <c r="F42" s="121"/>
      <c r="G42" s="113" t="s">
        <v>5369</v>
      </c>
      <c r="H42" s="113" t="s">
        <v>3</v>
      </c>
      <c r="I42" s="114" t="s">
        <v>3</v>
      </c>
      <c r="J42" s="116"/>
    </row>
    <row r="43" spans="1:10">
      <c r="A43" s="131" t="s">
        <v>5370</v>
      </c>
      <c r="B43" s="130" t="s">
        <v>5371</v>
      </c>
      <c r="C43" s="132" t="s">
        <v>0</v>
      </c>
      <c r="D43" s="132" t="s">
        <v>0</v>
      </c>
      <c r="E43" s="132" t="s">
        <v>0</v>
      </c>
      <c r="F43" s="130" t="str">
        <f>IF(COUNTIF(C43:E43, "yes") = 3, "yes", "no")</f>
        <v>yes</v>
      </c>
      <c r="G43" s="109" t="s">
        <v>5372</v>
      </c>
      <c r="H43" s="109" t="s">
        <v>2</v>
      </c>
      <c r="I43" s="110" t="s">
        <v>3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5371</v>
      </c>
      <c r="H44" s="111" t="s">
        <v>2</v>
      </c>
      <c r="I44" s="112" t="s">
        <v>2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113" t="s">
        <v>5373</v>
      </c>
      <c r="H45" s="113" t="s">
        <v>2</v>
      </c>
      <c r="I45" s="114" t="s">
        <v>2</v>
      </c>
      <c r="J45" s="116"/>
    </row>
    <row r="46" spans="1:10">
      <c r="A46" s="131" t="s">
        <v>5374</v>
      </c>
      <c r="B46" s="130" t="s">
        <v>5375</v>
      </c>
      <c r="C46" s="132" t="s">
        <v>0</v>
      </c>
      <c r="D46" s="132" t="s">
        <v>0</v>
      </c>
      <c r="E46" s="132" t="s">
        <v>0</v>
      </c>
      <c r="F46" s="130" t="str">
        <f>IF(COUNTIF(C46:E46, "yes") = 3, "yes", "no")</f>
        <v>yes</v>
      </c>
      <c r="G46" s="109" t="s">
        <v>5375</v>
      </c>
      <c r="H46" s="109" t="s">
        <v>2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5376</v>
      </c>
      <c r="H47" s="111" t="s">
        <v>3</v>
      </c>
      <c r="I47" s="112" t="s">
        <v>3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113" t="s">
        <v>3155</v>
      </c>
      <c r="H48" s="113" t="s">
        <v>3</v>
      </c>
      <c r="I48" s="114" t="s">
        <v>3</v>
      </c>
      <c r="J48" s="116"/>
    </row>
    <row r="49" spans="1:10">
      <c r="A49" s="131" t="s">
        <v>5377</v>
      </c>
      <c r="B49" s="130" t="s">
        <v>5378</v>
      </c>
      <c r="C49" s="132" t="s">
        <v>0</v>
      </c>
      <c r="D49" s="132" t="s">
        <v>1</v>
      </c>
      <c r="E49" s="132" t="s">
        <v>0</v>
      </c>
      <c r="F49" s="130" t="str">
        <f>IF(COUNTIF(C49:E49, "yes") = 3, "yes", "no")</f>
        <v>no</v>
      </c>
      <c r="G49" s="109" t="s">
        <v>5378</v>
      </c>
      <c r="H49" s="109" t="s">
        <v>2</v>
      </c>
      <c r="I49" s="11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1062</v>
      </c>
      <c r="H50" s="111" t="s">
        <v>3</v>
      </c>
      <c r="I50" s="112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113" t="s">
        <v>1207</v>
      </c>
      <c r="H51" s="113" t="s">
        <v>3</v>
      </c>
      <c r="I51" s="114" t="s">
        <v>3</v>
      </c>
      <c r="J51" s="116"/>
    </row>
    <row r="52" spans="1:10">
      <c r="A52" s="131" t="s">
        <v>5379</v>
      </c>
      <c r="B52" s="130" t="s">
        <v>5380</v>
      </c>
      <c r="C52" s="132" t="s">
        <v>0</v>
      </c>
      <c r="D52" s="132" t="s">
        <v>0</v>
      </c>
      <c r="E52" s="132" t="s">
        <v>0</v>
      </c>
      <c r="F52" s="130" t="str">
        <f>IF(COUNTIF(C52:E52, "yes") = 3, "yes", "no")</f>
        <v>yes</v>
      </c>
      <c r="G52" s="109" t="s">
        <v>5380</v>
      </c>
      <c r="H52" s="109" t="s">
        <v>2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5381</v>
      </c>
      <c r="H53" s="111" t="s">
        <v>3</v>
      </c>
      <c r="I53" s="112" t="s">
        <v>3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113" t="s">
        <v>5382</v>
      </c>
      <c r="H54" s="113" t="s">
        <v>3</v>
      </c>
      <c r="I54" s="114" t="s">
        <v>3</v>
      </c>
      <c r="J54" s="116"/>
    </row>
    <row r="55" spans="1:10">
      <c r="A55" s="131" t="s">
        <v>5383</v>
      </c>
      <c r="B55" s="130" t="s">
        <v>5064</v>
      </c>
      <c r="C55" s="130" t="s">
        <v>1</v>
      </c>
      <c r="D55" s="130" t="s">
        <v>1</v>
      </c>
      <c r="E55" s="130" t="s">
        <v>1</v>
      </c>
      <c r="F55" s="130" t="str">
        <f>IF(COUNTIF(C55:E55, "yes") = 3, "yes", "no")</f>
        <v>no</v>
      </c>
      <c r="G55" s="109" t="s">
        <v>5064</v>
      </c>
      <c r="H55" s="109" t="s">
        <v>4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5384</v>
      </c>
      <c r="H56" s="111" t="s">
        <v>4</v>
      </c>
      <c r="I56" s="112" t="s">
        <v>3</v>
      </c>
      <c r="J56" s="116"/>
    </row>
    <row r="57" spans="1:10" ht="15.75" customHeight="1" thickBot="1">
      <c r="A57" s="124"/>
      <c r="B57" s="121"/>
      <c r="C57" s="121"/>
      <c r="D57" s="121"/>
      <c r="E57" s="121"/>
      <c r="F57" s="121"/>
      <c r="G57" s="113" t="s">
        <v>5385</v>
      </c>
      <c r="H57" s="113" t="s">
        <v>4</v>
      </c>
      <c r="I57" s="114" t="s">
        <v>3</v>
      </c>
      <c r="J57" s="116"/>
    </row>
    <row r="58" spans="1:10">
      <c r="A58" s="131" t="s">
        <v>5386</v>
      </c>
      <c r="B58" s="130" t="s">
        <v>4980</v>
      </c>
      <c r="C58" s="132" t="s">
        <v>1</v>
      </c>
      <c r="D58" s="132" t="s">
        <v>0</v>
      </c>
      <c r="E58" s="132" t="s">
        <v>0</v>
      </c>
      <c r="F58" s="130" t="str">
        <f>IF(COUNTIF(C58:E58, "yes") = 3, "yes", "no")</f>
        <v>no</v>
      </c>
      <c r="G58" s="109" t="s">
        <v>5387</v>
      </c>
      <c r="H58" s="109" t="s">
        <v>3</v>
      </c>
      <c r="I58" s="110" t="s">
        <v>3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5135</v>
      </c>
      <c r="H59" s="111" t="s">
        <v>3</v>
      </c>
      <c r="I59" s="112" t="s">
        <v>2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3" t="s">
        <v>4980</v>
      </c>
      <c r="H60" s="113" t="s">
        <v>2</v>
      </c>
      <c r="I60" s="114" t="s">
        <v>2</v>
      </c>
      <c r="J60" s="116"/>
    </row>
    <row r="61" spans="1:10">
      <c r="A61" s="131" t="s">
        <v>5388</v>
      </c>
      <c r="B61" s="130" t="s">
        <v>4947</v>
      </c>
      <c r="C61" s="132" t="s">
        <v>0</v>
      </c>
      <c r="D61" s="132" t="s">
        <v>0</v>
      </c>
      <c r="E61" s="132" t="s">
        <v>0</v>
      </c>
      <c r="F61" s="130" t="str">
        <f>IF(COUNTIF(C61:E61, "yes") = 3, "yes", "no")</f>
        <v>yes</v>
      </c>
      <c r="G61" s="109" t="s">
        <v>5389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4947</v>
      </c>
      <c r="H62" s="111" t="s">
        <v>2</v>
      </c>
      <c r="I62" s="112" t="s">
        <v>2</v>
      </c>
      <c r="J62" s="116"/>
    </row>
    <row r="63" spans="1:10" ht="15.75" customHeight="1" thickBot="1">
      <c r="A63" s="124"/>
      <c r="B63" s="121"/>
      <c r="C63" s="127"/>
      <c r="D63" s="127"/>
      <c r="E63" s="127"/>
      <c r="F63" s="121"/>
      <c r="G63" s="113" t="s">
        <v>4949</v>
      </c>
      <c r="H63" s="113" t="s">
        <v>3</v>
      </c>
      <c r="I63" s="114" t="s">
        <v>3</v>
      </c>
      <c r="J63" s="116"/>
    </row>
    <row r="64" spans="1:10">
      <c r="A64" s="131" t="s">
        <v>5390</v>
      </c>
      <c r="B64" s="130" t="s">
        <v>5391</v>
      </c>
      <c r="C64" s="132" t="s">
        <v>0</v>
      </c>
      <c r="D64" s="132" t="s">
        <v>0</v>
      </c>
      <c r="E64" s="132" t="s">
        <v>0</v>
      </c>
      <c r="F64" s="130" t="str">
        <f>IF(COUNTIF(C64:E64, "yes") = 3, "yes", "no")</f>
        <v>yes</v>
      </c>
      <c r="G64" s="109" t="s">
        <v>5392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5393</v>
      </c>
      <c r="H65" s="111" t="s">
        <v>3</v>
      </c>
      <c r="I65" s="112" t="s">
        <v>3</v>
      </c>
      <c r="J65" s="116"/>
    </row>
    <row r="66" spans="1:10" ht="28.5" customHeight="1" thickBot="1">
      <c r="A66" s="124"/>
      <c r="B66" s="121"/>
      <c r="C66" s="127"/>
      <c r="D66" s="127"/>
      <c r="E66" s="127"/>
      <c r="F66" s="121"/>
      <c r="G66" s="113" t="s">
        <v>5394</v>
      </c>
      <c r="H66" s="113" t="s">
        <v>2</v>
      </c>
      <c r="I66" s="114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disablePrompts="1" count="2">
    <dataValidation type="list" allowBlank="1" sqref="C7:E7 C10:E10 C13:E13 C16:E16 C19:E19 C22:E22 C25:E25 C28:E28 C31:E31 C34:E34 C37:E37 C40:E40 C43:E43 C46:E46 C49:E49 C52:E52 C55:E55 C58:E58 C61:E61 C64:E64" xr:uid="{00000000-0002-0000-5D00-000000000000}">
      <formula1>binary_options</formula1>
    </dataValidation>
    <dataValidation type="list" allowBlank="1" sqref="H7:I66" xr:uid="{00000000-0002-0000-5D00-000001000000}">
      <formula1>answer_evaluations</formula1>
    </dataValidation>
  </dataValidation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67"/>
  <sheetViews>
    <sheetView topLeftCell="A19" workbookViewId="0">
      <selection activeCell="D46" sqref="D46:D48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20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1646</v>
      </c>
      <c r="F2" s="90">
        <v>1246</v>
      </c>
      <c r="G2" s="90">
        <v>957</v>
      </c>
      <c r="H2" s="89">
        <v>1094</v>
      </c>
    </row>
    <row r="3" spans="1:10">
      <c r="A3" s="88" t="s">
        <v>154</v>
      </c>
      <c r="B3" s="89" t="s">
        <v>4869</v>
      </c>
      <c r="D3" s="88" t="s">
        <v>156</v>
      </c>
      <c r="E3" s="90">
        <v>16873</v>
      </c>
      <c r="F3" s="90">
        <v>19060</v>
      </c>
      <c r="G3" s="90">
        <v>19077</v>
      </c>
      <c r="H3" s="89">
        <v>19062</v>
      </c>
    </row>
    <row r="4" spans="1:10">
      <c r="A4" s="91" t="s">
        <v>133</v>
      </c>
      <c r="B4" s="92" t="s">
        <v>285</v>
      </c>
      <c r="D4" s="91" t="s">
        <v>158</v>
      </c>
      <c r="E4" s="93">
        <v>18519</v>
      </c>
      <c r="F4" s="93">
        <v>20306</v>
      </c>
      <c r="G4" s="93">
        <v>20034</v>
      </c>
      <c r="H4" s="92">
        <v>20156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5273</v>
      </c>
      <c r="B7" s="130" t="s">
        <v>5274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5395</v>
      </c>
      <c r="H7" s="109" t="s">
        <v>3</v>
      </c>
      <c r="I7" s="110" t="s">
        <v>4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5274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5396</v>
      </c>
      <c r="H9" s="113" t="s">
        <v>3</v>
      </c>
      <c r="I9" s="114" t="s">
        <v>4</v>
      </c>
      <c r="J9" s="116"/>
    </row>
    <row r="10" spans="1:10">
      <c r="A10" s="131" t="s">
        <v>5277</v>
      </c>
      <c r="B10" s="130" t="s">
        <v>5278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5397</v>
      </c>
      <c r="H10" s="109" t="s">
        <v>3</v>
      </c>
      <c r="I10" s="110" t="s">
        <v>3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5398</v>
      </c>
      <c r="H11" s="111" t="s">
        <v>2</v>
      </c>
      <c r="I11" s="112" t="s">
        <v>2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5399</v>
      </c>
      <c r="H12" s="113" t="s">
        <v>3</v>
      </c>
      <c r="I12" s="114" t="s">
        <v>3</v>
      </c>
      <c r="J12" s="116"/>
    </row>
    <row r="13" spans="1:10">
      <c r="A13" s="131" t="s">
        <v>5400</v>
      </c>
      <c r="B13" s="130" t="s">
        <v>5286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5401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5286</v>
      </c>
      <c r="H14" s="111" t="s">
        <v>2</v>
      </c>
      <c r="I14" s="112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5359</v>
      </c>
      <c r="H15" s="113" t="s">
        <v>3</v>
      </c>
      <c r="I15" s="114" t="s">
        <v>3</v>
      </c>
      <c r="J15" s="116"/>
    </row>
    <row r="16" spans="1:10">
      <c r="A16" s="131" t="s">
        <v>5402</v>
      </c>
      <c r="B16" s="130" t="s">
        <v>5403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5404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5405</v>
      </c>
      <c r="H17" s="111" t="s">
        <v>2</v>
      </c>
      <c r="I17" s="112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5406</v>
      </c>
      <c r="H18" s="113" t="s">
        <v>2</v>
      </c>
      <c r="I18" s="114" t="s">
        <v>2</v>
      </c>
      <c r="J18" s="116"/>
    </row>
    <row r="19" spans="1:10">
      <c r="A19" s="131" t="s">
        <v>5407</v>
      </c>
      <c r="B19" s="130" t="s">
        <v>5293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5294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5408</v>
      </c>
      <c r="H20" s="111" t="s">
        <v>3</v>
      </c>
      <c r="I20" s="112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5293</v>
      </c>
      <c r="H21" s="113" t="s">
        <v>2</v>
      </c>
      <c r="I21" s="114" t="s">
        <v>2</v>
      </c>
      <c r="J21" s="116"/>
    </row>
    <row r="22" spans="1:10">
      <c r="A22" s="131" t="s">
        <v>5409</v>
      </c>
      <c r="B22" s="130" t="s">
        <v>5041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1067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5410</v>
      </c>
      <c r="H23" s="111" t="s">
        <v>3</v>
      </c>
      <c r="I23" s="112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5411</v>
      </c>
      <c r="H24" s="113" t="s">
        <v>2</v>
      </c>
      <c r="I24" s="114" t="s">
        <v>2</v>
      </c>
      <c r="J24" s="116"/>
    </row>
    <row r="25" spans="1:10">
      <c r="A25" s="131" t="s">
        <v>5412</v>
      </c>
      <c r="B25" s="130" t="s">
        <v>5413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5414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5415</v>
      </c>
      <c r="H26" s="111" t="s">
        <v>2</v>
      </c>
      <c r="I26" s="112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5416</v>
      </c>
      <c r="H27" s="113" t="s">
        <v>3</v>
      </c>
      <c r="I27" s="114" t="s">
        <v>3</v>
      </c>
      <c r="J27" s="116"/>
    </row>
    <row r="28" spans="1:10">
      <c r="A28" s="131" t="s">
        <v>5417</v>
      </c>
      <c r="B28" s="130" t="s">
        <v>5418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5419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5418</v>
      </c>
      <c r="H29" s="111" t="s">
        <v>2</v>
      </c>
      <c r="I29" s="112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5420</v>
      </c>
      <c r="H30" s="113" t="s">
        <v>3</v>
      </c>
      <c r="I30" s="114" t="s">
        <v>3</v>
      </c>
      <c r="J30" s="116"/>
    </row>
    <row r="31" spans="1:10">
      <c r="A31" s="131" t="s">
        <v>5421</v>
      </c>
      <c r="B31" s="130" t="s">
        <v>4996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5058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968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5422</v>
      </c>
      <c r="H33" s="113" t="s">
        <v>3</v>
      </c>
      <c r="I33" s="114" t="s">
        <v>3</v>
      </c>
      <c r="J33" s="116"/>
    </row>
    <row r="34" spans="1:10">
      <c r="A34" s="131" t="s">
        <v>5423</v>
      </c>
      <c r="B34" s="130" t="s">
        <v>5424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5424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5425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5426</v>
      </c>
      <c r="H36" s="113" t="s">
        <v>3</v>
      </c>
      <c r="I36" s="114" t="s">
        <v>3</v>
      </c>
      <c r="J36" s="116"/>
    </row>
    <row r="37" spans="1:10">
      <c r="A37" s="131" t="s">
        <v>5427</v>
      </c>
      <c r="B37" s="130" t="s">
        <v>5428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5429</v>
      </c>
      <c r="H37" s="109" t="s">
        <v>2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5428</v>
      </c>
      <c r="H38" s="111" t="s">
        <v>2</v>
      </c>
      <c r="I38" s="112" t="s">
        <v>2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5430</v>
      </c>
      <c r="H39" s="113" t="s">
        <v>3</v>
      </c>
      <c r="I39" s="114" t="s">
        <v>3</v>
      </c>
      <c r="J39" s="116"/>
    </row>
    <row r="40" spans="1:10">
      <c r="A40" s="131" t="s">
        <v>5431</v>
      </c>
      <c r="B40" s="130" t="s">
        <v>5008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5002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5432</v>
      </c>
      <c r="H41" s="111" t="s">
        <v>3</v>
      </c>
      <c r="I41" s="112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5011</v>
      </c>
      <c r="H42" s="113" t="s">
        <v>2</v>
      </c>
      <c r="I42" s="114" t="s">
        <v>2</v>
      </c>
      <c r="J42" s="116"/>
    </row>
    <row r="43" spans="1:10">
      <c r="A43" s="131" t="s">
        <v>5433</v>
      </c>
      <c r="B43" s="130" t="s">
        <v>4980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4980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4982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5434</v>
      </c>
      <c r="H45" s="113" t="s">
        <v>3</v>
      </c>
      <c r="I45" s="114" t="s">
        <v>3</v>
      </c>
      <c r="J45" s="116"/>
    </row>
    <row r="46" spans="1:10">
      <c r="A46" s="131" t="s">
        <v>5435</v>
      </c>
      <c r="B46" s="130" t="s">
        <v>5436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3258</v>
      </c>
      <c r="H46" s="109" t="s">
        <v>3</v>
      </c>
      <c r="I46" s="110" t="s">
        <v>2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2974</v>
      </c>
      <c r="H47" s="111" t="s">
        <v>3</v>
      </c>
      <c r="I47" s="112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5436</v>
      </c>
      <c r="H48" s="113" t="s">
        <v>2</v>
      </c>
      <c r="I48" s="114" t="s">
        <v>2</v>
      </c>
      <c r="J48" s="116"/>
    </row>
    <row r="49" spans="1:10">
      <c r="A49" s="131" t="s">
        <v>5437</v>
      </c>
      <c r="B49" s="130" t="s">
        <v>5144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5438</v>
      </c>
      <c r="H49" s="109" t="s">
        <v>3</v>
      </c>
      <c r="I49" s="110" t="s">
        <v>3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5439</v>
      </c>
      <c r="H50" s="111" t="s">
        <v>2</v>
      </c>
      <c r="I50" s="112" t="s">
        <v>2</v>
      </c>
      <c r="J50" s="116"/>
    </row>
    <row r="51" spans="1:10" ht="34.5" customHeight="1">
      <c r="A51" s="124"/>
      <c r="B51" s="121"/>
      <c r="C51" s="121"/>
      <c r="D51" s="121"/>
      <c r="E51" s="121"/>
      <c r="F51" s="121"/>
      <c r="G51" s="113" t="s">
        <v>5440</v>
      </c>
      <c r="H51" s="113" t="s">
        <v>3</v>
      </c>
      <c r="I51" s="114" t="s">
        <v>3</v>
      </c>
      <c r="J51" s="116"/>
    </row>
    <row r="52" spans="1:10">
      <c r="A52" s="131" t="s">
        <v>5441</v>
      </c>
      <c r="B52" s="130" t="s">
        <v>5442</v>
      </c>
      <c r="C52" s="130" t="s">
        <v>5443</v>
      </c>
      <c r="D52" s="130" t="s">
        <v>0</v>
      </c>
      <c r="E52" s="130" t="s">
        <v>0</v>
      </c>
      <c r="F52" s="130" t="str">
        <f>IF(COUNTIF(C52:E52, "yes") = 3, "yes", "no")</f>
        <v>no</v>
      </c>
      <c r="G52" s="109" t="s">
        <v>5444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5442</v>
      </c>
      <c r="H53" s="111" t="s">
        <v>2</v>
      </c>
      <c r="I53" s="112" t="s">
        <v>2</v>
      </c>
      <c r="J53" s="116"/>
    </row>
    <row r="54" spans="1:10" ht="33" customHeight="1">
      <c r="A54" s="124"/>
      <c r="B54" s="121"/>
      <c r="C54" s="121"/>
      <c r="D54" s="121"/>
      <c r="E54" s="121"/>
      <c r="F54" s="121"/>
      <c r="G54" s="113" t="s">
        <v>5445</v>
      </c>
      <c r="H54" s="113" t="s">
        <v>3</v>
      </c>
      <c r="I54" s="114" t="s">
        <v>3</v>
      </c>
      <c r="J54" s="116"/>
    </row>
    <row r="55" spans="1:10">
      <c r="A55" s="131" t="s">
        <v>5446</v>
      </c>
      <c r="B55" s="130" t="s">
        <v>5327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5327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5447</v>
      </c>
      <c r="H56" s="111" t="s">
        <v>3</v>
      </c>
      <c r="I56" s="112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3" t="s">
        <v>5448</v>
      </c>
      <c r="H57" s="113" t="s">
        <v>3</v>
      </c>
      <c r="I57" s="114" t="s">
        <v>3</v>
      </c>
      <c r="J57" s="116"/>
    </row>
    <row r="58" spans="1:10">
      <c r="A58" s="131" t="s">
        <v>5449</v>
      </c>
      <c r="B58" s="130" t="s">
        <v>5450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5450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5451</v>
      </c>
      <c r="H59" s="111" t="s">
        <v>2</v>
      </c>
      <c r="I59" s="112" t="s">
        <v>2</v>
      </c>
      <c r="J59" s="116"/>
    </row>
    <row r="60" spans="1:10">
      <c r="A60" s="124"/>
      <c r="B60" s="121"/>
      <c r="C60" s="121"/>
      <c r="D60" s="121"/>
      <c r="E60" s="121"/>
      <c r="F60" s="121"/>
      <c r="G60" s="113" t="s">
        <v>3467</v>
      </c>
      <c r="H60" s="113" t="s">
        <v>3</v>
      </c>
      <c r="I60" s="114" t="s">
        <v>3</v>
      </c>
      <c r="J60" s="116"/>
    </row>
    <row r="61" spans="1:10">
      <c r="A61" s="131" t="s">
        <v>5452</v>
      </c>
      <c r="B61" s="130" t="s">
        <v>5453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5454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5455</v>
      </c>
      <c r="H62" s="111" t="s">
        <v>3</v>
      </c>
      <c r="I62" s="112" t="s">
        <v>3</v>
      </c>
      <c r="J62" s="116"/>
    </row>
    <row r="63" spans="1:10">
      <c r="A63" s="124"/>
      <c r="B63" s="121"/>
      <c r="C63" s="121"/>
      <c r="D63" s="121"/>
      <c r="E63" s="121"/>
      <c r="F63" s="121"/>
      <c r="G63" s="113" t="s">
        <v>5453</v>
      </c>
      <c r="H63" s="113" t="s">
        <v>2</v>
      </c>
      <c r="I63" s="114" t="s">
        <v>2</v>
      </c>
      <c r="J63" s="116"/>
    </row>
    <row r="64" spans="1:10">
      <c r="A64" s="131" t="s">
        <v>5456</v>
      </c>
      <c r="B64" s="130" t="s">
        <v>4947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5457</v>
      </c>
      <c r="H64" s="109" t="s">
        <v>3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4947</v>
      </c>
      <c r="H65" s="111" t="s">
        <v>2</v>
      </c>
      <c r="I65" s="112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113" t="s">
        <v>4949</v>
      </c>
      <c r="H66" s="113" t="s">
        <v>3</v>
      </c>
      <c r="I66" s="114" t="s">
        <v>3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E00-000000000000}">
      <formula1>binary_options</formula1>
    </dataValidation>
    <dataValidation type="list" allowBlank="1" sqref="H7:I66" xr:uid="{00000000-0002-0000-5E00-000001000000}">
      <formula1>answer_evaluations</formula1>
    </dataValidation>
  </dataValidation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67"/>
  <sheetViews>
    <sheetView workbookViewId="0">
      <selection activeCell="G46" sqref="G46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21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8667</v>
      </c>
      <c r="F2" s="90">
        <v>5317</v>
      </c>
      <c r="G2" s="90">
        <v>5156</v>
      </c>
      <c r="H2" s="89">
        <v>6013</v>
      </c>
    </row>
    <row r="3" spans="1:10">
      <c r="A3" s="88" t="s">
        <v>154</v>
      </c>
      <c r="B3" s="89" t="s">
        <v>4869</v>
      </c>
      <c r="D3" s="88" t="s">
        <v>156</v>
      </c>
      <c r="E3" s="90">
        <v>135454</v>
      </c>
      <c r="F3" s="90">
        <v>74632</v>
      </c>
      <c r="G3" s="90">
        <v>74880</v>
      </c>
      <c r="H3" s="89">
        <v>74420</v>
      </c>
    </row>
    <row r="4" spans="1:10">
      <c r="A4" s="91" t="s">
        <v>133</v>
      </c>
      <c r="B4" s="92" t="s">
        <v>157</v>
      </c>
      <c r="D4" s="91" t="s">
        <v>158</v>
      </c>
      <c r="E4" s="93">
        <v>144121</v>
      </c>
      <c r="F4" s="93">
        <v>79949</v>
      </c>
      <c r="G4" s="93">
        <v>80036</v>
      </c>
      <c r="H4" s="92">
        <v>80433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5458</v>
      </c>
      <c r="B7" s="130" t="s">
        <v>5335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5335</v>
      </c>
      <c r="H7" s="109" t="s">
        <v>2</v>
      </c>
      <c r="I7" s="110" t="s">
        <v>2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5459</v>
      </c>
      <c r="H8" s="111" t="s">
        <v>3</v>
      </c>
      <c r="I8" s="112" t="s">
        <v>3</v>
      </c>
      <c r="J8" s="116"/>
    </row>
    <row r="9" spans="1:10" ht="15.75" customHeight="1" thickBot="1">
      <c r="A9" s="124"/>
      <c r="B9" s="121"/>
      <c r="C9" s="121"/>
      <c r="D9" s="121"/>
      <c r="E9" s="121"/>
      <c r="F9" s="121"/>
      <c r="G9" s="113" t="s">
        <v>5460</v>
      </c>
      <c r="H9" s="113" t="s">
        <v>3</v>
      </c>
      <c r="I9" s="114" t="s">
        <v>4</v>
      </c>
      <c r="J9" s="116"/>
    </row>
    <row r="10" spans="1:10">
      <c r="A10" s="131" t="s">
        <v>5338</v>
      </c>
      <c r="B10" s="130" t="s">
        <v>5001</v>
      </c>
      <c r="C10" s="132" t="s">
        <v>0</v>
      </c>
      <c r="D10" s="132" t="s">
        <v>0</v>
      </c>
      <c r="E10" s="132" t="s">
        <v>0</v>
      </c>
      <c r="F10" s="130" t="str">
        <f>IF(COUNTIF(C10:E10, "yes") = 3, "yes", "no")</f>
        <v>yes</v>
      </c>
      <c r="G10" s="109" t="s">
        <v>5001</v>
      </c>
      <c r="H10" s="109" t="s">
        <v>2</v>
      </c>
      <c r="I10" s="11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5340</v>
      </c>
      <c r="H11" s="111" t="s">
        <v>3</v>
      </c>
      <c r="I11" s="112" t="s">
        <v>3</v>
      </c>
      <c r="J11" s="116"/>
    </row>
    <row r="12" spans="1:10" ht="15.75" customHeight="1" thickBot="1">
      <c r="A12" s="124"/>
      <c r="B12" s="121"/>
      <c r="C12" s="127"/>
      <c r="D12" s="127"/>
      <c r="E12" s="127"/>
      <c r="F12" s="121"/>
      <c r="G12" s="113" t="s">
        <v>5461</v>
      </c>
      <c r="H12" s="113" t="s">
        <v>3</v>
      </c>
      <c r="I12" s="114" t="s">
        <v>3</v>
      </c>
      <c r="J12" s="116"/>
    </row>
    <row r="13" spans="1:10">
      <c r="A13" s="131" t="s">
        <v>5462</v>
      </c>
      <c r="B13" s="130" t="s">
        <v>5079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5463</v>
      </c>
      <c r="H13" s="109" t="s">
        <v>3</v>
      </c>
      <c r="I13" s="110" t="s">
        <v>4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5464</v>
      </c>
      <c r="H14" s="111" t="s">
        <v>3</v>
      </c>
      <c r="I14" s="112" t="s">
        <v>3</v>
      </c>
      <c r="J14" s="116"/>
    </row>
    <row r="15" spans="1:10" ht="15.75" customHeight="1" thickBot="1">
      <c r="A15" s="124"/>
      <c r="B15" s="121"/>
      <c r="C15" s="121"/>
      <c r="D15" s="121"/>
      <c r="E15" s="121"/>
      <c r="F15" s="121"/>
      <c r="G15" s="113" t="s">
        <v>5148</v>
      </c>
      <c r="H15" s="113" t="s">
        <v>2</v>
      </c>
      <c r="I15" s="114" t="s">
        <v>2</v>
      </c>
      <c r="J15" s="116"/>
    </row>
    <row r="16" spans="1:10">
      <c r="A16" s="131" t="s">
        <v>5465</v>
      </c>
      <c r="B16" s="130" t="s">
        <v>5466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5467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5468</v>
      </c>
      <c r="H17" s="111" t="s">
        <v>2</v>
      </c>
      <c r="I17" s="112" t="s">
        <v>2</v>
      </c>
      <c r="J17" s="116"/>
    </row>
    <row r="18" spans="1:10" ht="15.75" customHeight="1" thickBot="1">
      <c r="A18" s="124"/>
      <c r="B18" s="121"/>
      <c r="C18" s="121"/>
      <c r="D18" s="121"/>
      <c r="E18" s="121"/>
      <c r="F18" s="121"/>
      <c r="G18" s="113" t="s">
        <v>5469</v>
      </c>
      <c r="H18" s="113" t="s">
        <v>3</v>
      </c>
      <c r="I18" s="114" t="s">
        <v>3</v>
      </c>
      <c r="J18" s="116"/>
    </row>
    <row r="19" spans="1:10">
      <c r="A19" s="131" t="s">
        <v>5470</v>
      </c>
      <c r="B19" s="130" t="s">
        <v>5471</v>
      </c>
      <c r="C19" s="132" t="s">
        <v>0</v>
      </c>
      <c r="D19" s="132" t="s">
        <v>0</v>
      </c>
      <c r="E19" s="132" t="s">
        <v>0</v>
      </c>
      <c r="F19" s="130" t="str">
        <f>IF(COUNTIF(C19:E19, "yes") = 3, "yes", "no")</f>
        <v>yes</v>
      </c>
      <c r="G19" s="109" t="s">
        <v>5472</v>
      </c>
      <c r="H19" s="109" t="s">
        <v>3</v>
      </c>
      <c r="I19" s="110" t="s">
        <v>3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5471</v>
      </c>
      <c r="H20" s="111" t="s">
        <v>2</v>
      </c>
      <c r="I20" s="112" t="s">
        <v>2</v>
      </c>
      <c r="J20" s="116"/>
    </row>
    <row r="21" spans="1:10" ht="15.75" customHeight="1" thickBot="1">
      <c r="A21" s="124"/>
      <c r="B21" s="121"/>
      <c r="C21" s="127"/>
      <c r="D21" s="127"/>
      <c r="E21" s="127"/>
      <c r="F21" s="121"/>
      <c r="G21" s="113" t="s">
        <v>5473</v>
      </c>
      <c r="H21" s="113" t="s">
        <v>3</v>
      </c>
      <c r="I21" s="114" t="s">
        <v>4</v>
      </c>
      <c r="J21" s="116"/>
    </row>
    <row r="22" spans="1:10">
      <c r="A22" s="131" t="s">
        <v>5474</v>
      </c>
      <c r="B22" s="130" t="s">
        <v>5094</v>
      </c>
      <c r="C22" s="132" t="s">
        <v>0</v>
      </c>
      <c r="D22" s="132" t="s">
        <v>0</v>
      </c>
      <c r="E22" s="132" t="s">
        <v>0</v>
      </c>
      <c r="F22" s="130" t="str">
        <f>IF(COUNTIF(C22:E22, "yes") = 3, "yes", "no")</f>
        <v>yes</v>
      </c>
      <c r="G22" s="109" t="s">
        <v>5475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5476</v>
      </c>
      <c r="H23" s="111" t="s">
        <v>3</v>
      </c>
      <c r="I23" s="112" t="s">
        <v>3</v>
      </c>
      <c r="J23" s="116"/>
    </row>
    <row r="24" spans="1:10" ht="15.75" customHeight="1" thickBot="1">
      <c r="A24" s="124"/>
      <c r="B24" s="121"/>
      <c r="C24" s="127"/>
      <c r="D24" s="127"/>
      <c r="E24" s="127"/>
      <c r="F24" s="121"/>
      <c r="G24" s="113" t="s">
        <v>5477</v>
      </c>
      <c r="H24" s="113" t="s">
        <v>2</v>
      </c>
      <c r="I24" s="114" t="s">
        <v>2</v>
      </c>
      <c r="J24" s="116"/>
    </row>
    <row r="25" spans="1:10">
      <c r="A25" s="131" t="s">
        <v>5478</v>
      </c>
      <c r="B25" s="130" t="s">
        <v>4966</v>
      </c>
      <c r="C25" s="132" t="s">
        <v>0</v>
      </c>
      <c r="D25" s="132" t="s">
        <v>0</v>
      </c>
      <c r="E25" s="132" t="s">
        <v>0</v>
      </c>
      <c r="F25" s="130" t="str">
        <f>IF(COUNTIF(C25:E25, "yes") = 3, "yes", "no")</f>
        <v>yes</v>
      </c>
      <c r="G25" s="109">
        <v>4058</v>
      </c>
      <c r="H25" s="109" t="s">
        <v>2</v>
      </c>
      <c r="I25" s="110" t="s">
        <v>2</v>
      </c>
      <c r="J25" s="116"/>
    </row>
    <row r="26" spans="1:10">
      <c r="A26" s="123"/>
      <c r="B26" s="120"/>
      <c r="C26" s="120"/>
      <c r="D26" s="120"/>
      <c r="E26" s="120"/>
      <c r="F26" s="120"/>
      <c r="G26" s="111">
        <v>4500</v>
      </c>
      <c r="H26" s="111" t="s">
        <v>3</v>
      </c>
      <c r="I26" s="112" t="s">
        <v>3</v>
      </c>
      <c r="J26" s="116"/>
    </row>
    <row r="27" spans="1:10" ht="15.75" customHeight="1" thickBot="1">
      <c r="A27" s="124"/>
      <c r="B27" s="121"/>
      <c r="C27" s="127"/>
      <c r="D27" s="127"/>
      <c r="E27" s="127"/>
      <c r="F27" s="121"/>
      <c r="G27" s="113">
        <v>4200</v>
      </c>
      <c r="H27" s="113" t="s">
        <v>3</v>
      </c>
      <c r="I27" s="114" t="s">
        <v>3</v>
      </c>
      <c r="J27" s="116"/>
    </row>
    <row r="28" spans="1:10">
      <c r="A28" s="131" t="s">
        <v>5479</v>
      </c>
      <c r="B28" s="130" t="s">
        <v>5352</v>
      </c>
      <c r="C28" s="132" t="s">
        <v>0</v>
      </c>
      <c r="D28" s="132" t="s">
        <v>0</v>
      </c>
      <c r="E28" s="132" t="s">
        <v>0</v>
      </c>
      <c r="F28" s="130" t="str">
        <f>IF(COUNTIF(C28:E28, "yes") = 3, "yes", "no")</f>
        <v>yes</v>
      </c>
      <c r="G28" s="109" t="s">
        <v>5352</v>
      </c>
      <c r="H28" s="109" t="s">
        <v>2</v>
      </c>
      <c r="I28" s="11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5480</v>
      </c>
      <c r="H29" s="111" t="s">
        <v>3</v>
      </c>
      <c r="I29" s="112" t="s">
        <v>3</v>
      </c>
      <c r="J29" s="116"/>
    </row>
    <row r="30" spans="1:10" ht="15.75" customHeight="1" thickBot="1">
      <c r="A30" s="124"/>
      <c r="B30" s="121"/>
      <c r="C30" s="127"/>
      <c r="D30" s="127"/>
      <c r="E30" s="127"/>
      <c r="F30" s="121"/>
      <c r="G30" s="113" t="s">
        <v>5481</v>
      </c>
      <c r="H30" s="113" t="s">
        <v>3</v>
      </c>
      <c r="I30" s="114" t="s">
        <v>4</v>
      </c>
      <c r="J30" s="116"/>
    </row>
    <row r="31" spans="1:10">
      <c r="A31" s="131" t="s">
        <v>5482</v>
      </c>
      <c r="B31" s="130" t="s">
        <v>5483</v>
      </c>
      <c r="C31" s="130" t="s">
        <v>1</v>
      </c>
      <c r="D31" s="132" t="s">
        <v>0</v>
      </c>
      <c r="E31" s="132" t="s">
        <v>0</v>
      </c>
      <c r="F31" s="130" t="str">
        <f>IF(COUNTIF(C31:E31, "yes") = 3, "yes", "no")</f>
        <v>no</v>
      </c>
      <c r="G31" s="109" t="s">
        <v>5484</v>
      </c>
      <c r="H31" s="109" t="s">
        <v>3</v>
      </c>
      <c r="I31" s="110" t="s">
        <v>4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5483</v>
      </c>
      <c r="H32" s="111" t="s">
        <v>2</v>
      </c>
      <c r="I32" s="112" t="s">
        <v>2</v>
      </c>
      <c r="J32" s="116"/>
    </row>
    <row r="33" spans="1:10" ht="15.75" customHeight="1" thickBot="1">
      <c r="A33" s="124"/>
      <c r="B33" s="121"/>
      <c r="C33" s="121"/>
      <c r="D33" s="127"/>
      <c r="E33" s="127"/>
      <c r="F33" s="121"/>
      <c r="G33" s="113" t="s">
        <v>5485</v>
      </c>
      <c r="H33" s="113" t="s">
        <v>3</v>
      </c>
      <c r="I33" s="114" t="s">
        <v>4</v>
      </c>
      <c r="J33" s="116"/>
    </row>
    <row r="34" spans="1:10">
      <c r="A34" s="131" t="s">
        <v>5486</v>
      </c>
      <c r="B34" s="130" t="s">
        <v>5487</v>
      </c>
      <c r="C34" s="132" t="s">
        <v>0</v>
      </c>
      <c r="D34" s="132" t="s">
        <v>0</v>
      </c>
      <c r="E34" s="132" t="s">
        <v>0</v>
      </c>
      <c r="F34" s="130" t="str">
        <f>IF(COUNTIF(C34:E34, "yes") = 3, "yes", "no")</f>
        <v>yes</v>
      </c>
      <c r="G34" s="109" t="s">
        <v>5488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5489</v>
      </c>
      <c r="H35" s="111" t="s">
        <v>2</v>
      </c>
      <c r="I35" s="112" t="s">
        <v>2</v>
      </c>
      <c r="J35" s="116"/>
    </row>
    <row r="36" spans="1:10" ht="15.75" customHeight="1" thickBot="1">
      <c r="A36" s="124"/>
      <c r="B36" s="121"/>
      <c r="C36" s="127"/>
      <c r="D36" s="127"/>
      <c r="E36" s="127"/>
      <c r="F36" s="121"/>
      <c r="G36" s="113" t="s">
        <v>5490</v>
      </c>
      <c r="H36" s="113" t="s">
        <v>3</v>
      </c>
      <c r="I36" s="114" t="s">
        <v>3</v>
      </c>
      <c r="J36" s="116"/>
    </row>
    <row r="37" spans="1:10">
      <c r="A37" s="131" t="s">
        <v>5491</v>
      </c>
      <c r="B37" s="130" t="s">
        <v>5492</v>
      </c>
      <c r="C37" s="132" t="s">
        <v>0</v>
      </c>
      <c r="D37" s="132" t="s">
        <v>0</v>
      </c>
      <c r="E37" s="132" t="s">
        <v>0</v>
      </c>
      <c r="F37" s="130" t="str">
        <f>IF(COUNTIF(C37:E37, "yes") = 3, "yes", "no")</f>
        <v>yes</v>
      </c>
      <c r="G37" s="109" t="s">
        <v>5493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5492</v>
      </c>
      <c r="H38" s="111" t="s">
        <v>2</v>
      </c>
      <c r="I38" s="112" t="s">
        <v>2</v>
      </c>
      <c r="J38" s="116"/>
    </row>
    <row r="39" spans="1:10" ht="15.75" customHeight="1" thickBot="1">
      <c r="A39" s="124"/>
      <c r="B39" s="121"/>
      <c r="C39" s="127"/>
      <c r="D39" s="127"/>
      <c r="E39" s="127"/>
      <c r="F39" s="121"/>
      <c r="G39" s="113" t="s">
        <v>5494</v>
      </c>
      <c r="H39" s="113" t="s">
        <v>3</v>
      </c>
      <c r="I39" s="114" t="s">
        <v>3</v>
      </c>
      <c r="J39" s="116"/>
    </row>
    <row r="40" spans="1:10">
      <c r="A40" s="131" t="s">
        <v>5495</v>
      </c>
      <c r="B40" s="130" t="s">
        <v>5496</v>
      </c>
      <c r="C40" s="132" t="s">
        <v>0</v>
      </c>
      <c r="D40" s="132" t="s">
        <v>0</v>
      </c>
      <c r="E40" s="132" t="s">
        <v>0</v>
      </c>
      <c r="F40" s="130" t="str">
        <f>IF(COUNTIF(C40:E40, "yes") = 3, "yes", "no")</f>
        <v>yes</v>
      </c>
      <c r="G40" s="109" t="s">
        <v>5497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5498</v>
      </c>
      <c r="H41" s="111" t="s">
        <v>3</v>
      </c>
      <c r="I41" s="112" t="s">
        <v>3</v>
      </c>
      <c r="J41" s="116"/>
    </row>
    <row r="42" spans="1:10" ht="15.75" customHeight="1" thickBot="1">
      <c r="A42" s="124"/>
      <c r="B42" s="121"/>
      <c r="C42" s="127"/>
      <c r="D42" s="127"/>
      <c r="E42" s="127"/>
      <c r="F42" s="121"/>
      <c r="G42" s="113" t="s">
        <v>5496</v>
      </c>
      <c r="H42" s="113" t="s">
        <v>2</v>
      </c>
      <c r="I42" s="114" t="s">
        <v>2</v>
      </c>
      <c r="J42" s="116"/>
    </row>
    <row r="43" spans="1:10">
      <c r="A43" s="131" t="s">
        <v>5499</v>
      </c>
      <c r="B43" s="130" t="s">
        <v>5500</v>
      </c>
      <c r="C43" s="132" t="s">
        <v>1</v>
      </c>
      <c r="D43" s="132" t="s">
        <v>0</v>
      </c>
      <c r="E43" s="132" t="s">
        <v>0</v>
      </c>
      <c r="F43" s="130" t="str">
        <f>IF(COUNTIF(C43:E43, "yes") = 3, "yes", "no")</f>
        <v>no</v>
      </c>
      <c r="G43" s="109" t="s">
        <v>5500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3345</v>
      </c>
      <c r="H44" s="111" t="s">
        <v>3</v>
      </c>
      <c r="I44" s="112" t="s">
        <v>3</v>
      </c>
      <c r="J44" s="116"/>
    </row>
    <row r="45" spans="1:10" ht="15.75" customHeight="1" thickBot="1">
      <c r="A45" s="124"/>
      <c r="B45" s="121"/>
      <c r="C45" s="127"/>
      <c r="D45" s="127"/>
      <c r="E45" s="127"/>
      <c r="F45" s="121"/>
      <c r="G45" s="113" t="s">
        <v>5501</v>
      </c>
      <c r="H45" s="113" t="s">
        <v>3</v>
      </c>
      <c r="I45" s="114" t="s">
        <v>3</v>
      </c>
      <c r="J45" s="116"/>
    </row>
    <row r="46" spans="1:10">
      <c r="A46" s="131" t="s">
        <v>5502</v>
      </c>
      <c r="B46" s="130" t="s">
        <v>5503</v>
      </c>
      <c r="C46" s="132" t="s">
        <v>0</v>
      </c>
      <c r="D46" s="132" t="s">
        <v>0</v>
      </c>
      <c r="E46" s="132" t="s">
        <v>0</v>
      </c>
      <c r="F46" s="130" t="str">
        <f>IF(COUNTIF(C46:E46, "yes") = 3, "yes", "no")</f>
        <v>yes</v>
      </c>
      <c r="G46" s="109" t="s">
        <v>5503</v>
      </c>
      <c r="H46" s="109" t="s">
        <v>2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5504</v>
      </c>
      <c r="H47" s="111" t="s">
        <v>2</v>
      </c>
      <c r="I47" s="112" t="s">
        <v>2</v>
      </c>
      <c r="J47" s="116"/>
    </row>
    <row r="48" spans="1:10" ht="15.75" customHeight="1" thickBot="1">
      <c r="A48" s="124"/>
      <c r="B48" s="121"/>
      <c r="C48" s="127"/>
      <c r="D48" s="127"/>
      <c r="E48" s="127"/>
      <c r="F48" s="121"/>
      <c r="G48" s="113" t="s">
        <v>5505</v>
      </c>
      <c r="H48" s="113" t="s">
        <v>3</v>
      </c>
      <c r="I48" s="114" t="s">
        <v>4</v>
      </c>
      <c r="J48" s="116"/>
    </row>
    <row r="49" spans="1:10">
      <c r="A49" s="131" t="s">
        <v>5506</v>
      </c>
      <c r="B49" s="130" t="s">
        <v>5507</v>
      </c>
      <c r="C49" s="132" t="s">
        <v>0</v>
      </c>
      <c r="D49" s="132" t="s">
        <v>0</v>
      </c>
      <c r="E49" s="132" t="s">
        <v>0</v>
      </c>
      <c r="F49" s="130" t="str">
        <f>IF(COUNTIF(C49:E49, "yes") = 3, "yes", "no")</f>
        <v>yes</v>
      </c>
      <c r="G49" s="109" t="s">
        <v>5508</v>
      </c>
      <c r="H49" s="109" t="s">
        <v>2</v>
      </c>
      <c r="I49" s="11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5509</v>
      </c>
      <c r="H50" s="111" t="s">
        <v>3</v>
      </c>
      <c r="I50" s="112" t="s">
        <v>3</v>
      </c>
      <c r="J50" s="116"/>
    </row>
    <row r="51" spans="1:10" ht="15.75" customHeight="1" thickBot="1">
      <c r="A51" s="124"/>
      <c r="B51" s="121"/>
      <c r="C51" s="127"/>
      <c r="D51" s="127"/>
      <c r="E51" s="127"/>
      <c r="F51" s="121"/>
      <c r="G51" s="113" t="s">
        <v>5510</v>
      </c>
      <c r="H51" s="113" t="s">
        <v>3</v>
      </c>
      <c r="I51" s="114" t="s">
        <v>3</v>
      </c>
      <c r="J51" s="116"/>
    </row>
    <row r="52" spans="1:10">
      <c r="A52" s="131" t="s">
        <v>5511</v>
      </c>
      <c r="B52" s="130" t="s">
        <v>5512</v>
      </c>
      <c r="C52" s="132" t="s">
        <v>0</v>
      </c>
      <c r="D52" s="132" t="s">
        <v>0</v>
      </c>
      <c r="E52" s="132" t="s">
        <v>0</v>
      </c>
      <c r="F52" s="130" t="str">
        <f>IF(COUNTIF(C52:E52, "yes") = 3, "yes", "no")</f>
        <v>yes</v>
      </c>
      <c r="G52" s="109" t="s">
        <v>5513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5512</v>
      </c>
      <c r="H53" s="111" t="s">
        <v>2</v>
      </c>
      <c r="I53" s="112" t="s">
        <v>2</v>
      </c>
      <c r="J53" s="116"/>
    </row>
    <row r="54" spans="1:10" ht="15.75" customHeight="1" thickBot="1">
      <c r="A54" s="124"/>
      <c r="B54" s="121"/>
      <c r="C54" s="127"/>
      <c r="D54" s="127"/>
      <c r="E54" s="127"/>
      <c r="F54" s="121"/>
      <c r="G54" s="113" t="s">
        <v>5514</v>
      </c>
      <c r="H54" s="113" t="s">
        <v>3</v>
      </c>
      <c r="I54" s="114" t="s">
        <v>4</v>
      </c>
      <c r="J54" s="116"/>
    </row>
    <row r="55" spans="1:10">
      <c r="A55" s="131" t="s">
        <v>5515</v>
      </c>
      <c r="B55" s="130" t="s">
        <v>5516</v>
      </c>
      <c r="C55" s="132" t="s">
        <v>1</v>
      </c>
      <c r="D55" s="132" t="s">
        <v>0</v>
      </c>
      <c r="E55" s="132" t="s">
        <v>1</v>
      </c>
      <c r="F55" s="130" t="str">
        <f>IF(COUNTIF(C55:E55, "yes") = 3, "yes", "no")</f>
        <v>no</v>
      </c>
      <c r="G55" s="109" t="s">
        <v>5517</v>
      </c>
      <c r="H55" s="109" t="s">
        <v>4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5518</v>
      </c>
      <c r="H56" s="111" t="s">
        <v>4</v>
      </c>
      <c r="I56" s="112" t="s">
        <v>3</v>
      </c>
      <c r="J56" s="116"/>
    </row>
    <row r="57" spans="1:10" ht="15.75" customHeight="1" thickBot="1">
      <c r="A57" s="124"/>
      <c r="B57" s="121"/>
      <c r="C57" s="127"/>
      <c r="D57" s="127"/>
      <c r="E57" s="127"/>
      <c r="F57" s="121"/>
      <c r="G57" s="113" t="s">
        <v>5519</v>
      </c>
      <c r="H57" s="113" t="s">
        <v>4</v>
      </c>
      <c r="I57" s="114" t="s">
        <v>2</v>
      </c>
      <c r="J57" s="116"/>
    </row>
    <row r="58" spans="1:10">
      <c r="A58" s="131" t="s">
        <v>5520</v>
      </c>
      <c r="B58" s="130" t="s">
        <v>4947</v>
      </c>
      <c r="C58" s="132" t="s">
        <v>0</v>
      </c>
      <c r="D58" s="132" t="s">
        <v>0</v>
      </c>
      <c r="E58" s="132" t="s">
        <v>0</v>
      </c>
      <c r="F58" s="130" t="str">
        <f>IF(COUNTIF(C58:E58, "yes") = 3, "yes", "no")</f>
        <v>yes</v>
      </c>
      <c r="G58" s="109" t="s">
        <v>4947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4949</v>
      </c>
      <c r="H59" s="111" t="s">
        <v>3</v>
      </c>
      <c r="I59" s="112" t="s">
        <v>3</v>
      </c>
      <c r="J59" s="116"/>
    </row>
    <row r="60" spans="1:10" ht="15.75" customHeight="1" thickBot="1">
      <c r="A60" s="124"/>
      <c r="B60" s="121"/>
      <c r="C60" s="127"/>
      <c r="D60" s="127"/>
      <c r="E60" s="127"/>
      <c r="F60" s="121"/>
      <c r="G60" s="113" t="s">
        <v>5521</v>
      </c>
      <c r="H60" s="113" t="s">
        <v>3</v>
      </c>
      <c r="I60" s="114" t="s">
        <v>4</v>
      </c>
      <c r="J60" s="116"/>
    </row>
    <row r="61" spans="1:10">
      <c r="A61" s="131" t="s">
        <v>5522</v>
      </c>
      <c r="B61" s="130" t="s">
        <v>5523</v>
      </c>
      <c r="C61" s="130" t="s">
        <v>1</v>
      </c>
      <c r="D61" s="130" t="s">
        <v>0</v>
      </c>
      <c r="E61" s="130" t="s">
        <v>1</v>
      </c>
      <c r="F61" s="130" t="str">
        <f>IF(COUNTIF(C61:E61, "yes") = 3, "yes", "no")</f>
        <v>no</v>
      </c>
      <c r="G61" s="109" t="s">
        <v>5523</v>
      </c>
      <c r="H61" s="109" t="s">
        <v>4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5524</v>
      </c>
      <c r="H62" s="111" t="s">
        <v>4</v>
      </c>
      <c r="I62" s="112" t="s">
        <v>3</v>
      </c>
      <c r="J62" s="116"/>
    </row>
    <row r="63" spans="1:10" ht="15.75" customHeight="1" thickBot="1">
      <c r="A63" s="124"/>
      <c r="B63" s="121"/>
      <c r="C63" s="121"/>
      <c r="D63" s="121"/>
      <c r="E63" s="121"/>
      <c r="F63" s="121"/>
      <c r="G63" s="113" t="s">
        <v>5525</v>
      </c>
      <c r="H63" s="113" t="s">
        <v>4</v>
      </c>
      <c r="I63" s="114" t="s">
        <v>4</v>
      </c>
      <c r="J63" s="116"/>
    </row>
    <row r="64" spans="1:10">
      <c r="A64" s="131" t="s">
        <v>5526</v>
      </c>
      <c r="B64" s="130" t="s">
        <v>5527</v>
      </c>
      <c r="C64" s="132" t="s">
        <v>1</v>
      </c>
      <c r="D64" s="132" t="s">
        <v>0</v>
      </c>
      <c r="E64" s="132" t="s">
        <v>1</v>
      </c>
      <c r="F64" s="130" t="str">
        <f>IF(COUNTIF(C64:E64, "yes") = 3, "yes", "no")</f>
        <v>no</v>
      </c>
      <c r="G64" s="109" t="s">
        <v>4985</v>
      </c>
      <c r="H64" s="109" t="s">
        <v>4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5528</v>
      </c>
      <c r="H65" s="111" t="s">
        <v>4</v>
      </c>
      <c r="I65" s="112" t="s">
        <v>3</v>
      </c>
      <c r="J65" s="116"/>
    </row>
    <row r="66" spans="1:10" ht="15.75" customHeight="1" thickBot="1">
      <c r="A66" s="124"/>
      <c r="B66" s="121"/>
      <c r="C66" s="127"/>
      <c r="D66" s="127"/>
      <c r="E66" s="127"/>
      <c r="F66" s="121"/>
      <c r="G66" s="113" t="s">
        <v>5527</v>
      </c>
      <c r="H66" s="113" t="s">
        <v>4</v>
      </c>
      <c r="I66" s="114" t="s">
        <v>2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5F00-000000000000}">
      <formula1>binary_options</formula1>
    </dataValidation>
    <dataValidation type="list" allowBlank="1" sqref="H7:I66" xr:uid="{00000000-0002-0000-5F00-000001000000}">
      <formula1>answer_evaluations</formula1>
    </dataValidation>
  </dataValidation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67"/>
  <sheetViews>
    <sheetView workbookViewId="0">
      <selection activeCell="L60" sqref="L60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21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9253</v>
      </c>
      <c r="F2" s="90">
        <v>4531</v>
      </c>
      <c r="G2" s="90">
        <v>4725</v>
      </c>
      <c r="H2" s="89">
        <v>5588</v>
      </c>
    </row>
    <row r="3" spans="1:10">
      <c r="A3" s="88" t="s">
        <v>154</v>
      </c>
      <c r="B3" s="89" t="s">
        <v>4869</v>
      </c>
      <c r="D3" s="88" t="s">
        <v>156</v>
      </c>
      <c r="E3" s="90">
        <v>136684</v>
      </c>
      <c r="F3" s="90">
        <v>76416</v>
      </c>
      <c r="G3" s="90">
        <v>76496</v>
      </c>
      <c r="H3" s="89">
        <v>76236</v>
      </c>
    </row>
    <row r="4" spans="1:10">
      <c r="A4" s="91" t="s">
        <v>133</v>
      </c>
      <c r="B4" s="92" t="s">
        <v>242</v>
      </c>
      <c r="D4" s="91" t="s">
        <v>158</v>
      </c>
      <c r="E4" s="93">
        <v>145937</v>
      </c>
      <c r="F4" s="93">
        <v>80947</v>
      </c>
      <c r="G4" s="93">
        <v>81221</v>
      </c>
      <c r="H4" s="92">
        <v>81824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5273</v>
      </c>
      <c r="B7" s="130" t="s">
        <v>5274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5395</v>
      </c>
      <c r="H7" s="109" t="s">
        <v>3</v>
      </c>
      <c r="I7" s="110" t="s">
        <v>4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5274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5396</v>
      </c>
      <c r="H9" s="113" t="s">
        <v>3</v>
      </c>
      <c r="I9" s="114" t="s">
        <v>4</v>
      </c>
      <c r="J9" s="116"/>
    </row>
    <row r="10" spans="1:10">
      <c r="A10" s="131" t="s">
        <v>5529</v>
      </c>
      <c r="B10" s="130" t="s">
        <v>5399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5399</v>
      </c>
      <c r="H10" s="109" t="s">
        <v>2</v>
      </c>
      <c r="I10" s="11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5530</v>
      </c>
      <c r="H11" s="111" t="s">
        <v>3</v>
      </c>
      <c r="I11" s="112" t="s">
        <v>3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5531</v>
      </c>
      <c r="H12" s="113" t="s">
        <v>3</v>
      </c>
      <c r="I12" s="114" t="s">
        <v>3</v>
      </c>
      <c r="J12" s="116"/>
    </row>
    <row r="13" spans="1:10">
      <c r="A13" s="131" t="s">
        <v>5532</v>
      </c>
      <c r="B13" s="130" t="s">
        <v>5083</v>
      </c>
      <c r="C13" s="130" t="s">
        <v>0</v>
      </c>
      <c r="D13" s="130" t="s">
        <v>0</v>
      </c>
      <c r="E13" s="130" t="s">
        <v>0</v>
      </c>
      <c r="F13" s="130" t="str">
        <f>IF(COUNTIF(C13:E13, "yes") = 3, "yes", "no")</f>
        <v>yes</v>
      </c>
      <c r="G13" s="109" t="s">
        <v>3791</v>
      </c>
      <c r="H13" s="109" t="s">
        <v>3</v>
      </c>
      <c r="I13" s="110" t="s">
        <v>3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5533</v>
      </c>
      <c r="H14" s="111" t="s">
        <v>3</v>
      </c>
      <c r="I14" s="112" t="s">
        <v>2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5083</v>
      </c>
      <c r="H15" s="113" t="s">
        <v>2</v>
      </c>
      <c r="I15" s="114" t="s">
        <v>2</v>
      </c>
      <c r="J15" s="116"/>
    </row>
    <row r="16" spans="1:10">
      <c r="A16" s="131" t="s">
        <v>5534</v>
      </c>
      <c r="B16" s="130" t="s">
        <v>5535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5536</v>
      </c>
      <c r="H16" s="109" t="s">
        <v>2</v>
      </c>
      <c r="I16" s="110" t="s">
        <v>2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5537</v>
      </c>
      <c r="H17" s="111" t="s">
        <v>3</v>
      </c>
      <c r="I17" s="112" t="s">
        <v>3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5538</v>
      </c>
      <c r="H18" s="113" t="s">
        <v>3</v>
      </c>
      <c r="I18" s="114" t="s">
        <v>3</v>
      </c>
      <c r="J18" s="116"/>
    </row>
    <row r="19" spans="1:10">
      <c r="A19" s="131" t="s">
        <v>5539</v>
      </c>
      <c r="B19" s="130" t="s">
        <v>5155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5155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5540</v>
      </c>
      <c r="H20" s="111" t="s">
        <v>3</v>
      </c>
      <c r="I20" s="112" t="s">
        <v>2</v>
      </c>
      <c r="J20" s="116"/>
    </row>
    <row r="21" spans="1:10" ht="34.5" customHeight="1">
      <c r="A21" s="124"/>
      <c r="B21" s="121"/>
      <c r="C21" s="121"/>
      <c r="D21" s="121"/>
      <c r="E21" s="121"/>
      <c r="F21" s="121"/>
      <c r="G21" s="113" t="s">
        <v>5541</v>
      </c>
      <c r="H21" s="113" t="s">
        <v>3</v>
      </c>
      <c r="I21" s="114" t="s">
        <v>3</v>
      </c>
      <c r="J21" s="116"/>
    </row>
    <row r="22" spans="1:10">
      <c r="A22" s="131" t="s">
        <v>5542</v>
      </c>
      <c r="B22" s="130" t="s">
        <v>5543</v>
      </c>
      <c r="C22" s="130" t="s">
        <v>1</v>
      </c>
      <c r="D22" s="130" t="s">
        <v>1</v>
      </c>
      <c r="E22" s="130" t="s">
        <v>1</v>
      </c>
      <c r="F22" s="130" t="str">
        <f>IF(COUNTIF(C22:E22, "yes") = 3, "yes", "no")</f>
        <v>no</v>
      </c>
      <c r="G22" s="109" t="s">
        <v>5543</v>
      </c>
      <c r="H22" s="109" t="s">
        <v>4</v>
      </c>
      <c r="I22" s="110" t="s">
        <v>2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5544</v>
      </c>
      <c r="H23" s="111" t="s">
        <v>4</v>
      </c>
      <c r="I23" s="112" t="s">
        <v>3</v>
      </c>
      <c r="J23" s="116"/>
    </row>
    <row r="24" spans="1:10">
      <c r="A24" s="124"/>
      <c r="B24" s="121"/>
      <c r="C24" s="121"/>
      <c r="D24" s="121"/>
      <c r="E24" s="121"/>
      <c r="F24" s="121"/>
      <c r="G24" s="113" t="s">
        <v>5545</v>
      </c>
      <c r="H24" s="113" t="s">
        <v>4</v>
      </c>
      <c r="I24" s="114" t="s">
        <v>3</v>
      </c>
      <c r="J24" s="116"/>
    </row>
    <row r="25" spans="1:10">
      <c r="A25" s="131" t="s">
        <v>5546</v>
      </c>
      <c r="B25" s="130" t="s">
        <v>5547</v>
      </c>
      <c r="C25" s="130" t="s">
        <v>0</v>
      </c>
      <c r="D25" s="130" t="s">
        <v>0</v>
      </c>
      <c r="E25" s="130" t="s">
        <v>0</v>
      </c>
      <c r="F25" s="130" t="str">
        <f>IF(COUNTIF(C25:E25, "yes") = 3, "yes", "no")</f>
        <v>yes</v>
      </c>
      <c r="G25" s="109" t="s">
        <v>5548</v>
      </c>
      <c r="H25" s="109" t="s">
        <v>3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5549</v>
      </c>
      <c r="H26" s="111" t="s">
        <v>2</v>
      </c>
      <c r="I26" s="112" t="s">
        <v>2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5550</v>
      </c>
      <c r="H27" s="113" t="s">
        <v>2</v>
      </c>
      <c r="I27" s="114" t="s">
        <v>2</v>
      </c>
      <c r="J27" s="116"/>
    </row>
    <row r="28" spans="1:10">
      <c r="A28" s="131" t="s">
        <v>5551</v>
      </c>
      <c r="B28" s="130" t="s">
        <v>5352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5552</v>
      </c>
      <c r="H28" s="109" t="s">
        <v>3</v>
      </c>
      <c r="I28" s="110" t="s">
        <v>3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5352</v>
      </c>
      <c r="H29" s="111" t="s">
        <v>2</v>
      </c>
      <c r="I29" s="112" t="s">
        <v>2</v>
      </c>
      <c r="J29" s="116"/>
    </row>
    <row r="30" spans="1:10">
      <c r="A30" s="124"/>
      <c r="B30" s="121"/>
      <c r="C30" s="121"/>
      <c r="D30" s="121"/>
      <c r="E30" s="121"/>
      <c r="F30" s="121"/>
      <c r="G30" s="113" t="s">
        <v>5553</v>
      </c>
      <c r="H30" s="113" t="s">
        <v>3</v>
      </c>
      <c r="I30" s="114" t="s">
        <v>4</v>
      </c>
      <c r="J30" s="116"/>
    </row>
    <row r="31" spans="1:10">
      <c r="A31" s="131" t="s">
        <v>5554</v>
      </c>
      <c r="B31" s="130" t="s">
        <v>5545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5555</v>
      </c>
      <c r="H31" s="109" t="s">
        <v>2</v>
      </c>
      <c r="I31" s="110" t="s">
        <v>2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5556</v>
      </c>
      <c r="H32" s="111" t="s">
        <v>3</v>
      </c>
      <c r="I32" s="112" t="s">
        <v>3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5557</v>
      </c>
      <c r="H33" s="113" t="s">
        <v>3</v>
      </c>
      <c r="I33" s="114" t="s">
        <v>4</v>
      </c>
      <c r="J33" s="116"/>
    </row>
    <row r="34" spans="1:10">
      <c r="A34" s="131" t="s">
        <v>5558</v>
      </c>
      <c r="B34" s="130" t="s">
        <v>5159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5559</v>
      </c>
      <c r="H34" s="109" t="s">
        <v>3</v>
      </c>
      <c r="I34" s="110" t="s">
        <v>3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5159</v>
      </c>
      <c r="H35" s="111" t="s">
        <v>2</v>
      </c>
      <c r="I35" s="112" t="s">
        <v>2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5560</v>
      </c>
      <c r="H36" s="113" t="s">
        <v>3</v>
      </c>
      <c r="I36" s="114" t="s">
        <v>4</v>
      </c>
      <c r="J36" s="116"/>
    </row>
    <row r="37" spans="1:10">
      <c r="A37" s="131" t="s">
        <v>5561</v>
      </c>
      <c r="B37" s="130" t="s">
        <v>5562</v>
      </c>
      <c r="C37" s="130" t="s">
        <v>1</v>
      </c>
      <c r="D37" s="130" t="s">
        <v>1</v>
      </c>
      <c r="E37" s="130" t="s">
        <v>1</v>
      </c>
      <c r="F37" s="130" t="str">
        <f>IF(COUNTIF(C37:E37, "yes") = 3, "yes", "no")</f>
        <v>no</v>
      </c>
      <c r="G37" s="109" t="s">
        <v>5563</v>
      </c>
      <c r="H37" s="109" t="s">
        <v>4</v>
      </c>
      <c r="I37" s="110" t="s">
        <v>2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5564</v>
      </c>
      <c r="H38" s="111" t="s">
        <v>4</v>
      </c>
      <c r="I38" s="112" t="s">
        <v>3</v>
      </c>
      <c r="J38" s="116"/>
    </row>
    <row r="39" spans="1:10">
      <c r="A39" s="124"/>
      <c r="B39" s="121"/>
      <c r="C39" s="121"/>
      <c r="D39" s="121"/>
      <c r="E39" s="121"/>
      <c r="F39" s="121"/>
      <c r="G39" s="113" t="s">
        <v>5565</v>
      </c>
      <c r="H39" s="113" t="s">
        <v>4</v>
      </c>
      <c r="I39" s="114" t="s">
        <v>4</v>
      </c>
      <c r="J39" s="116"/>
    </row>
    <row r="40" spans="1:10">
      <c r="A40" s="131" t="s">
        <v>5566</v>
      </c>
      <c r="B40" s="130" t="s">
        <v>5567</v>
      </c>
      <c r="C40" s="130" t="s">
        <v>0</v>
      </c>
      <c r="D40" s="130" t="s">
        <v>0</v>
      </c>
      <c r="E40" s="130" t="s">
        <v>0</v>
      </c>
      <c r="F40" s="130" t="str">
        <f>IF(COUNTIF(C40:E40, "yes") = 3, "yes", "no")</f>
        <v>yes</v>
      </c>
      <c r="G40" s="109" t="s">
        <v>5568</v>
      </c>
      <c r="H40" s="109" t="s">
        <v>2</v>
      </c>
      <c r="I40" s="110" t="s">
        <v>2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5569</v>
      </c>
      <c r="H41" s="111" t="s">
        <v>3</v>
      </c>
      <c r="I41" s="112" t="s">
        <v>3</v>
      </c>
      <c r="J41" s="116"/>
    </row>
    <row r="42" spans="1:10" ht="30" customHeight="1">
      <c r="A42" s="124"/>
      <c r="B42" s="121"/>
      <c r="C42" s="121"/>
      <c r="D42" s="121"/>
      <c r="E42" s="121"/>
      <c r="F42" s="121"/>
      <c r="G42" s="113" t="s">
        <v>5570</v>
      </c>
      <c r="H42" s="113" t="s">
        <v>3</v>
      </c>
      <c r="I42" s="114" t="s">
        <v>4</v>
      </c>
      <c r="J42" s="116"/>
    </row>
    <row r="43" spans="1:10">
      <c r="A43" s="131" t="s">
        <v>5571</v>
      </c>
      <c r="B43" s="130" t="s">
        <v>3345</v>
      </c>
      <c r="C43" s="130" t="s">
        <v>1</v>
      </c>
      <c r="D43" s="130" t="s">
        <v>0</v>
      </c>
      <c r="E43" s="130" t="s">
        <v>0</v>
      </c>
      <c r="F43" s="130" t="str">
        <f>IF(COUNTIF(C43:E43, "yes") = 3, "yes", "no")</f>
        <v>no</v>
      </c>
      <c r="G43" s="109" t="s">
        <v>3345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2812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2059</v>
      </c>
      <c r="H45" s="113" t="s">
        <v>3</v>
      </c>
      <c r="I45" s="114" t="s">
        <v>4</v>
      </c>
      <c r="J45" s="116"/>
    </row>
    <row r="46" spans="1:10">
      <c r="A46" s="131" t="s">
        <v>5572</v>
      </c>
      <c r="B46" s="130" t="s">
        <v>5302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5573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5302</v>
      </c>
      <c r="H47" s="111" t="s">
        <v>2</v>
      </c>
      <c r="I47" s="112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5574</v>
      </c>
      <c r="H48" s="113" t="s">
        <v>3</v>
      </c>
      <c r="I48" s="114" t="s">
        <v>3</v>
      </c>
      <c r="J48" s="116"/>
    </row>
    <row r="49" spans="1:10">
      <c r="A49" s="131" t="s">
        <v>5575</v>
      </c>
      <c r="B49" s="130" t="s">
        <v>5413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5576</v>
      </c>
      <c r="H49" s="109" t="s">
        <v>2</v>
      </c>
      <c r="I49" s="11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5413</v>
      </c>
      <c r="H50" s="111" t="s">
        <v>2</v>
      </c>
      <c r="I50" s="112" t="s">
        <v>2</v>
      </c>
      <c r="J50" s="116"/>
    </row>
    <row r="51" spans="1:10">
      <c r="A51" s="124"/>
      <c r="B51" s="121"/>
      <c r="C51" s="121"/>
      <c r="D51" s="121"/>
      <c r="E51" s="121"/>
      <c r="F51" s="121"/>
      <c r="G51" s="113" t="s">
        <v>5577</v>
      </c>
      <c r="H51" s="113" t="s">
        <v>2</v>
      </c>
      <c r="I51" s="114" t="s">
        <v>2</v>
      </c>
      <c r="J51" s="116"/>
    </row>
    <row r="52" spans="1:10">
      <c r="A52" s="131" t="s">
        <v>5578</v>
      </c>
      <c r="B52" s="130" t="s">
        <v>5512</v>
      </c>
      <c r="C52" s="130" t="s">
        <v>1</v>
      </c>
      <c r="D52" s="130" t="s">
        <v>0</v>
      </c>
      <c r="E52" s="130" t="s">
        <v>1</v>
      </c>
      <c r="F52" s="130" t="str">
        <f>IF(COUNTIF(C52:E52, "yes") = 3, "yes", "no")</f>
        <v>no</v>
      </c>
      <c r="G52" s="109" t="s">
        <v>5512</v>
      </c>
      <c r="H52" s="109" t="s">
        <v>4</v>
      </c>
      <c r="I52" s="110" t="s">
        <v>2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5579</v>
      </c>
      <c r="H53" s="111" t="s">
        <v>4</v>
      </c>
      <c r="I53" s="112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3" t="s">
        <v>5580</v>
      </c>
      <c r="H54" s="113" t="s">
        <v>4</v>
      </c>
      <c r="I54" s="114" t="s">
        <v>3</v>
      </c>
      <c r="J54" s="116"/>
    </row>
    <row r="55" spans="1:10">
      <c r="A55" s="131" t="s">
        <v>5581</v>
      </c>
      <c r="B55" s="130" t="s">
        <v>5582</v>
      </c>
      <c r="C55" s="130" t="s">
        <v>1</v>
      </c>
      <c r="D55" s="130" t="s">
        <v>0</v>
      </c>
      <c r="E55" s="130" t="s">
        <v>1</v>
      </c>
      <c r="F55" s="130" t="str">
        <f>IF(COUNTIF(C55:E55, "yes") = 3, "yes", "no")</f>
        <v>no</v>
      </c>
      <c r="G55" s="109" t="s">
        <v>5583</v>
      </c>
      <c r="H55" s="109" t="s">
        <v>4</v>
      </c>
      <c r="I55" s="110" t="s">
        <v>3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5584</v>
      </c>
      <c r="H56" s="111" t="s">
        <v>4</v>
      </c>
      <c r="I56" s="112" t="s">
        <v>3</v>
      </c>
      <c r="J56" s="116"/>
    </row>
    <row r="57" spans="1:10">
      <c r="A57" s="124"/>
      <c r="B57" s="121"/>
      <c r="C57" s="121"/>
      <c r="D57" s="121"/>
      <c r="E57" s="121"/>
      <c r="F57" s="121"/>
      <c r="G57" s="113" t="s">
        <v>5585</v>
      </c>
      <c r="H57" s="113" t="s">
        <v>4</v>
      </c>
      <c r="I57" s="114" t="s">
        <v>3</v>
      </c>
      <c r="J57" s="116"/>
    </row>
    <row r="58" spans="1:10">
      <c r="A58" s="131" t="s">
        <v>5586</v>
      </c>
      <c r="B58" s="130" t="s">
        <v>5008</v>
      </c>
      <c r="C58" s="130" t="s">
        <v>1</v>
      </c>
      <c r="D58" s="130" t="s">
        <v>0</v>
      </c>
      <c r="E58" s="130" t="s">
        <v>0</v>
      </c>
      <c r="F58" s="130" t="str">
        <f>IF(COUNTIF(C58:E58, "yes") = 3, "yes", "no")</f>
        <v>no</v>
      </c>
      <c r="G58" s="109" t="s">
        <v>5011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5587</v>
      </c>
      <c r="H59" s="111" t="s">
        <v>3</v>
      </c>
      <c r="I59" s="112" t="s">
        <v>3</v>
      </c>
      <c r="J59" s="116"/>
    </row>
    <row r="60" spans="1:10" ht="18" customHeight="1">
      <c r="A60" s="124"/>
      <c r="B60" s="121"/>
      <c r="C60" s="121"/>
      <c r="D60" s="121"/>
      <c r="E60" s="121"/>
      <c r="F60" s="121"/>
      <c r="G60" s="113" t="s">
        <v>5432</v>
      </c>
      <c r="H60" s="113" t="s">
        <v>3</v>
      </c>
      <c r="I60" s="114" t="s">
        <v>3</v>
      </c>
      <c r="J60" s="116"/>
    </row>
    <row r="61" spans="1:10">
      <c r="A61" s="131" t="s">
        <v>5588</v>
      </c>
      <c r="B61" s="130" t="s">
        <v>5442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5589</v>
      </c>
      <c r="H61" s="109" t="s">
        <v>3</v>
      </c>
      <c r="I61" s="110" t="s">
        <v>3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5442</v>
      </c>
      <c r="H62" s="111" t="s">
        <v>2</v>
      </c>
      <c r="I62" s="112" t="s">
        <v>2</v>
      </c>
      <c r="J62" s="116"/>
    </row>
    <row r="63" spans="1:10" ht="35.25" customHeight="1">
      <c r="A63" s="124"/>
      <c r="B63" s="121"/>
      <c r="C63" s="121"/>
      <c r="D63" s="121"/>
      <c r="E63" s="121"/>
      <c r="F63" s="121"/>
      <c r="G63" s="113" t="s">
        <v>5590</v>
      </c>
      <c r="H63" s="113" t="s">
        <v>3</v>
      </c>
      <c r="I63" s="114" t="s">
        <v>4</v>
      </c>
      <c r="J63" s="116"/>
    </row>
    <row r="64" spans="1:10">
      <c r="A64" s="131" t="s">
        <v>5591</v>
      </c>
      <c r="B64" s="130" t="s">
        <v>5592</v>
      </c>
      <c r="C64" s="130" t="s">
        <v>1</v>
      </c>
      <c r="D64" s="130" t="s">
        <v>0</v>
      </c>
      <c r="E64" s="130" t="s">
        <v>1</v>
      </c>
      <c r="F64" s="130" t="str">
        <f>IF(COUNTIF(C64:E64, "yes") = 3, "yes", "no")</f>
        <v>no</v>
      </c>
      <c r="G64" s="109" t="s">
        <v>5593</v>
      </c>
      <c r="H64" s="109" t="s">
        <v>4</v>
      </c>
      <c r="I64" s="110" t="s">
        <v>3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5592</v>
      </c>
      <c r="H65" s="111" t="s">
        <v>4</v>
      </c>
      <c r="I65" s="112" t="s">
        <v>2</v>
      </c>
      <c r="J65" s="116"/>
    </row>
    <row r="66" spans="1:10">
      <c r="A66" s="124"/>
      <c r="B66" s="121"/>
      <c r="C66" s="121"/>
      <c r="D66" s="121"/>
      <c r="E66" s="121"/>
      <c r="F66" s="121"/>
      <c r="G66" s="113" t="s">
        <v>5594</v>
      </c>
      <c r="H66" s="113" t="s">
        <v>4</v>
      </c>
      <c r="I66" s="114" t="s">
        <v>4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6000-000000000000}">
      <formula1>binary_options</formula1>
    </dataValidation>
    <dataValidation type="list" allowBlank="1" sqref="H7:I66" xr:uid="{00000000-0002-0000-6000-000001000000}">
      <formula1>answer_evaluations</formula1>
    </dataValidation>
  </dataValidation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67"/>
  <sheetViews>
    <sheetView topLeftCell="A31" workbookViewId="0">
      <selection activeCell="L29" sqref="L29"/>
    </sheetView>
  </sheetViews>
  <sheetFormatPr defaultRowHeight="15"/>
  <cols>
    <col min="1" max="1" width="50" customWidth="1"/>
    <col min="2" max="2" width="20" customWidth="1"/>
    <col min="3" max="5" width="12" customWidth="1"/>
    <col min="6" max="7" width="20" customWidth="1"/>
    <col min="8" max="9" width="15" customWidth="1"/>
    <col min="10" max="10" width="9.140625" customWidth="1"/>
  </cols>
  <sheetData>
    <row r="1" spans="1:10">
      <c r="A1" s="85" t="s">
        <v>146</v>
      </c>
      <c r="B1" s="86" t="s">
        <v>21</v>
      </c>
      <c r="D1" s="85" t="s">
        <v>147</v>
      </c>
      <c r="E1" s="87" t="s">
        <v>148</v>
      </c>
      <c r="F1" s="87" t="s">
        <v>149</v>
      </c>
      <c r="G1" s="87" t="s">
        <v>150</v>
      </c>
      <c r="H1" s="86" t="s">
        <v>151</v>
      </c>
    </row>
    <row r="2" spans="1:10">
      <c r="A2" s="88" t="s">
        <v>131</v>
      </c>
      <c r="B2" s="89" t="s">
        <v>760</v>
      </c>
      <c r="D2" s="88" t="s">
        <v>153</v>
      </c>
      <c r="E2" s="90">
        <v>10158</v>
      </c>
      <c r="F2" s="90">
        <v>4148</v>
      </c>
      <c r="G2" s="90">
        <v>5341</v>
      </c>
      <c r="H2" s="89">
        <v>4954</v>
      </c>
    </row>
    <row r="3" spans="1:10">
      <c r="A3" s="88" t="s">
        <v>154</v>
      </c>
      <c r="B3" s="89" t="s">
        <v>4869</v>
      </c>
      <c r="D3" s="88" t="s">
        <v>156</v>
      </c>
      <c r="E3" s="90">
        <v>138253</v>
      </c>
      <c r="F3" s="90">
        <v>77248</v>
      </c>
      <c r="G3" s="90">
        <v>77332</v>
      </c>
      <c r="H3" s="89">
        <v>77416</v>
      </c>
    </row>
    <row r="4" spans="1:10">
      <c r="A4" s="91" t="s">
        <v>133</v>
      </c>
      <c r="B4" s="92" t="s">
        <v>285</v>
      </c>
      <c r="D4" s="91" t="s">
        <v>158</v>
      </c>
      <c r="E4" s="93">
        <v>148411</v>
      </c>
      <c r="F4" s="93">
        <v>81396</v>
      </c>
      <c r="G4" s="93">
        <v>82673</v>
      </c>
      <c r="H4" s="92">
        <v>82370</v>
      </c>
    </row>
    <row r="6" spans="1:10">
      <c r="A6" s="106" t="s">
        <v>159</v>
      </c>
      <c r="B6" s="107" t="s">
        <v>160</v>
      </c>
      <c r="C6" s="107" t="s">
        <v>161</v>
      </c>
      <c r="D6" s="107" t="s">
        <v>162</v>
      </c>
      <c r="E6" s="107" t="s">
        <v>163</v>
      </c>
      <c r="F6" s="107" t="s">
        <v>164</v>
      </c>
      <c r="G6" s="107" t="s">
        <v>165</v>
      </c>
      <c r="H6" s="107" t="s">
        <v>166</v>
      </c>
      <c r="I6" s="108" t="s">
        <v>167</v>
      </c>
      <c r="J6" s="116"/>
    </row>
    <row r="7" spans="1:10">
      <c r="A7" s="131" t="s">
        <v>5273</v>
      </c>
      <c r="B7" s="130" t="s">
        <v>5274</v>
      </c>
      <c r="C7" s="130" t="s">
        <v>0</v>
      </c>
      <c r="D7" s="130" t="s">
        <v>0</v>
      </c>
      <c r="E7" s="130" t="s">
        <v>0</v>
      </c>
      <c r="F7" s="130" t="str">
        <f>IF(COUNTIF(C7:E7, "yes") = 3, "yes", "no")</f>
        <v>yes</v>
      </c>
      <c r="G7" s="109" t="s">
        <v>5395</v>
      </c>
      <c r="H7" s="109" t="s">
        <v>3</v>
      </c>
      <c r="I7" s="110" t="s">
        <v>4</v>
      </c>
      <c r="J7" s="116"/>
    </row>
    <row r="8" spans="1:10">
      <c r="A8" s="123"/>
      <c r="B8" s="120"/>
      <c r="C8" s="120"/>
      <c r="D8" s="120"/>
      <c r="E8" s="120"/>
      <c r="F8" s="120"/>
      <c r="G8" s="111" t="s">
        <v>5274</v>
      </c>
      <c r="H8" s="111" t="s">
        <v>2</v>
      </c>
      <c r="I8" s="112" t="s">
        <v>2</v>
      </c>
      <c r="J8" s="116"/>
    </row>
    <row r="9" spans="1:10">
      <c r="A9" s="124"/>
      <c r="B9" s="121"/>
      <c r="C9" s="121"/>
      <c r="D9" s="121"/>
      <c r="E9" s="121"/>
      <c r="F9" s="121"/>
      <c r="G9" s="113" t="s">
        <v>5396</v>
      </c>
      <c r="H9" s="113" t="s">
        <v>3</v>
      </c>
      <c r="I9" s="114" t="s">
        <v>4</v>
      </c>
      <c r="J9" s="116"/>
    </row>
    <row r="10" spans="1:10">
      <c r="A10" s="131" t="s">
        <v>5595</v>
      </c>
      <c r="B10" s="130" t="s">
        <v>5083</v>
      </c>
      <c r="C10" s="130" t="s">
        <v>0</v>
      </c>
      <c r="D10" s="130" t="s">
        <v>0</v>
      </c>
      <c r="E10" s="130" t="s">
        <v>0</v>
      </c>
      <c r="F10" s="130" t="str">
        <f>IF(COUNTIF(C10:E10, "yes") = 3, "yes", "no")</f>
        <v>yes</v>
      </c>
      <c r="G10" s="109" t="s">
        <v>5083</v>
      </c>
      <c r="H10" s="109" t="s">
        <v>2</v>
      </c>
      <c r="I10" s="110" t="s">
        <v>2</v>
      </c>
      <c r="J10" s="116"/>
    </row>
    <row r="11" spans="1:10">
      <c r="A11" s="123"/>
      <c r="B11" s="120"/>
      <c r="C11" s="120"/>
      <c r="D11" s="120"/>
      <c r="E11" s="120"/>
      <c r="F11" s="120"/>
      <c r="G11" s="111" t="s">
        <v>5596</v>
      </c>
      <c r="H11" s="111" t="s">
        <v>3</v>
      </c>
      <c r="I11" s="112" t="s">
        <v>4</v>
      </c>
      <c r="J11" s="116"/>
    </row>
    <row r="12" spans="1:10">
      <c r="A12" s="124"/>
      <c r="B12" s="121"/>
      <c r="C12" s="121"/>
      <c r="D12" s="121"/>
      <c r="E12" s="121"/>
      <c r="F12" s="121"/>
      <c r="G12" s="113" t="s">
        <v>3791</v>
      </c>
      <c r="H12" s="113" t="s">
        <v>3</v>
      </c>
      <c r="I12" s="114" t="s">
        <v>4</v>
      </c>
      <c r="J12" s="116"/>
    </row>
    <row r="13" spans="1:10">
      <c r="A13" s="131" t="s">
        <v>5597</v>
      </c>
      <c r="B13" s="130" t="s">
        <v>4885</v>
      </c>
      <c r="C13" s="130" t="s">
        <v>1</v>
      </c>
      <c r="D13" s="130" t="s">
        <v>0</v>
      </c>
      <c r="E13" s="130" t="s">
        <v>0</v>
      </c>
      <c r="F13" s="130" t="str">
        <f>IF(COUNTIF(C13:E13, "yes") = 3, "yes", "no")</f>
        <v>no</v>
      </c>
      <c r="G13" s="109" t="s">
        <v>5088</v>
      </c>
      <c r="H13" s="109" t="s">
        <v>2</v>
      </c>
      <c r="I13" s="110" t="s">
        <v>2</v>
      </c>
      <c r="J13" s="116"/>
    </row>
    <row r="14" spans="1:10">
      <c r="A14" s="123"/>
      <c r="B14" s="120"/>
      <c r="C14" s="120"/>
      <c r="D14" s="120"/>
      <c r="E14" s="120"/>
      <c r="F14" s="120"/>
      <c r="G14" s="111" t="s">
        <v>5598</v>
      </c>
      <c r="H14" s="111" t="s">
        <v>3</v>
      </c>
      <c r="I14" s="112" t="s">
        <v>3</v>
      </c>
      <c r="J14" s="116"/>
    </row>
    <row r="15" spans="1:10">
      <c r="A15" s="124"/>
      <c r="B15" s="121"/>
      <c r="C15" s="121"/>
      <c r="D15" s="121"/>
      <c r="E15" s="121"/>
      <c r="F15" s="121"/>
      <c r="G15" s="113" t="s">
        <v>5599</v>
      </c>
      <c r="H15" s="113" t="s">
        <v>3</v>
      </c>
      <c r="I15" s="114" t="s">
        <v>4</v>
      </c>
      <c r="J15" s="116"/>
    </row>
    <row r="16" spans="1:10">
      <c r="A16" s="131" t="s">
        <v>5600</v>
      </c>
      <c r="B16" s="130" t="s">
        <v>5079</v>
      </c>
      <c r="C16" s="130" t="s">
        <v>0</v>
      </c>
      <c r="D16" s="130" t="s">
        <v>0</v>
      </c>
      <c r="E16" s="130" t="s">
        <v>0</v>
      </c>
      <c r="F16" s="130" t="str">
        <f>IF(COUNTIF(C16:E16, "yes") = 3, "yes", "no")</f>
        <v>yes</v>
      </c>
      <c r="G16" s="109" t="s">
        <v>5601</v>
      </c>
      <c r="H16" s="109" t="s">
        <v>3</v>
      </c>
      <c r="I16" s="110" t="s">
        <v>3</v>
      </c>
      <c r="J16" s="116"/>
    </row>
    <row r="17" spans="1:10">
      <c r="A17" s="123"/>
      <c r="B17" s="120"/>
      <c r="C17" s="120"/>
      <c r="D17" s="120"/>
      <c r="E17" s="120"/>
      <c r="F17" s="120"/>
      <c r="G17" s="111" t="s">
        <v>5079</v>
      </c>
      <c r="H17" s="111" t="s">
        <v>2</v>
      </c>
      <c r="I17" s="112" t="s">
        <v>2</v>
      </c>
      <c r="J17" s="116"/>
    </row>
    <row r="18" spans="1:10">
      <c r="A18" s="124"/>
      <c r="B18" s="121"/>
      <c r="C18" s="121"/>
      <c r="D18" s="121"/>
      <c r="E18" s="121"/>
      <c r="F18" s="121"/>
      <c r="G18" s="113" t="s">
        <v>5602</v>
      </c>
      <c r="H18" s="113" t="s">
        <v>3</v>
      </c>
      <c r="I18" s="114" t="s">
        <v>4</v>
      </c>
      <c r="J18" s="116"/>
    </row>
    <row r="19" spans="1:10">
      <c r="A19" s="131" t="s">
        <v>5470</v>
      </c>
      <c r="B19" s="130" t="s">
        <v>5471</v>
      </c>
      <c r="C19" s="130" t="s">
        <v>0</v>
      </c>
      <c r="D19" s="130" t="s">
        <v>0</v>
      </c>
      <c r="E19" s="130" t="s">
        <v>0</v>
      </c>
      <c r="F19" s="130" t="str">
        <f>IF(COUNTIF(C19:E19, "yes") = 3, "yes", "no")</f>
        <v>yes</v>
      </c>
      <c r="G19" s="109" t="s">
        <v>5471</v>
      </c>
      <c r="H19" s="109" t="s">
        <v>2</v>
      </c>
      <c r="I19" s="110" t="s">
        <v>2</v>
      </c>
      <c r="J19" s="116"/>
    </row>
    <row r="20" spans="1:10">
      <c r="A20" s="123"/>
      <c r="B20" s="120"/>
      <c r="C20" s="120"/>
      <c r="D20" s="120"/>
      <c r="E20" s="120"/>
      <c r="F20" s="120"/>
      <c r="G20" s="111" t="s">
        <v>5397</v>
      </c>
      <c r="H20" s="111" t="s">
        <v>3</v>
      </c>
      <c r="I20" s="112" t="s">
        <v>3</v>
      </c>
      <c r="J20" s="116"/>
    </row>
    <row r="21" spans="1:10">
      <c r="A21" s="124"/>
      <c r="B21" s="121"/>
      <c r="C21" s="121"/>
      <c r="D21" s="121"/>
      <c r="E21" s="121"/>
      <c r="F21" s="121"/>
      <c r="G21" s="113" t="s">
        <v>5603</v>
      </c>
      <c r="H21" s="113" t="s">
        <v>3</v>
      </c>
      <c r="I21" s="114" t="s">
        <v>3</v>
      </c>
      <c r="J21" s="116"/>
    </row>
    <row r="22" spans="1:10">
      <c r="A22" s="131" t="s">
        <v>5604</v>
      </c>
      <c r="B22" s="130" t="s">
        <v>3672</v>
      </c>
      <c r="C22" s="130" t="s">
        <v>0</v>
      </c>
      <c r="D22" s="130" t="s">
        <v>0</v>
      </c>
      <c r="E22" s="130" t="s">
        <v>0</v>
      </c>
      <c r="F22" s="130" t="str">
        <f>IF(COUNTIF(C22:E22, "yes") = 3, "yes", "no")</f>
        <v>yes</v>
      </c>
      <c r="G22" s="109" t="s">
        <v>5605</v>
      </c>
      <c r="H22" s="109" t="s">
        <v>3</v>
      </c>
      <c r="I22" s="110" t="s">
        <v>3</v>
      </c>
      <c r="J22" s="116"/>
    </row>
    <row r="23" spans="1:10">
      <c r="A23" s="123"/>
      <c r="B23" s="120"/>
      <c r="C23" s="120"/>
      <c r="D23" s="120"/>
      <c r="E23" s="120"/>
      <c r="F23" s="120"/>
      <c r="G23" s="111" t="s">
        <v>5606</v>
      </c>
      <c r="H23" s="111" t="s">
        <v>3</v>
      </c>
      <c r="I23" s="112" t="s">
        <v>2</v>
      </c>
      <c r="J23" s="116"/>
    </row>
    <row r="24" spans="1:10" ht="34.5" customHeight="1">
      <c r="A24" s="124"/>
      <c r="B24" s="121"/>
      <c r="C24" s="121"/>
      <c r="D24" s="121"/>
      <c r="E24" s="121"/>
      <c r="F24" s="121"/>
      <c r="G24" s="113" t="s">
        <v>5607</v>
      </c>
      <c r="H24" s="113" t="s">
        <v>2</v>
      </c>
      <c r="I24" s="114" t="s">
        <v>2</v>
      </c>
      <c r="J24" s="116"/>
    </row>
    <row r="25" spans="1:10">
      <c r="A25" s="131" t="s">
        <v>5608</v>
      </c>
      <c r="B25" s="130" t="s">
        <v>5609</v>
      </c>
      <c r="C25" s="130" t="s">
        <v>1</v>
      </c>
      <c r="D25" s="130" t="s">
        <v>0</v>
      </c>
      <c r="E25" s="130" t="s">
        <v>1</v>
      </c>
      <c r="F25" s="130" t="str">
        <f>IF(COUNTIF(C25:E25, "yes") = 3, "yes", "no")</f>
        <v>no</v>
      </c>
      <c r="G25" s="109" t="s">
        <v>5609</v>
      </c>
      <c r="H25" s="109" t="s">
        <v>4</v>
      </c>
      <c r="I25" s="110" t="s">
        <v>3</v>
      </c>
      <c r="J25" s="116"/>
    </row>
    <row r="26" spans="1:10">
      <c r="A26" s="123"/>
      <c r="B26" s="120"/>
      <c r="C26" s="120"/>
      <c r="D26" s="120"/>
      <c r="E26" s="120"/>
      <c r="F26" s="120"/>
      <c r="G26" s="111" t="s">
        <v>5610</v>
      </c>
      <c r="H26" s="111" t="s">
        <v>4</v>
      </c>
      <c r="I26" s="112" t="s">
        <v>3</v>
      </c>
      <c r="J26" s="116"/>
    </row>
    <row r="27" spans="1:10">
      <c r="A27" s="124"/>
      <c r="B27" s="121"/>
      <c r="C27" s="121"/>
      <c r="D27" s="121"/>
      <c r="E27" s="121"/>
      <c r="F27" s="121"/>
      <c r="G27" s="113" t="s">
        <v>3025</v>
      </c>
      <c r="H27" s="113" t="s">
        <v>4</v>
      </c>
      <c r="I27" s="114" t="s">
        <v>4</v>
      </c>
      <c r="J27" s="116"/>
    </row>
    <row r="28" spans="1:10">
      <c r="A28" s="131" t="s">
        <v>5611</v>
      </c>
      <c r="B28" s="130" t="s">
        <v>5612</v>
      </c>
      <c r="C28" s="130" t="s">
        <v>0</v>
      </c>
      <c r="D28" s="130" t="s">
        <v>0</v>
      </c>
      <c r="E28" s="130" t="s">
        <v>0</v>
      </c>
      <c r="F28" s="130" t="str">
        <f>IF(COUNTIF(C28:E28, "yes") = 3, "yes", "no")</f>
        <v>yes</v>
      </c>
      <c r="G28" s="109" t="s">
        <v>5612</v>
      </c>
      <c r="H28" s="109" t="s">
        <v>2</v>
      </c>
      <c r="I28" s="110" t="s">
        <v>2</v>
      </c>
      <c r="J28" s="116"/>
    </row>
    <row r="29" spans="1:10">
      <c r="A29" s="123"/>
      <c r="B29" s="120"/>
      <c r="C29" s="120"/>
      <c r="D29" s="120"/>
      <c r="E29" s="120"/>
      <c r="F29" s="120"/>
      <c r="G29" s="111" t="s">
        <v>5613</v>
      </c>
      <c r="H29" s="111" t="s">
        <v>3</v>
      </c>
      <c r="I29" s="112" t="s">
        <v>3</v>
      </c>
      <c r="J29" s="116"/>
    </row>
    <row r="30" spans="1:10" ht="30.75" customHeight="1">
      <c r="A30" s="124"/>
      <c r="B30" s="121"/>
      <c r="C30" s="121"/>
      <c r="D30" s="121"/>
      <c r="E30" s="121"/>
      <c r="F30" s="121"/>
      <c r="G30" s="113" t="s">
        <v>5614</v>
      </c>
      <c r="H30" s="113" t="s">
        <v>3</v>
      </c>
      <c r="I30" s="114" t="s">
        <v>4</v>
      </c>
      <c r="J30" s="116"/>
    </row>
    <row r="31" spans="1:10">
      <c r="A31" s="131" t="s">
        <v>5615</v>
      </c>
      <c r="B31" s="130" t="s">
        <v>5403</v>
      </c>
      <c r="C31" s="130" t="s">
        <v>0</v>
      </c>
      <c r="D31" s="130" t="s">
        <v>0</v>
      </c>
      <c r="E31" s="130" t="s">
        <v>0</v>
      </c>
      <c r="F31" s="130" t="str">
        <f>IF(COUNTIF(C31:E31, "yes") = 3, "yes", "no")</f>
        <v>yes</v>
      </c>
      <c r="G31" s="109" t="s">
        <v>5616</v>
      </c>
      <c r="H31" s="109" t="s">
        <v>3</v>
      </c>
      <c r="I31" s="110" t="s">
        <v>3</v>
      </c>
      <c r="J31" s="116"/>
    </row>
    <row r="32" spans="1:10">
      <c r="A32" s="123"/>
      <c r="B32" s="120"/>
      <c r="C32" s="120"/>
      <c r="D32" s="120"/>
      <c r="E32" s="120"/>
      <c r="F32" s="120"/>
      <c r="G32" s="111" t="s">
        <v>5405</v>
      </c>
      <c r="H32" s="111" t="s">
        <v>2</v>
      </c>
      <c r="I32" s="112" t="s">
        <v>2</v>
      </c>
      <c r="J32" s="116"/>
    </row>
    <row r="33" spans="1:10">
      <c r="A33" s="124"/>
      <c r="B33" s="121"/>
      <c r="C33" s="121"/>
      <c r="D33" s="121"/>
      <c r="E33" s="121"/>
      <c r="F33" s="121"/>
      <c r="G33" s="113" t="s">
        <v>5403</v>
      </c>
      <c r="H33" s="113" t="s">
        <v>2</v>
      </c>
      <c r="I33" s="114" t="s">
        <v>2</v>
      </c>
      <c r="J33" s="116"/>
    </row>
    <row r="34" spans="1:10">
      <c r="A34" s="131" t="s">
        <v>5617</v>
      </c>
      <c r="B34" s="130" t="s">
        <v>5618</v>
      </c>
      <c r="C34" s="130" t="s">
        <v>0</v>
      </c>
      <c r="D34" s="130" t="s">
        <v>0</v>
      </c>
      <c r="E34" s="130" t="s">
        <v>0</v>
      </c>
      <c r="F34" s="130" t="str">
        <f>IF(COUNTIF(C34:E34, "yes") = 3, "yes", "no")</f>
        <v>yes</v>
      </c>
      <c r="G34" s="109" t="s">
        <v>5619</v>
      </c>
      <c r="H34" s="109" t="s">
        <v>2</v>
      </c>
      <c r="I34" s="110" t="s">
        <v>2</v>
      </c>
      <c r="J34" s="116"/>
    </row>
    <row r="35" spans="1:10">
      <c r="A35" s="123"/>
      <c r="B35" s="120"/>
      <c r="C35" s="120"/>
      <c r="D35" s="120"/>
      <c r="E35" s="120"/>
      <c r="F35" s="120"/>
      <c r="G35" s="111" t="s">
        <v>5620</v>
      </c>
      <c r="H35" s="111" t="s">
        <v>3</v>
      </c>
      <c r="I35" s="112" t="s">
        <v>3</v>
      </c>
      <c r="J35" s="116"/>
    </row>
    <row r="36" spans="1:10">
      <c r="A36" s="124"/>
      <c r="B36" s="121"/>
      <c r="C36" s="121"/>
      <c r="D36" s="121"/>
      <c r="E36" s="121"/>
      <c r="F36" s="121"/>
      <c r="G36" s="113" t="s">
        <v>5621</v>
      </c>
      <c r="H36" s="113" t="s">
        <v>3</v>
      </c>
      <c r="I36" s="114" t="s">
        <v>4</v>
      </c>
      <c r="J36" s="116"/>
    </row>
    <row r="37" spans="1:10">
      <c r="A37" s="131" t="s">
        <v>5622</v>
      </c>
      <c r="B37" s="130" t="s">
        <v>5041</v>
      </c>
      <c r="C37" s="130" t="s">
        <v>0</v>
      </c>
      <c r="D37" s="130" t="s">
        <v>0</v>
      </c>
      <c r="E37" s="130" t="s">
        <v>0</v>
      </c>
      <c r="F37" s="130" t="str">
        <f>IF(COUNTIF(C37:E37, "yes") = 3, "yes", "no")</f>
        <v>yes</v>
      </c>
      <c r="G37" s="109" t="s">
        <v>932</v>
      </c>
      <c r="H37" s="109" t="s">
        <v>3</v>
      </c>
      <c r="I37" s="110" t="s">
        <v>3</v>
      </c>
      <c r="J37" s="116"/>
    </row>
    <row r="38" spans="1:10">
      <c r="A38" s="123"/>
      <c r="B38" s="120"/>
      <c r="C38" s="120"/>
      <c r="D38" s="120"/>
      <c r="E38" s="120"/>
      <c r="F38" s="120"/>
      <c r="G38" s="111" t="s">
        <v>5623</v>
      </c>
      <c r="H38" s="111" t="s">
        <v>2</v>
      </c>
      <c r="I38" s="112" t="s">
        <v>2</v>
      </c>
      <c r="J38" s="116"/>
    </row>
    <row r="39" spans="1:10" ht="30.75" customHeight="1">
      <c r="A39" s="124"/>
      <c r="B39" s="121"/>
      <c r="C39" s="121"/>
      <c r="D39" s="121"/>
      <c r="E39" s="121"/>
      <c r="F39" s="121"/>
      <c r="G39" s="113" t="s">
        <v>949</v>
      </c>
      <c r="H39" s="113" t="s">
        <v>3</v>
      </c>
      <c r="I39" s="114" t="s">
        <v>4</v>
      </c>
      <c r="J39" s="116"/>
    </row>
    <row r="40" spans="1:10">
      <c r="A40" s="131" t="s">
        <v>5624</v>
      </c>
      <c r="B40" s="130" t="s">
        <v>3345</v>
      </c>
      <c r="C40" s="130" t="s">
        <v>1</v>
      </c>
      <c r="D40" s="130" t="s">
        <v>0</v>
      </c>
      <c r="E40" s="130" t="s">
        <v>0</v>
      </c>
      <c r="F40" s="130" t="str">
        <f>IF(COUNTIF(C40:E40, "yes") = 3, "yes", "no")</f>
        <v>no</v>
      </c>
      <c r="G40" s="109" t="s">
        <v>2059</v>
      </c>
      <c r="H40" s="109" t="s">
        <v>3</v>
      </c>
      <c r="I40" s="110" t="s">
        <v>3</v>
      </c>
      <c r="J40" s="116"/>
    </row>
    <row r="41" spans="1:10">
      <c r="A41" s="123"/>
      <c r="B41" s="120"/>
      <c r="C41" s="120"/>
      <c r="D41" s="120"/>
      <c r="E41" s="120"/>
      <c r="F41" s="120"/>
      <c r="G41" s="111" t="s">
        <v>5049</v>
      </c>
      <c r="H41" s="111" t="s">
        <v>3</v>
      </c>
      <c r="I41" s="112" t="s">
        <v>3</v>
      </c>
      <c r="J41" s="116"/>
    </row>
    <row r="42" spans="1:10">
      <c r="A42" s="124"/>
      <c r="B42" s="121"/>
      <c r="C42" s="121"/>
      <c r="D42" s="121"/>
      <c r="E42" s="121"/>
      <c r="F42" s="121"/>
      <c r="G42" s="113" t="s">
        <v>3345</v>
      </c>
      <c r="H42" s="113" t="s">
        <v>2</v>
      </c>
      <c r="I42" s="114" t="s">
        <v>2</v>
      </c>
      <c r="J42" s="116"/>
    </row>
    <row r="43" spans="1:10">
      <c r="A43" s="131" t="s">
        <v>5625</v>
      </c>
      <c r="B43" s="130" t="s">
        <v>3261</v>
      </c>
      <c r="C43" s="130" t="s">
        <v>0</v>
      </c>
      <c r="D43" s="130" t="s">
        <v>0</v>
      </c>
      <c r="E43" s="130" t="s">
        <v>0</v>
      </c>
      <c r="F43" s="130" t="str">
        <f>IF(COUNTIF(C43:E43, "yes") = 3, "yes", "no")</f>
        <v>yes</v>
      </c>
      <c r="G43" s="109" t="s">
        <v>3261</v>
      </c>
      <c r="H43" s="109" t="s">
        <v>2</v>
      </c>
      <c r="I43" s="110" t="s">
        <v>2</v>
      </c>
      <c r="J43" s="116"/>
    </row>
    <row r="44" spans="1:10">
      <c r="A44" s="123"/>
      <c r="B44" s="120"/>
      <c r="C44" s="120"/>
      <c r="D44" s="120"/>
      <c r="E44" s="120"/>
      <c r="F44" s="120"/>
      <c r="G44" s="111" t="s">
        <v>3062</v>
      </c>
      <c r="H44" s="111" t="s">
        <v>3</v>
      </c>
      <c r="I44" s="112" t="s">
        <v>3</v>
      </c>
      <c r="J44" s="116"/>
    </row>
    <row r="45" spans="1:10">
      <c r="A45" s="124"/>
      <c r="B45" s="121"/>
      <c r="C45" s="121"/>
      <c r="D45" s="121"/>
      <c r="E45" s="121"/>
      <c r="F45" s="121"/>
      <c r="G45" s="113" t="s">
        <v>5626</v>
      </c>
      <c r="H45" s="113" t="s">
        <v>3</v>
      </c>
      <c r="I45" s="114" t="s">
        <v>4</v>
      </c>
      <c r="J45" s="116"/>
    </row>
    <row r="46" spans="1:10">
      <c r="A46" s="131" t="s">
        <v>5627</v>
      </c>
      <c r="B46" s="130" t="s">
        <v>5628</v>
      </c>
      <c r="C46" s="130" t="s">
        <v>0</v>
      </c>
      <c r="D46" s="130" t="s">
        <v>0</v>
      </c>
      <c r="E46" s="130" t="s">
        <v>0</v>
      </c>
      <c r="F46" s="130" t="str">
        <f>IF(COUNTIF(C46:E46, "yes") = 3, "yes", "no")</f>
        <v>yes</v>
      </c>
      <c r="G46" s="109" t="s">
        <v>5629</v>
      </c>
      <c r="H46" s="109" t="s">
        <v>3</v>
      </c>
      <c r="I46" s="110" t="s">
        <v>3</v>
      </c>
      <c r="J46" s="116"/>
    </row>
    <row r="47" spans="1:10">
      <c r="A47" s="123"/>
      <c r="B47" s="120"/>
      <c r="C47" s="120"/>
      <c r="D47" s="120"/>
      <c r="E47" s="120"/>
      <c r="F47" s="120"/>
      <c r="G47" s="111" t="s">
        <v>5628</v>
      </c>
      <c r="H47" s="111" t="s">
        <v>2</v>
      </c>
      <c r="I47" s="112" t="s">
        <v>2</v>
      </c>
      <c r="J47" s="116"/>
    </row>
    <row r="48" spans="1:10">
      <c r="A48" s="124"/>
      <c r="B48" s="121"/>
      <c r="C48" s="121"/>
      <c r="D48" s="121"/>
      <c r="E48" s="121"/>
      <c r="F48" s="121"/>
      <c r="G48" s="113" t="s">
        <v>5630</v>
      </c>
      <c r="H48" s="113" t="s">
        <v>3</v>
      </c>
      <c r="I48" s="114" t="s">
        <v>3</v>
      </c>
      <c r="J48" s="116"/>
    </row>
    <row r="49" spans="1:10">
      <c r="A49" s="131" t="s">
        <v>5631</v>
      </c>
      <c r="B49" s="130" t="s">
        <v>5632</v>
      </c>
      <c r="C49" s="130" t="s">
        <v>0</v>
      </c>
      <c r="D49" s="130" t="s">
        <v>0</v>
      </c>
      <c r="E49" s="130" t="s">
        <v>0</v>
      </c>
      <c r="F49" s="130" t="str">
        <f>IF(COUNTIF(C49:E49, "yes") = 3, "yes", "no")</f>
        <v>yes</v>
      </c>
      <c r="G49" s="109" t="s">
        <v>5632</v>
      </c>
      <c r="H49" s="109" t="s">
        <v>2</v>
      </c>
      <c r="I49" s="110" t="s">
        <v>2</v>
      </c>
      <c r="J49" s="116"/>
    </row>
    <row r="50" spans="1:10">
      <c r="A50" s="123"/>
      <c r="B50" s="120"/>
      <c r="C50" s="120"/>
      <c r="D50" s="120"/>
      <c r="E50" s="120"/>
      <c r="F50" s="120"/>
      <c r="G50" s="111" t="s">
        <v>5633</v>
      </c>
      <c r="H50" s="111" t="s">
        <v>3</v>
      </c>
      <c r="I50" s="112" t="s">
        <v>3</v>
      </c>
      <c r="J50" s="116"/>
    </row>
    <row r="51" spans="1:10" ht="38.25" customHeight="1">
      <c r="A51" s="124"/>
      <c r="B51" s="121"/>
      <c r="C51" s="121"/>
      <c r="D51" s="121"/>
      <c r="E51" s="121"/>
      <c r="F51" s="121"/>
      <c r="G51" s="113" t="s">
        <v>5634</v>
      </c>
      <c r="H51" s="113" t="s">
        <v>3</v>
      </c>
      <c r="I51" s="114" t="s">
        <v>4</v>
      </c>
      <c r="J51" s="116"/>
    </row>
    <row r="52" spans="1:10">
      <c r="A52" s="131" t="s">
        <v>5635</v>
      </c>
      <c r="B52" s="130" t="s">
        <v>5636</v>
      </c>
      <c r="C52" s="130" t="s">
        <v>0</v>
      </c>
      <c r="D52" s="130" t="s">
        <v>0</v>
      </c>
      <c r="E52" s="130" t="s">
        <v>0</v>
      </c>
      <c r="F52" s="130" t="str">
        <f>IF(COUNTIF(C52:E52, "yes") = 3, "yes", "no")</f>
        <v>yes</v>
      </c>
      <c r="G52" s="109" t="s">
        <v>1058</v>
      </c>
      <c r="H52" s="109" t="s">
        <v>3</v>
      </c>
      <c r="I52" s="110" t="s">
        <v>3</v>
      </c>
      <c r="J52" s="116"/>
    </row>
    <row r="53" spans="1:10">
      <c r="A53" s="123"/>
      <c r="B53" s="120"/>
      <c r="C53" s="120"/>
      <c r="D53" s="120"/>
      <c r="E53" s="120"/>
      <c r="F53" s="120"/>
      <c r="G53" s="111" t="s">
        <v>5637</v>
      </c>
      <c r="H53" s="111" t="s">
        <v>3</v>
      </c>
      <c r="I53" s="112" t="s">
        <v>3</v>
      </c>
      <c r="J53" s="116"/>
    </row>
    <row r="54" spans="1:10">
      <c r="A54" s="124"/>
      <c r="B54" s="121"/>
      <c r="C54" s="121"/>
      <c r="D54" s="121"/>
      <c r="E54" s="121"/>
      <c r="F54" s="121"/>
      <c r="G54" s="113" t="s">
        <v>5638</v>
      </c>
      <c r="H54" s="113" t="s">
        <v>2</v>
      </c>
      <c r="I54" s="114" t="s">
        <v>2</v>
      </c>
      <c r="J54" s="116"/>
    </row>
    <row r="55" spans="1:10">
      <c r="A55" s="131" t="s">
        <v>5639</v>
      </c>
      <c r="B55" s="130" t="s">
        <v>4985</v>
      </c>
      <c r="C55" s="130" t="s">
        <v>0</v>
      </c>
      <c r="D55" s="130" t="s">
        <v>0</v>
      </c>
      <c r="E55" s="130" t="s">
        <v>0</v>
      </c>
      <c r="F55" s="130" t="str">
        <f>IF(COUNTIF(C55:E55, "yes") = 3, "yes", "no")</f>
        <v>yes</v>
      </c>
      <c r="G55" s="109" t="s">
        <v>4985</v>
      </c>
      <c r="H55" s="109" t="s">
        <v>2</v>
      </c>
      <c r="I55" s="110" t="s">
        <v>2</v>
      </c>
      <c r="J55" s="116"/>
    </row>
    <row r="56" spans="1:10">
      <c r="A56" s="123"/>
      <c r="B56" s="120"/>
      <c r="C56" s="120"/>
      <c r="D56" s="120"/>
      <c r="E56" s="120"/>
      <c r="F56" s="120"/>
      <c r="G56" s="111" t="s">
        <v>5640</v>
      </c>
      <c r="H56" s="111" t="s">
        <v>3</v>
      </c>
      <c r="I56" s="112" t="s">
        <v>3</v>
      </c>
      <c r="J56" s="116"/>
    </row>
    <row r="57" spans="1:10" ht="36.75" customHeight="1">
      <c r="A57" s="124"/>
      <c r="B57" s="121"/>
      <c r="C57" s="121"/>
      <c r="D57" s="121"/>
      <c r="E57" s="121"/>
      <c r="F57" s="121"/>
      <c r="G57" s="113" t="s">
        <v>5641</v>
      </c>
      <c r="H57" s="113" t="s">
        <v>3</v>
      </c>
      <c r="I57" s="114" t="s">
        <v>4</v>
      </c>
      <c r="J57" s="116"/>
    </row>
    <row r="58" spans="1:10">
      <c r="A58" s="131" t="s">
        <v>5642</v>
      </c>
      <c r="B58" s="130" t="s">
        <v>5643</v>
      </c>
      <c r="C58" s="130" t="s">
        <v>0</v>
      </c>
      <c r="D58" s="130" t="s">
        <v>0</v>
      </c>
      <c r="E58" s="130" t="s">
        <v>0</v>
      </c>
      <c r="F58" s="130" t="str">
        <f>IF(COUNTIF(C58:E58, "yes") = 3, "yes", "no")</f>
        <v>yes</v>
      </c>
      <c r="G58" s="109" t="s">
        <v>5644</v>
      </c>
      <c r="H58" s="109" t="s">
        <v>2</v>
      </c>
      <c r="I58" s="110" t="s">
        <v>2</v>
      </c>
      <c r="J58" s="116"/>
    </row>
    <row r="59" spans="1:10">
      <c r="A59" s="123"/>
      <c r="B59" s="120"/>
      <c r="C59" s="120"/>
      <c r="D59" s="120"/>
      <c r="E59" s="120"/>
      <c r="F59" s="120"/>
      <c r="G59" s="111" t="s">
        <v>5645</v>
      </c>
      <c r="H59" s="111" t="s">
        <v>3</v>
      </c>
      <c r="I59" s="112" t="s">
        <v>3</v>
      </c>
      <c r="J59" s="116"/>
    </row>
    <row r="60" spans="1:10">
      <c r="A60" s="124"/>
      <c r="B60" s="121"/>
      <c r="C60" s="121"/>
      <c r="D60" s="121"/>
      <c r="E60" s="121"/>
      <c r="F60" s="121"/>
      <c r="G60" s="113" t="s">
        <v>5646</v>
      </c>
      <c r="H60" s="113" t="s">
        <v>3</v>
      </c>
      <c r="I60" s="114" t="s">
        <v>4</v>
      </c>
      <c r="J60" s="116"/>
    </row>
    <row r="61" spans="1:10">
      <c r="A61" s="131" t="s">
        <v>5647</v>
      </c>
      <c r="B61" s="130" t="s">
        <v>5236</v>
      </c>
      <c r="C61" s="130" t="s">
        <v>0</v>
      </c>
      <c r="D61" s="130" t="s">
        <v>0</v>
      </c>
      <c r="E61" s="130" t="s">
        <v>0</v>
      </c>
      <c r="F61" s="130" t="str">
        <f>IF(COUNTIF(C61:E61, "yes") = 3, "yes", "no")</f>
        <v>yes</v>
      </c>
      <c r="G61" s="109" t="s">
        <v>5236</v>
      </c>
      <c r="H61" s="109" t="s">
        <v>2</v>
      </c>
      <c r="I61" s="110" t="s">
        <v>2</v>
      </c>
      <c r="J61" s="116"/>
    </row>
    <row r="62" spans="1:10">
      <c r="A62" s="123"/>
      <c r="B62" s="120"/>
      <c r="C62" s="120"/>
      <c r="D62" s="120"/>
      <c r="E62" s="120"/>
      <c r="F62" s="120"/>
      <c r="G62" s="111" t="s">
        <v>4871</v>
      </c>
      <c r="H62" s="111" t="s">
        <v>3</v>
      </c>
      <c r="I62" s="112" t="s">
        <v>3</v>
      </c>
      <c r="J62" s="116"/>
    </row>
    <row r="63" spans="1:10" ht="33.75" customHeight="1">
      <c r="A63" s="124"/>
      <c r="B63" s="121"/>
      <c r="C63" s="121"/>
      <c r="D63" s="121"/>
      <c r="E63" s="121"/>
      <c r="F63" s="121"/>
      <c r="G63" s="113" t="s">
        <v>5279</v>
      </c>
      <c r="H63" s="113" t="s">
        <v>3</v>
      </c>
      <c r="I63" s="114" t="s">
        <v>4</v>
      </c>
      <c r="J63" s="116"/>
    </row>
    <row r="64" spans="1:10">
      <c r="A64" s="131" t="s">
        <v>5648</v>
      </c>
      <c r="B64" s="130" t="s">
        <v>4016</v>
      </c>
      <c r="C64" s="130" t="s">
        <v>0</v>
      </c>
      <c r="D64" s="130" t="s">
        <v>0</v>
      </c>
      <c r="E64" s="130" t="s">
        <v>0</v>
      </c>
      <c r="F64" s="130" t="str">
        <f>IF(COUNTIF(C64:E64, "yes") = 3, "yes", "no")</f>
        <v>yes</v>
      </c>
      <c r="G64" s="109" t="s">
        <v>4016</v>
      </c>
      <c r="H64" s="109" t="s">
        <v>2</v>
      </c>
      <c r="I64" s="110" t="s">
        <v>2</v>
      </c>
      <c r="J64" s="116"/>
    </row>
    <row r="65" spans="1:10">
      <c r="A65" s="123"/>
      <c r="B65" s="120"/>
      <c r="C65" s="120"/>
      <c r="D65" s="120"/>
      <c r="E65" s="120"/>
      <c r="F65" s="120"/>
      <c r="G65" s="111" t="s">
        <v>5649</v>
      </c>
      <c r="H65" s="111" t="s">
        <v>3</v>
      </c>
      <c r="I65" s="112" t="s">
        <v>3</v>
      </c>
      <c r="J65" s="116"/>
    </row>
    <row r="66" spans="1:10" ht="40.5" customHeight="1">
      <c r="A66" s="124"/>
      <c r="B66" s="121"/>
      <c r="C66" s="121"/>
      <c r="D66" s="121"/>
      <c r="E66" s="121"/>
      <c r="F66" s="121"/>
      <c r="G66" s="113" t="s">
        <v>5650</v>
      </c>
      <c r="H66" s="113" t="s">
        <v>3</v>
      </c>
      <c r="I66" s="114" t="s">
        <v>4</v>
      </c>
      <c r="J66" s="116"/>
    </row>
    <row r="67" spans="1:10">
      <c r="J67" s="117"/>
    </row>
  </sheetData>
  <mergeCells count="120">
    <mergeCell ref="F46:F48"/>
    <mergeCell ref="F28:F30"/>
    <mergeCell ref="D64:D66"/>
    <mergeCell ref="F37:F39"/>
    <mergeCell ref="F64:F66"/>
    <mergeCell ref="E25:E27"/>
    <mergeCell ref="B64:B66"/>
    <mergeCell ref="F10:F12"/>
    <mergeCell ref="A10:A12"/>
    <mergeCell ref="E43:E45"/>
    <mergeCell ref="A19:A21"/>
    <mergeCell ref="E52:E54"/>
    <mergeCell ref="C19:C21"/>
    <mergeCell ref="D40:D42"/>
    <mergeCell ref="F40:F42"/>
    <mergeCell ref="D49:D51"/>
    <mergeCell ref="E28:E30"/>
    <mergeCell ref="B58:B60"/>
    <mergeCell ref="A37:A39"/>
    <mergeCell ref="A46:A48"/>
    <mergeCell ref="C46:C48"/>
    <mergeCell ref="E31:E33"/>
    <mergeCell ref="E46:E48"/>
    <mergeCell ref="E40:E42"/>
    <mergeCell ref="A7:A9"/>
    <mergeCell ref="A16:A18"/>
    <mergeCell ref="E49:E51"/>
    <mergeCell ref="C16:C18"/>
    <mergeCell ref="A25:A27"/>
    <mergeCell ref="E10:E12"/>
    <mergeCell ref="E19:E21"/>
    <mergeCell ref="A55:A57"/>
    <mergeCell ref="C55:C57"/>
    <mergeCell ref="B40:B42"/>
    <mergeCell ref="A22:A24"/>
    <mergeCell ref="A34:A36"/>
    <mergeCell ref="A28:A30"/>
    <mergeCell ref="C34:C36"/>
    <mergeCell ref="C28:C30"/>
    <mergeCell ref="C37:C39"/>
    <mergeCell ref="E37:E39"/>
    <mergeCell ref="B16:B18"/>
    <mergeCell ref="D10:D12"/>
    <mergeCell ref="E55:E57"/>
    <mergeCell ref="D34:D36"/>
    <mergeCell ref="B43:B45"/>
    <mergeCell ref="B52:B54"/>
    <mergeCell ref="D52:D54"/>
    <mergeCell ref="A31:A33"/>
    <mergeCell ref="F19:F21"/>
    <mergeCell ref="A40:A42"/>
    <mergeCell ref="F25:F27"/>
    <mergeCell ref="C64:C66"/>
    <mergeCell ref="D61:D63"/>
    <mergeCell ref="E64:E66"/>
    <mergeCell ref="B46:B48"/>
    <mergeCell ref="D46:D48"/>
    <mergeCell ref="C40:C42"/>
    <mergeCell ref="B61:B63"/>
    <mergeCell ref="D58:D60"/>
    <mergeCell ref="F58:F60"/>
    <mergeCell ref="A64:A66"/>
    <mergeCell ref="F34:F36"/>
    <mergeCell ref="F55:F57"/>
    <mergeCell ref="A61:A63"/>
    <mergeCell ref="C31:C33"/>
    <mergeCell ref="B19:B21"/>
    <mergeCell ref="B28:B30"/>
    <mergeCell ref="D28:D30"/>
    <mergeCell ref="B37:B39"/>
    <mergeCell ref="F22:F24"/>
    <mergeCell ref="D37:D39"/>
    <mergeCell ref="B10:B12"/>
    <mergeCell ref="C25:C27"/>
    <mergeCell ref="E34:E36"/>
    <mergeCell ref="C52:C54"/>
    <mergeCell ref="D7:D9"/>
    <mergeCell ref="D16:D18"/>
    <mergeCell ref="E61:E63"/>
    <mergeCell ref="C22:C24"/>
    <mergeCell ref="F13:F15"/>
    <mergeCell ref="B49:B51"/>
    <mergeCell ref="D43:D45"/>
    <mergeCell ref="F43:F45"/>
    <mergeCell ref="F52:F54"/>
    <mergeCell ref="F49:F51"/>
    <mergeCell ref="E22:E24"/>
    <mergeCell ref="B25:B27"/>
    <mergeCell ref="D19:D21"/>
    <mergeCell ref="F7:F9"/>
    <mergeCell ref="F16:F18"/>
    <mergeCell ref="E13:E15"/>
    <mergeCell ref="B13:B15"/>
    <mergeCell ref="D13:D15"/>
    <mergeCell ref="F31:F33"/>
    <mergeCell ref="C43:C45"/>
    <mergeCell ref="C61:C63"/>
    <mergeCell ref="B34:B36"/>
    <mergeCell ref="D25:D27"/>
    <mergeCell ref="B55:B57"/>
    <mergeCell ref="D55:D57"/>
    <mergeCell ref="A13:A15"/>
    <mergeCell ref="C13:C15"/>
    <mergeCell ref="C7:C9"/>
    <mergeCell ref="F61:F63"/>
    <mergeCell ref="E7:E9"/>
    <mergeCell ref="A43:A45"/>
    <mergeCell ref="A58:A60"/>
    <mergeCell ref="E16:E18"/>
    <mergeCell ref="A52:A54"/>
    <mergeCell ref="B7:B9"/>
    <mergeCell ref="A49:A51"/>
    <mergeCell ref="C49:C51"/>
    <mergeCell ref="C58:C60"/>
    <mergeCell ref="B22:B24"/>
    <mergeCell ref="E58:E60"/>
    <mergeCell ref="D22:D24"/>
    <mergeCell ref="B31:B33"/>
    <mergeCell ref="D31:D33"/>
    <mergeCell ref="C10:C12"/>
  </mergeCells>
  <dataValidations count="2">
    <dataValidation type="list" allowBlank="1" sqref="C7:E7 C10:E10 C13:E13 C16:E16 C19:E19 C22:E22 C25:E25 C28:E28 C31:E31 C34:E34 C37:E37 C40:E40 C43:E43 C46:E46 C49:E49 C52:E52 C55:E55 C58:E58 C61:E61 C64:E64" xr:uid="{00000000-0002-0000-6100-000000000000}">
      <formula1>binary_options</formula1>
    </dataValidation>
    <dataValidation type="list" allowBlank="1" sqref="H7:I66" xr:uid="{00000000-0002-0000-6100-000001000000}">
      <formula1>answer_evaluations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98</vt:i4>
      </vt:variant>
      <vt:variant>
        <vt:lpstr>Įvardytieji diapazonai</vt:lpstr>
      </vt:variant>
      <vt:variant>
        <vt:i4>3</vt:i4>
      </vt:variant>
    </vt:vector>
  </HeadingPairs>
  <TitlesOfParts>
    <vt:vector size="101" baseType="lpstr">
      <vt:lpstr>Options</vt:lpstr>
      <vt:lpstr>Calcs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42</vt:lpstr>
      <vt:lpstr>41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answer_evaluations</vt:lpstr>
      <vt:lpstr>binary_options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Rokas Kilinskas</cp:lastModifiedBy>
  <dcterms:created xsi:type="dcterms:W3CDTF">2025-03-28T17:46:27Z</dcterms:created>
  <dcterms:modified xsi:type="dcterms:W3CDTF">2025-05-10T19:02:20Z</dcterms:modified>
</cp:coreProperties>
</file>