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Kilometraje" sheetId="2" state="visible" r:id="rId3"/>
    <sheet name="Pivot Table_Kilometraje_1" sheetId="3" state="visible" r:id="rId4"/>
    <sheet name="Kiloemtros Mes unidad" sheetId="4" state="visible" r:id="rId5"/>
    <sheet name="Pivot Table_Hoja1_1" sheetId="5" state="visible" r:id="rId6"/>
    <sheet name="Confirmar" sheetId="6" state="visible" r:id="rId7"/>
    <sheet name="Lista de Operadores" sheetId="7" state="visible" r:id="rId8"/>
    <sheet name="Equipo" sheetId="8" state="visible" r:id="rId9"/>
    <sheet name="AJUSTES" sheetId="9" state="visible" r:id="rId10"/>
  </sheets>
  <definedNames>
    <definedName function="false" hidden="true" localSheetId="3" name="_xlnm._FilterDatabase" vbProcedure="false">'Kiloemtros Mes unidad'!$A$1:$I$42</definedName>
    <definedName function="false" hidden="true" localSheetId="1" name="_xlnm._FilterDatabase" vbProcedure="false">Kilometraje!$A$1:$D$65</definedName>
    <definedName function="false" hidden="false" localSheetId="0" name="_xlnm._FilterDatabase_0_0" vbProcedure="false">Hoja1!$A$1:$I$313</definedName>
    <definedName function="false" hidden="false" localSheetId="0" name="_xlnm._FilterDatabase_0_0_0" vbProcedure="false">Hoja1!$A$1:$I$14</definedName>
    <definedName function="false" hidden="false" localSheetId="0" name="_xlnm._FilterDatabase_0_0_0_0" vbProcedure="false">Hoja1!$A$1:$I$1</definedName>
  </definedNames>
  <calcPr iterateCount="100" refMode="A1" iterate="false" iterateDelta="0.0001"/>
  <pivotCaches>
    <pivotCache cacheId="1" r:id="rId12"/>
    <pivotCache cacheId="2" r:id="rId13"/>
  </pivotCaches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17" authorId="0">
      <text>
        <r>
          <rPr>
            <sz val="10"/>
            <rFont val="Arial"/>
            <family val="2"/>
            <charset val="1"/>
          </rPr>
          <t xml:space="preserve">El vale tiene fecha de Marzo pero cargo en abril para efectos degrafica se corrio la fecha </t>
        </r>
      </text>
    </comment>
  </commentList>
</comments>
</file>

<file path=xl/sharedStrings.xml><?xml version="1.0" encoding="utf-8"?>
<sst xmlns="http://schemas.openxmlformats.org/spreadsheetml/2006/main" count="3001" uniqueCount="402">
  <si>
    <t xml:space="preserve">Fecha </t>
  </si>
  <si>
    <t xml:space="preserve">Operador</t>
  </si>
  <si>
    <t xml:space="preserve">Numero de Vale</t>
  </si>
  <si>
    <t xml:space="preserve">Litros</t>
  </si>
  <si>
    <t xml:space="preserve">Economico</t>
  </si>
  <si>
    <t xml:space="preserve">Numero de Ticket </t>
  </si>
  <si>
    <t xml:space="preserve">Com Ticket</t>
  </si>
  <si>
    <t xml:space="preserve">Cantidad</t>
  </si>
  <si>
    <t xml:space="preserve">Validar Cargas</t>
  </si>
  <si>
    <t xml:space="preserve">RODRIG M</t>
  </si>
  <si>
    <t xml:space="preserve">L-200 Diesel</t>
  </si>
  <si>
    <t xml:space="preserve">RAMON</t>
  </si>
  <si>
    <t xml:space="preserve">T-1</t>
  </si>
  <si>
    <t xml:space="preserve">ALBERTO</t>
  </si>
  <si>
    <t xml:space="preserve">CANCELADO</t>
  </si>
  <si>
    <t xml:space="preserve">WENCESLAO</t>
  </si>
  <si>
    <t xml:space="preserve">T-12</t>
  </si>
  <si>
    <t xml:space="preserve">CUTBERTO</t>
  </si>
  <si>
    <t xml:space="preserve">T-8</t>
  </si>
  <si>
    <t xml:space="preserve">4429644/4429650</t>
  </si>
  <si>
    <t xml:space="preserve">JOSE LUIS</t>
  </si>
  <si>
    <t xml:space="preserve">SENTRA </t>
  </si>
  <si>
    <t xml:space="preserve">ROBERTO</t>
  </si>
  <si>
    <t xml:space="preserve">T-18</t>
  </si>
  <si>
    <t xml:space="preserve">T-11</t>
  </si>
  <si>
    <t xml:space="preserve"> </t>
  </si>
  <si>
    <t xml:space="preserve">JOSE MERCED</t>
  </si>
  <si>
    <t xml:space="preserve">BOMBAS</t>
  </si>
  <si>
    <t xml:space="preserve">AURELIANO</t>
  </si>
  <si>
    <t xml:space="preserve">T-9</t>
  </si>
  <si>
    <t xml:space="preserve">Baltazar</t>
  </si>
  <si>
    <t xml:space="preserve">T-13</t>
  </si>
  <si>
    <t xml:space="preserve">L-200 Gasolina</t>
  </si>
  <si>
    <t xml:space="preserve">Victor B</t>
  </si>
  <si>
    <t xml:space="preserve">NAZARIO A</t>
  </si>
  <si>
    <t xml:space="preserve">T-17</t>
  </si>
  <si>
    <t xml:space="preserve">4438303/4438319</t>
  </si>
  <si>
    <t xml:space="preserve">MARIO</t>
  </si>
  <si>
    <t xml:space="preserve">T-7</t>
  </si>
  <si>
    <t xml:space="preserve">T-4</t>
  </si>
  <si>
    <t xml:space="preserve">T-6</t>
  </si>
  <si>
    <t xml:space="preserve">T-15</t>
  </si>
  <si>
    <t xml:space="preserve">ANTONIO R</t>
  </si>
  <si>
    <t xml:space="preserve">RANGER B</t>
  </si>
  <si>
    <t xml:space="preserve">T-14</t>
  </si>
  <si>
    <t xml:space="preserve">MARIO </t>
  </si>
  <si>
    <t xml:space="preserve">T-5</t>
  </si>
  <si>
    <t xml:space="preserve">T-10</t>
  </si>
  <si>
    <t xml:space="preserve">LUIS SANTOS</t>
  </si>
  <si>
    <t xml:space="preserve">T-16</t>
  </si>
  <si>
    <t xml:space="preserve">MISAEL</t>
  </si>
  <si>
    <t xml:space="preserve">SENTRA B</t>
  </si>
  <si>
    <t xml:space="preserve">UNK</t>
  </si>
  <si>
    <t xml:space="preserve">DENISSE</t>
  </si>
  <si>
    <t xml:space="preserve">Luis CHOCOLLO</t>
  </si>
  <si>
    <t xml:space="preserve">MIZAEL</t>
  </si>
  <si>
    <t xml:space="preserve">/</t>
  </si>
  <si>
    <t xml:space="preserve">RODRIGO G</t>
  </si>
  <si>
    <t xml:space="preserve">RANGER G</t>
  </si>
  <si>
    <t xml:space="preserve">ERICK DANIEL</t>
  </si>
  <si>
    <t xml:space="preserve">SENTRA G</t>
  </si>
  <si>
    <t xml:space="preserve">DANIEL</t>
  </si>
  <si>
    <t xml:space="preserve">ANGEL GONZALES</t>
  </si>
  <si>
    <t xml:space="preserve">JOSE ANTONIO</t>
  </si>
  <si>
    <t xml:space="preserve">RICARDO</t>
  </si>
  <si>
    <t xml:space="preserve">TALLER</t>
  </si>
  <si>
    <t xml:space="preserve">Efrain S</t>
  </si>
  <si>
    <t xml:space="preserve">T-04</t>
  </si>
  <si>
    <t xml:space="preserve">T-07</t>
  </si>
  <si>
    <t xml:space="preserve">T-09</t>
  </si>
  <si>
    <t xml:space="preserve">T-01</t>
  </si>
  <si>
    <t xml:space="preserve">RODRIGO M</t>
  </si>
  <si>
    <t xml:space="preserve">T-08</t>
  </si>
  <si>
    <t xml:space="preserve">SENTRA DENISSE</t>
  </si>
  <si>
    <t xml:space="preserve">T-06</t>
  </si>
  <si>
    <t xml:space="preserve">UKN</t>
  </si>
  <si>
    <t xml:space="preserve">L-200 ROJA</t>
  </si>
  <si>
    <t xml:space="preserve">T-05</t>
  </si>
  <si>
    <t xml:space="preserve">RODRIGOM</t>
  </si>
  <si>
    <t xml:space="preserve">TOYOTA SIENNA</t>
  </si>
  <si>
    <t xml:space="preserve">T09</t>
  </si>
  <si>
    <t xml:space="preserve">L-200</t>
  </si>
  <si>
    <t xml:space="preserve">SENTRA</t>
  </si>
  <si>
    <t xml:space="preserve">TOYOTA RMO</t>
  </si>
  <si>
    <t xml:space="preserve">CUTBERTO ALLENDE</t>
  </si>
  <si>
    <t xml:space="preserve">MISAEL </t>
  </si>
  <si>
    <t xml:space="preserve">VICTOR</t>
  </si>
  <si>
    <t xml:space="preserve">BALTAZAR</t>
  </si>
  <si>
    <t xml:space="preserve">JOSE JUAN </t>
  </si>
  <si>
    <t xml:space="preserve">NAZARIO</t>
  </si>
  <si>
    <t xml:space="preserve">ANTONIO</t>
  </si>
  <si>
    <t xml:space="preserve">L-200 GRIS</t>
  </si>
  <si>
    <t xml:space="preserve">27/07/2021</t>
  </si>
  <si>
    <t xml:space="preserve">28/07/2021</t>
  </si>
  <si>
    <t xml:space="preserve">29/07/2021</t>
  </si>
  <si>
    <t xml:space="preserve">TOYOTA</t>
  </si>
  <si>
    <t xml:space="preserve">30/07/2021</t>
  </si>
  <si>
    <t xml:space="preserve">31/07/2021</t>
  </si>
  <si>
    <t xml:space="preserve">2/08/2021</t>
  </si>
  <si>
    <t xml:space="preserve">3/08/2021</t>
  </si>
  <si>
    <t xml:space="preserve">4/08/2021</t>
  </si>
  <si>
    <t xml:space="preserve">5/08/2021</t>
  </si>
  <si>
    <t xml:space="preserve">6/08/2021</t>
  </si>
  <si>
    <t xml:space="preserve">DENISE</t>
  </si>
  <si>
    <t xml:space="preserve">SENTRA P</t>
  </si>
  <si>
    <t xml:space="preserve">Taller</t>
  </si>
  <si>
    <t xml:space="preserve">7/08/2021</t>
  </si>
  <si>
    <t xml:space="preserve">8/08/2021</t>
  </si>
  <si>
    <t xml:space="preserve">9/08/2021</t>
  </si>
  <si>
    <t xml:space="preserve">10/08/2021</t>
  </si>
  <si>
    <t xml:space="preserve">11/08/2021</t>
  </si>
  <si>
    <t xml:space="preserve">12/08/2021</t>
  </si>
  <si>
    <t xml:space="preserve">13/08/2021</t>
  </si>
  <si>
    <t xml:space="preserve">L-200R</t>
  </si>
  <si>
    <t xml:space="preserve">14/08/2021</t>
  </si>
  <si>
    <t xml:space="preserve">15/08/2021</t>
  </si>
  <si>
    <t xml:space="preserve">16/08/2021</t>
  </si>
  <si>
    <t xml:space="preserve">17/08/2021</t>
  </si>
  <si>
    <t xml:space="preserve">18/08/2021</t>
  </si>
  <si>
    <t xml:space="preserve">19/08/2021</t>
  </si>
  <si>
    <t xml:space="preserve">22/08/2021</t>
  </si>
  <si>
    <t xml:space="preserve">23/08/2021</t>
  </si>
  <si>
    <t xml:space="preserve">24/08/2021</t>
  </si>
  <si>
    <t xml:space="preserve">25/08/2021</t>
  </si>
  <si>
    <t xml:space="preserve">26/08/2021</t>
  </si>
  <si>
    <t xml:space="preserve">27/08/2021</t>
  </si>
  <si>
    <t xml:space="preserve">ALVARO DIAS B</t>
  </si>
  <si>
    <t xml:space="preserve">CAMIONETA C</t>
  </si>
  <si>
    <t xml:space="preserve">unk</t>
  </si>
  <si>
    <t xml:space="preserve">28/08/2021</t>
  </si>
  <si>
    <t xml:space="preserve">29/08/2021</t>
  </si>
  <si>
    <t xml:space="preserve">30/08/2021</t>
  </si>
  <si>
    <t xml:space="preserve">FAUSTO</t>
  </si>
  <si>
    <t xml:space="preserve">31/08/2021</t>
  </si>
  <si>
    <t xml:space="preserve">01/09/2021</t>
  </si>
  <si>
    <t xml:space="preserve">02/09/2021</t>
  </si>
  <si>
    <t xml:space="preserve">03/09/2021</t>
  </si>
  <si>
    <t xml:space="preserve">3/09/2021</t>
  </si>
  <si>
    <t xml:space="preserve">4/09/2021</t>
  </si>
  <si>
    <t xml:space="preserve">6/09/2021</t>
  </si>
  <si>
    <t xml:space="preserve">7/09/2021</t>
  </si>
  <si>
    <t xml:space="preserve">8/09/2021</t>
  </si>
  <si>
    <t xml:space="preserve">9/09/2021</t>
  </si>
  <si>
    <t xml:space="preserve">10/09/2021</t>
  </si>
  <si>
    <t xml:space="preserve">12/09/2021</t>
  </si>
  <si>
    <t xml:space="preserve">RANGER</t>
  </si>
  <si>
    <t xml:space="preserve">Kilometraje</t>
  </si>
  <si>
    <t xml:space="preserve">Fecha</t>
  </si>
  <si>
    <t xml:space="preserve">Compania </t>
  </si>
  <si>
    <t xml:space="preserve">Dumax</t>
  </si>
  <si>
    <t xml:space="preserve">SACMAM</t>
  </si>
  <si>
    <t xml:space="preserve">Ubicalo</t>
  </si>
  <si>
    <t xml:space="preserve">Mzone</t>
  </si>
  <si>
    <t xml:space="preserve">Sum - Kilometraje</t>
  </si>
  <si>
    <t xml:space="preserve">Rendimiento</t>
  </si>
  <si>
    <t xml:space="preserve">Total Result</t>
  </si>
  <si>
    <t xml:space="preserve">Odometro incial </t>
  </si>
  <si>
    <t xml:space="preserve">Odometro Final</t>
  </si>
  <si>
    <t xml:space="preserve">Cambus inicial</t>
  </si>
  <si>
    <t xml:space="preserve">cambus final</t>
  </si>
  <si>
    <t xml:space="preserve">Litros canbus</t>
  </si>
  <si>
    <t xml:space="preserve">Kilometros canbus</t>
  </si>
  <si>
    <t xml:space="preserve">Rendimienti</t>
  </si>
  <si>
    <t xml:space="preserve">2021-01</t>
  </si>
  <si>
    <t xml:space="preserve">2021-02</t>
  </si>
  <si>
    <t xml:space="preserve">2021-03</t>
  </si>
  <si>
    <t xml:space="preserve">2021-04</t>
  </si>
  <si>
    <t xml:space="preserve">2021-05</t>
  </si>
  <si>
    <t xml:space="preserve">Sum - Litros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</si>
  <si>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</si>
  <si>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</si>
  <si>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</si>
  <si>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</si>
  <si>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</si>
  <si>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</si>
  <si>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</si>
  <si>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</si>
  <si>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GASOLINERA LOS TOROS, S.A. DE C.V.</t>
  </si>
  <si>
    <t xml:space="preserve">GTO090601K99</t>
  </si>
  <si>
    <t xml:space="preserve">DIESEL</t>
  </si>
  <si>
    <t xml:space="preserve">LITROS</t>
  </si>
  <si>
    <t xml:space="preserve">OPERADORA DE SERVICIOS PETROLIFEROS S.A DE C.V.</t>
  </si>
  <si>
    <t xml:space="preserve">OSP000113M54</t>
  </si>
  <si>
    <t xml:space="preserve">DIESEL AUTOMOTRIZ</t>
  </si>
  <si>
    <t xml:space="preserve">GASOLINA CONTENIDO MIN .87 OCTANOS</t>
  </si>
  <si>
    <t xml:space="preserve">GASOLINA CONTENIDO MIN .91 OCTANOS</t>
  </si>
  <si>
    <t xml:space="preserve">GRUPO FERCHE SA DE CV</t>
  </si>
  <si>
    <t xml:space="preserve">GFE9707075U3</t>
  </si>
  <si>
    <t xml:space="preserve">34006 PEMEX DIESEL</t>
  </si>
  <si>
    <t xml:space="preserve">SERVICIOS WURTS SA DE CV</t>
  </si>
  <si>
    <t xml:space="preserve">SWU070305HT9</t>
  </si>
  <si>
    <t xml:space="preserve">DIESEL (Despacho 6622581-0)</t>
  </si>
  <si>
    <t xml:space="preserve">SERVICIO CUEVAS SA DE CV</t>
  </si>
  <si>
    <t xml:space="preserve">SCU990513BQ4</t>
  </si>
  <si>
    <t xml:space="preserve">id empleado</t>
  </si>
  <si>
    <t xml:space="preserve">Nombre</t>
  </si>
  <si>
    <t xml:space="preserve">Apellido</t>
  </si>
  <si>
    <t xml:space="preserve">Segundo apelldo</t>
  </si>
  <si>
    <t xml:space="preserve">MALDONADO</t>
  </si>
  <si>
    <t xml:space="preserve">MORGADO</t>
  </si>
  <si>
    <t xml:space="preserve">ALLENDE</t>
  </si>
  <si>
    <t xml:space="preserve">RAMOS</t>
  </si>
  <si>
    <t xml:space="preserve">CARBALLO</t>
  </si>
  <si>
    <t xml:space="preserve">EFRAIN</t>
  </si>
  <si>
    <t xml:space="preserve">JUAREZ</t>
  </si>
  <si>
    <t xml:space="preserve">TREJO</t>
  </si>
  <si>
    <t xml:space="preserve">CASTILLO</t>
  </si>
  <si>
    <t xml:space="preserve">MARTINEZ</t>
  </si>
  <si>
    <t xml:space="preserve">JAIME</t>
  </si>
  <si>
    <t xml:space="preserve">HERNANDEZ</t>
  </si>
  <si>
    <t xml:space="preserve">JIMENEZ</t>
  </si>
  <si>
    <t xml:space="preserve">BELTRAN</t>
  </si>
  <si>
    <t xml:space="preserve">RAMIREZ</t>
  </si>
  <si>
    <t xml:space="preserve">JULIO CESAR</t>
  </si>
  <si>
    <t xml:space="preserve">MONTOYA</t>
  </si>
  <si>
    <t xml:space="preserve">ESTRELLA</t>
  </si>
  <si>
    <t xml:space="preserve">SALGUERO</t>
  </si>
  <si>
    <t xml:space="preserve">LEON</t>
  </si>
  <si>
    <t xml:space="preserve">CELI</t>
  </si>
  <si>
    <t xml:space="preserve">HUYOA</t>
  </si>
  <si>
    <t xml:space="preserve">ORTEGA</t>
  </si>
  <si>
    <t xml:space="preserve">ELODIA</t>
  </si>
  <si>
    <t xml:space="preserve">ROMERO</t>
  </si>
  <si>
    <t xml:space="preserve">GARCIA</t>
  </si>
  <si>
    <t xml:space="preserve">J GUILLERMO</t>
  </si>
  <si>
    <t xml:space="preserve">CRUZ</t>
  </si>
  <si>
    <t xml:space="preserve">CARDONA</t>
  </si>
  <si>
    <t xml:space="preserve">BETANCOURT</t>
  </si>
  <si>
    <t xml:space="preserve">ESPINOSA</t>
  </si>
  <si>
    <t xml:space="preserve">DIAZ</t>
  </si>
  <si>
    <t xml:space="preserve">EDUARDO FAUSTO</t>
  </si>
  <si>
    <t xml:space="preserve">AMADOR</t>
  </si>
  <si>
    <t xml:space="preserve">VIDAL </t>
  </si>
  <si>
    <t xml:space="preserve">ANGELES</t>
  </si>
  <si>
    <t xml:space="preserve">ABOMBAs</t>
  </si>
  <si>
    <t xml:space="preserve">BOMABAS</t>
  </si>
  <si>
    <t xml:space="preserve">Estrella</t>
  </si>
  <si>
    <t xml:space="preserve">Rodrigo</t>
  </si>
  <si>
    <t xml:space="preserve">L-200G</t>
  </si>
  <si>
    <t xml:space="preserve">Edilberto </t>
  </si>
  <si>
    <t xml:space="preserve">Perez</t>
  </si>
  <si>
    <t xml:space="preserve">RODRIO G</t>
  </si>
  <si>
    <t xml:space="preserve">LOPEZ SILVA</t>
  </si>
  <si>
    <t xml:space="preserve">FAUSTO </t>
  </si>
  <si>
    <t xml:space="preserve">G.</t>
  </si>
  <si>
    <t xml:space="preserve">Julio Montoyo</t>
  </si>
  <si>
    <t xml:space="preserve">LILIANA </t>
  </si>
  <si>
    <t xml:space="preserve">DIEGO </t>
  </si>
  <si>
    <t xml:space="preserve"> CABRERA</t>
  </si>
  <si>
    <t xml:space="preserve">Ismael </t>
  </si>
  <si>
    <t xml:space="preserve">Salas</t>
  </si>
  <si>
    <t xml:space="preserve">Vargas</t>
  </si>
  <si>
    <t xml:space="preserve">RAUL </t>
  </si>
  <si>
    <t xml:space="preserve">Guzman</t>
  </si>
  <si>
    <t xml:space="preserve">unknown</t>
  </si>
  <si>
    <t xml:space="preserve">Numero_Economico</t>
  </si>
  <si>
    <t xml:space="preserve">placas</t>
  </si>
  <si>
    <t xml:space="preserve">Equipos_instaldas</t>
  </si>
  <si>
    <t xml:space="preserve">Serial_Number</t>
  </si>
  <si>
    <t xml:space="preserve">Modelo</t>
  </si>
  <si>
    <t xml:space="preserve">Marca</t>
  </si>
  <si>
    <t xml:space="preserve">Tipo</t>
  </si>
  <si>
    <t xml:space="preserve">18AJ5Y </t>
  </si>
  <si>
    <t xml:space="preserve">No</t>
  </si>
  <si>
    <t xml:space="preserve">3HSDJAPT0KN393701 </t>
  </si>
  <si>
    <t xml:space="preserve">INTERNATIONAL  </t>
  </si>
  <si>
    <t xml:space="preserve">Tractor</t>
  </si>
  <si>
    <t xml:space="preserve">474EC5 </t>
  </si>
  <si>
    <t xml:space="preserve">F469086 </t>
  </si>
  <si>
    <t xml:space="preserve">KENWORTH  </t>
  </si>
  <si>
    <t xml:space="preserve">707ET8 </t>
  </si>
  <si>
    <t xml:space="preserve">3WKAD40X2EF856603 </t>
  </si>
  <si>
    <t xml:space="preserve">KENWORTH 2014 </t>
  </si>
  <si>
    <t xml:space="preserve">103ED7 </t>
  </si>
  <si>
    <t xml:space="preserve">3HSCWAPT0AN262182 </t>
  </si>
  <si>
    <t xml:space="preserve">INTERNATIONAL (GRUA 12 TN) 2010 </t>
  </si>
  <si>
    <t xml:space="preserve">706ET8 </t>
  </si>
  <si>
    <t xml:space="preserve">3HSDJAPT5EN779910 </t>
  </si>
  <si>
    <t xml:space="preserve">INTERNATIONAL 2014 </t>
  </si>
  <si>
    <t xml:space="preserve">185ER5 </t>
  </si>
  <si>
    <t xml:space="preserve">3HSDJAPT4EN762435 </t>
  </si>
  <si>
    <t xml:space="preserve">656EC5 </t>
  </si>
  <si>
    <t xml:space="preserve">KENWORTH 1998 </t>
  </si>
  <si>
    <t xml:space="preserve">880ER4 </t>
  </si>
  <si>
    <t xml:space="preserve">3HSDJAPT7DN482832 </t>
  </si>
  <si>
    <t xml:space="preserve">INTERNATIONAL 2013 </t>
  </si>
  <si>
    <t xml:space="preserve">257AS1 </t>
  </si>
  <si>
    <t xml:space="preserve">3HSDJAPR6CN558592 </t>
  </si>
  <si>
    <t xml:space="preserve">INTERNATIONAL 2012 </t>
  </si>
  <si>
    <t xml:space="preserve">141ED8 </t>
  </si>
  <si>
    <t xml:space="preserve">3HSDJAPT6CN672801 </t>
  </si>
  <si>
    <t xml:space="preserve">70AD2V </t>
  </si>
  <si>
    <t xml:space="preserve">3HSDJAPT7DN203718 </t>
  </si>
  <si>
    <t xml:space="preserve">INTERNATIONAL (HIAB 8.5 TN) 2013 </t>
  </si>
  <si>
    <t xml:space="preserve">381AU2 </t>
  </si>
  <si>
    <t xml:space="preserve">3HSDJAPT5DN203717 </t>
  </si>
  <si>
    <t xml:space="preserve">560AU2 </t>
  </si>
  <si>
    <t xml:space="preserve">3HSDJAPT1DN325281 </t>
  </si>
  <si>
    <t xml:space="preserve">INTERNATIONAL (HIAB 6 TN) 2013 </t>
  </si>
  <si>
    <t xml:space="preserve">881ER4 </t>
  </si>
  <si>
    <t xml:space="preserve">3HSDJAPT5DN482831 </t>
  </si>
  <si>
    <t xml:space="preserve">882ER4 </t>
  </si>
  <si>
    <t xml:space="preserve">3HSDJAPT3DN482830 </t>
  </si>
  <si>
    <t xml:space="preserve">Plana -1</t>
  </si>
  <si>
    <t xml:space="preserve">74TY1M </t>
  </si>
  <si>
    <t xml:space="preserve">3AWP04037YX223001 </t>
  </si>
  <si>
    <t xml:space="preserve">FRUEHAUF </t>
  </si>
  <si>
    <t xml:space="preserve">Plana</t>
  </si>
  <si>
    <t xml:space="preserve">Plana- 2</t>
  </si>
  <si>
    <t xml:space="preserve">217WC3 </t>
  </si>
  <si>
    <t xml:space="preserve">3R9AAJ2A83M002027 </t>
  </si>
  <si>
    <t xml:space="preserve">MONCLOVA (2 EJES) </t>
  </si>
  <si>
    <t xml:space="preserve">Plana-3</t>
  </si>
  <si>
    <t xml:space="preserve">15TY6D </t>
  </si>
  <si>
    <t xml:space="preserve">3C91740325A115877 </t>
  </si>
  <si>
    <t xml:space="preserve">CORPUS CHRISTI SUSP DE AIRE (NEUMATICA) </t>
  </si>
  <si>
    <t xml:space="preserve">Plana-4</t>
  </si>
  <si>
    <t xml:space="preserve">563WG1 </t>
  </si>
  <si>
    <t xml:space="preserve">3S9PT4035XH040007 </t>
  </si>
  <si>
    <t xml:space="preserve">CAYPROMEMA </t>
  </si>
  <si>
    <t xml:space="preserve">721WS7 </t>
  </si>
  <si>
    <t xml:space="preserve">923JFM18029 </t>
  </si>
  <si>
    <t xml:space="preserve">Plana-5</t>
  </si>
  <si>
    <t xml:space="preserve">59UE8N </t>
  </si>
  <si>
    <t xml:space="preserve">3T9BJ48T3EM014016 </t>
  </si>
  <si>
    <t xml:space="preserve">DE LA GARZA (CAMA BAJA) </t>
  </si>
  <si>
    <t xml:space="preserve">Plana-6</t>
  </si>
  <si>
    <t xml:space="preserve">107XS2 </t>
  </si>
  <si>
    <t xml:space="preserve">Z0231044 </t>
  </si>
  <si>
    <t xml:space="preserve">HERRERA (LOWBOY) </t>
  </si>
  <si>
    <t xml:space="preserve">Plana-7</t>
  </si>
  <si>
    <t xml:space="preserve">61TY1W </t>
  </si>
  <si>
    <t xml:space="preserve">3S9PA3325GU041782 </t>
  </si>
  <si>
    <t xml:space="preserve">REYSA (PLANA) </t>
  </si>
  <si>
    <t xml:space="preserve">UPV-1 </t>
  </si>
  <si>
    <t xml:space="preserve">377XS2 </t>
  </si>
  <si>
    <t xml:space="preserve">3S9TA2320FU041728 </t>
  </si>
  <si>
    <t xml:space="preserve">REYSA </t>
  </si>
  <si>
    <t xml:space="preserve">UPV</t>
  </si>
  <si>
    <t xml:space="preserve">UPV-2 </t>
  </si>
  <si>
    <t xml:space="preserve">618XP3 </t>
  </si>
  <si>
    <t xml:space="preserve">3C9TA4038FA197027 </t>
  </si>
  <si>
    <t xml:space="preserve">AGUILAR </t>
  </si>
  <si>
    <t xml:space="preserve">UPV-3 </t>
  </si>
  <si>
    <t xml:space="preserve">249XS2 </t>
  </si>
  <si>
    <t xml:space="preserve">3C9TA3827EA197038 </t>
  </si>
  <si>
    <t xml:space="preserve">AGUILAR (20M3) </t>
  </si>
  <si>
    <t xml:space="preserve">UPV-4 </t>
  </si>
  <si>
    <t xml:space="preserve">160XP8 </t>
  </si>
  <si>
    <t xml:space="preserve">3S9TA2323GU041756 </t>
  </si>
  <si>
    <t xml:space="preserve">REYSA ACERO 30 M3 </t>
  </si>
  <si>
    <t xml:space="preserve">UPV-5 </t>
  </si>
  <si>
    <t xml:space="preserve">42UE8N </t>
  </si>
  <si>
    <t xml:space="preserve">3S9TA2326KU041890 </t>
  </si>
  <si>
    <t xml:space="preserve">TOLVA-1 </t>
  </si>
  <si>
    <t xml:space="preserve">452WS8 </t>
  </si>
  <si>
    <t xml:space="preserve">3T9BJ48T3EM014015 </t>
  </si>
  <si>
    <t xml:space="preserve">DE LA GARZA (TOLVA) </t>
  </si>
  <si>
    <t xml:space="preserve">TOLVA</t>
  </si>
  <si>
    <t xml:space="preserve">PIPA-2 </t>
  </si>
  <si>
    <t xml:space="preserve">073XN9 </t>
  </si>
  <si>
    <t xml:space="preserve">FM3930 </t>
  </si>
  <si>
    <t xml:space="preserve">PIPA</t>
  </si>
  <si>
    <t xml:space="preserve">PIPA-3 </t>
  </si>
  <si>
    <t xml:space="preserve">899XM9 </t>
  </si>
  <si>
    <t xml:space="preserve">MH0502 </t>
  </si>
  <si>
    <t xml:space="preserve">HERCULES </t>
  </si>
  <si>
    <t xml:space="preserve">PIPA-4 </t>
  </si>
  <si>
    <t xml:space="preserve">856WN8 </t>
  </si>
  <si>
    <t xml:space="preserve">893TTRR199 </t>
  </si>
  <si>
    <t xml:space="preserve">TYRSSA </t>
  </si>
  <si>
    <t xml:space="preserve">PIPA-5 </t>
  </si>
  <si>
    <t xml:space="preserve">1YA2893 </t>
  </si>
  <si>
    <t xml:space="preserve">FM4576 </t>
  </si>
  <si>
    <t xml:space="preserve">PIPA-6 </t>
  </si>
  <si>
    <t xml:space="preserve">1YA2892 </t>
  </si>
  <si>
    <t xml:space="preserve">85CTE3T1269 </t>
  </si>
  <si>
    <t xml:space="preserve">EL MEXICANO </t>
  </si>
  <si>
    <t xml:space="preserve">PIPA-7 </t>
  </si>
  <si>
    <t xml:space="preserve">1PN9968 </t>
  </si>
  <si>
    <t xml:space="preserve">3a9AT4033BM050876 </t>
  </si>
  <si>
    <t xml:space="preserve">MARGO </t>
  </si>
  <si>
    <t xml:space="preserve">PIPA-8 </t>
  </si>
  <si>
    <t xml:space="preserve">098WC3 </t>
  </si>
  <si>
    <t xml:space="preserve">9731TRR1254 </t>
  </si>
  <si>
    <t xml:space="preserve">PIPA-9 </t>
  </si>
  <si>
    <t xml:space="preserve">948XN8 </t>
  </si>
  <si>
    <t xml:space="preserve">FM4490 </t>
  </si>
  <si>
    <t xml:space="preserve">PIPA-10 </t>
  </si>
  <si>
    <t xml:space="preserve">753WN7 </t>
  </si>
  <si>
    <t xml:space="preserve">3S9ST4039CL020165 </t>
  </si>
  <si>
    <t xml:space="preserve">LAREDO </t>
  </si>
  <si>
    <t xml:space="preserve">PIPA-11 </t>
  </si>
  <si>
    <t xml:space="preserve">246XS7 </t>
  </si>
  <si>
    <t xml:space="preserve">913TTRR330 </t>
  </si>
  <si>
    <t xml:space="preserve">RANGER GASOLINA</t>
  </si>
  <si>
    <t xml:space="preserve">SENTRA B </t>
  </si>
  <si>
    <t xml:space="preserve">Ranger Blamca</t>
  </si>
  <si>
    <t xml:space="preserve">Ranger Blanca</t>
  </si>
  <si>
    <t xml:space="preserve">16/05/21</t>
  </si>
  <si>
    <t xml:space="preserve">19/05/21</t>
  </si>
  <si>
    <t xml:space="preserve">24/05/21</t>
  </si>
</sst>
</file>

<file path=xl/styles.xml><?xml version="1.0" encoding="utf-8"?>
<styleSheet xmlns="http://schemas.openxmlformats.org/spreadsheetml/2006/main">
  <numFmts count="15">
    <numFmt numFmtId="164" formatCode="[$-409]General"/>
    <numFmt numFmtId="165" formatCode="[$-407]General"/>
    <numFmt numFmtId="166" formatCode="[$$-409]#,##0.00;[RED]\-[$$-409]#,##0.00"/>
    <numFmt numFmtId="167" formatCode="\$#,##0\ ;[RED]&quot;($&quot;#,##0\)"/>
    <numFmt numFmtId="168" formatCode="[$-80A]dd/mm/yyyy"/>
    <numFmt numFmtId="169" formatCode="[$-409]#,##0.00"/>
    <numFmt numFmtId="170" formatCode="[$-409]mm/dd/yyyy\ hh:mm:ss"/>
    <numFmt numFmtId="171" formatCode="[$-409]0.00"/>
    <numFmt numFmtId="172" formatCode="[$-80A]mmmm"/>
    <numFmt numFmtId="173" formatCode="[$-409]0.0"/>
    <numFmt numFmtId="174" formatCode="[$-409]mm/dd/yy"/>
    <numFmt numFmtId="175" formatCode="[$-409]mm/dd/yyyy"/>
    <numFmt numFmtId="176" formatCode="General"/>
    <numFmt numFmtId="177" formatCode="0.0"/>
    <numFmt numFmtId="178" formatCode="[$-409]@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2"/>
      <color rgb="FF000000"/>
      <name val="Arial"/>
      <family val="0"/>
      <charset val="1"/>
    </font>
    <font>
      <b val="true"/>
      <sz val="10"/>
      <name val="Arial"/>
      <family val="2"/>
      <charset val="1"/>
    </font>
    <font>
      <sz val="10"/>
      <color rgb="FFFFFFFF"/>
      <name val="Nimbus Sans"/>
      <family val="2"/>
      <charset val="1"/>
    </font>
    <font>
      <sz val="10"/>
      <color rgb="FF000000"/>
      <name val="Nimbus Sans"/>
      <family val="2"/>
      <charset val="1"/>
    </font>
    <font>
      <b val="true"/>
      <sz val="12"/>
      <color rgb="FFEEEEEE"/>
      <name val="Nimbus Sans"/>
      <family val="2"/>
      <charset val="1"/>
    </font>
    <font>
      <sz val="12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sz val="11"/>
      <name val="Arial"/>
      <family val="2"/>
      <charset val="1"/>
    </font>
    <font>
      <sz val="12"/>
      <color rgb="FFEEEEEE"/>
      <name val="Arial"/>
      <family val="0"/>
      <charset val="1"/>
    </font>
    <font>
      <sz val="10"/>
      <color rgb="FF000000"/>
      <name val="Arial"/>
      <family val="2"/>
      <charset val="1"/>
    </font>
    <font>
      <sz val="14"/>
      <color rgb="FFFFFFFF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FFFFFF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4C1900"/>
        <bgColor rgb="FF800000"/>
      </patternFill>
    </fill>
    <fill>
      <patternFill patternType="solid">
        <fgColor rgb="FFFFCC99"/>
        <bgColor rgb="FFDDDDDD"/>
      </patternFill>
    </fill>
    <fill>
      <patternFill patternType="solid">
        <fgColor rgb="FFFF9966"/>
        <bgColor rgb="FFFF99CC"/>
      </patternFill>
    </fill>
    <fill>
      <patternFill patternType="solid">
        <fgColor rgb="FF4D4D4D"/>
        <bgColor rgb="FF666699"/>
      </patternFill>
    </fill>
    <fill>
      <patternFill patternType="solid">
        <fgColor rgb="FFCCCCCC"/>
        <bgColor rgb="FFC0C0C0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EEEEE"/>
      </patternFill>
    </fill>
    <fill>
      <patternFill patternType="solid">
        <fgColor rgb="FFDDDDDD"/>
        <bgColor rgb="FFEEEEEE"/>
      </patternFill>
    </fill>
    <fill>
      <patternFill patternType="solid">
        <fgColor rgb="FF3FAF46"/>
        <bgColor rgb="FF33CCCC"/>
      </patternFill>
    </fill>
  </fills>
  <borders count="42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4C1900"/>
      </bottom>
      <diagonal/>
    </border>
    <border diagonalUp="false" diagonalDown="false">
      <left style="hair">
        <color rgb="FF4C1900"/>
      </left>
      <right/>
      <top/>
      <bottom style="hair">
        <color rgb="FF4C1900"/>
      </bottom>
      <diagonal/>
    </border>
    <border diagonalUp="false" diagonalDown="false">
      <left/>
      <right style="hair">
        <color rgb="FF4C1900"/>
      </right>
      <top/>
      <bottom style="hair">
        <color rgb="FF4C1900"/>
      </bottom>
      <diagonal/>
    </border>
    <border diagonalUp="false" diagonalDown="false">
      <left style="hair">
        <color rgb="FF4C1900"/>
      </left>
      <right/>
      <top/>
      <bottom/>
      <diagonal/>
    </border>
    <border diagonalUp="false" diagonalDown="false">
      <left/>
      <right style="hair">
        <color rgb="FF4C1900"/>
      </right>
      <top/>
      <bottom/>
      <diagonal/>
    </border>
    <border diagonalUp="false" diagonalDown="false">
      <left/>
      <right/>
      <top style="hair">
        <color rgb="FF4C1900"/>
      </top>
      <bottom/>
      <diagonal/>
    </border>
    <border diagonalUp="false" diagonalDown="false">
      <left style="hair">
        <color rgb="FF4C1900"/>
      </left>
      <right/>
      <top style="hair">
        <color rgb="FF4C1900"/>
      </top>
      <bottom/>
      <diagonal/>
    </border>
    <border diagonalUp="false" diagonalDown="false">
      <left/>
      <right style="hair">
        <color rgb="FF4C1900"/>
      </right>
      <top style="hair">
        <color rgb="FF4C1900"/>
      </top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4C1900"/>
      </left>
      <right style="hair">
        <color rgb="FF4C1900"/>
      </right>
      <top style="hair">
        <color rgb="FF4C1900"/>
      </top>
      <bottom style="hair">
        <color rgb="FF4C1900"/>
      </bottom>
      <diagonal/>
    </border>
    <border diagonalUp="false" diagonalDown="false">
      <left style="thin">
        <color rgb="FF8EAADB"/>
      </left>
      <right/>
      <top style="thin">
        <color rgb="FF8EAADB"/>
      </top>
      <bottom/>
      <diagonal/>
    </border>
    <border diagonalUp="false" diagonalDown="false">
      <left/>
      <right/>
      <top style="thin">
        <color rgb="FF8EAADB"/>
      </top>
      <bottom/>
      <diagonal/>
    </border>
    <border diagonalUp="false" diagonalDown="false">
      <left/>
      <right style="thin">
        <color rgb="FF8EAADB"/>
      </right>
      <top style="thin">
        <color rgb="FF8EAADB"/>
      </top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>
        <color rgb="FF8EAADB"/>
      </top>
      <bottom style="thin">
        <color rgb="FF8EAADB"/>
      </bottom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</borders>
  <cellStyleXfs count="48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3" borderId="0" applyFont="true" applyBorder="false" applyAlignment="true" applyProtection="false">
      <alignment horizontal="right" vertical="center" textRotation="0" wrapText="false" indent="0" shrinkToFit="false"/>
    </xf>
    <xf numFmtId="164" fontId="0" fillId="3" borderId="1" applyFont="true" applyBorder="true" applyAlignment="true" applyProtection="false">
      <alignment horizontal="right" vertical="center" textRotation="0" wrapText="false" indent="0" shrinkToFit="false"/>
    </xf>
    <xf numFmtId="164" fontId="0" fillId="3" borderId="2" applyFont="true" applyBorder="true" applyAlignment="true" applyProtection="false">
      <alignment horizontal="right" vertical="center" textRotation="0" wrapText="false" indent="0" shrinkToFit="false"/>
    </xf>
    <xf numFmtId="164" fontId="0" fillId="3" borderId="3" applyFont="true" applyBorder="true" applyAlignment="true" applyProtection="false">
      <alignment horizontal="right" vertical="center" textRotation="0" wrapText="false" indent="0" shrinkToFit="false"/>
    </xf>
    <xf numFmtId="164" fontId="0" fillId="3" borderId="4" applyFont="true" applyBorder="true" applyAlignment="true" applyProtection="false">
      <alignment horizontal="right" vertical="center" textRotation="0" wrapText="false" indent="0" shrinkToFit="false"/>
    </xf>
    <xf numFmtId="164" fontId="0" fillId="3" borderId="5" applyFont="true" applyBorder="true" applyAlignment="true" applyProtection="false">
      <alignment horizontal="right" vertical="center" textRotation="0" wrapText="false" indent="0" shrinkToFit="false"/>
    </xf>
    <xf numFmtId="164" fontId="0" fillId="3" borderId="6" applyFont="true" applyBorder="true" applyAlignment="true" applyProtection="false">
      <alignment horizontal="right" vertical="center" textRotation="0" wrapText="false" indent="0" shrinkToFit="false"/>
    </xf>
    <xf numFmtId="164" fontId="0" fillId="3" borderId="7" applyFont="true" applyBorder="true" applyAlignment="true" applyProtection="false">
      <alignment horizontal="right" vertical="center" textRotation="0" wrapText="false" indent="0" shrinkToFit="false"/>
    </xf>
    <xf numFmtId="164" fontId="0" fillId="3" borderId="8" applyFont="true" applyBorder="true" applyAlignment="true" applyProtection="false">
      <alignment horizontal="right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5" fontId="0" fillId="4" borderId="9" applyFont="true" applyBorder="true" applyAlignment="true" applyProtection="false">
      <alignment horizontal="right" vertical="bottom" textRotation="0" wrapText="tru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4" borderId="10" applyFont="true" applyBorder="true" applyAlignment="true" applyProtection="false">
      <alignment horizontal="center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9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0" borderId="0" applyFont="true" applyBorder="false" applyAlignment="true" applyProtection="false">
      <alignment horizontal="left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6" fontId="0" fillId="3" borderId="9" applyFont="true" applyBorder="true" applyAlignment="true" applyProtection="false">
      <alignment horizontal="general" vertical="center" textRotation="0" wrapText="false" indent="0" shrinkToFit="false"/>
    </xf>
    <xf numFmtId="164" fontId="7" fillId="0" borderId="0" applyFont="true" applyBorder="false" applyAlignment="true" applyProtection="false">
      <alignment horizontal="general" vertical="center" textRotation="0" wrapText="false" indent="0" shrinkToFit="false"/>
    </xf>
    <xf numFmtId="167" fontId="7" fillId="4" borderId="9" applyFont="true" applyBorder="true" applyAlignment="true" applyProtection="false">
      <alignment horizontal="general" vertical="center" textRotation="0" wrapText="false" indent="0" shrinkToFit="false"/>
    </xf>
    <xf numFmtId="164" fontId="7" fillId="0" borderId="0" applyFont="true" applyBorder="false" applyAlignment="true" applyProtection="false">
      <alignment horizontal="left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3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8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9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8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9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2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3" fontId="11" fillId="9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4" fontId="11" fillId="9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8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3" fontId="11" fillId="8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0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3" fontId="0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1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0" fillId="1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1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13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3" fontId="0" fillId="9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9" borderId="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1" fillId="1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4" xfId="38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5" xfId="39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6" xfId="38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7" xfId="38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39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5" fontId="0" fillId="0" borderId="21" xfId="37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75" fontId="0" fillId="0" borderId="22" xfId="37" applyFont="false" applyBorder="true" applyAlignment="false" applyProtection="false">
      <alignment horizontal="left" vertical="center" textRotation="0" wrapText="false" indent="0" shrinkToFit="false"/>
      <protection locked="true" hidden="false"/>
    </xf>
    <xf numFmtId="175" fontId="7" fillId="0" borderId="23" xfId="41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9" xfId="31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76" fontId="0" fillId="0" borderId="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4" xfId="37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25" xfId="4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6" xfId="4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7" xfId="4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28" xfId="4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9" xfId="37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30" xfId="4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42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1" xfId="4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32" xfId="4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1" borderId="9" xfId="31" applyFont="true" applyBorder="true" applyAlignment="false" applyProtection="true">
      <alignment horizontal="left" vertical="center" textRotation="0" wrapText="false" indent="0" shrinkToFit="false"/>
      <protection locked="true" hidden="false"/>
    </xf>
    <xf numFmtId="176" fontId="0" fillId="11" borderId="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1" xfId="4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2" xfId="4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3" xfId="4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34" xfId="4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35" xfId="41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7" fillId="0" borderId="36" xfId="4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37" xfId="4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38" xfId="4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39" xfId="4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3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14" fillId="7" borderId="40" xfId="3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7" borderId="0" xfId="3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7" borderId="40" xfId="3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7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5" xfId="4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26" xfId="4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7" xfId="4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7" fillId="0" borderId="28" xfId="4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30" xfId="4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0" xfId="42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1" xfId="4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7" fillId="0" borderId="32" xfId="4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42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31" xfId="4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0" xfId="4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1" xfId="4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2" xfId="4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22" xfId="4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3" xfId="42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7" fillId="0" borderId="34" xfId="4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7" fillId="0" borderId="36" xfId="4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7" fillId="0" borderId="37" xfId="4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7" fillId="0" borderId="38" xfId="4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9" fontId="7" fillId="0" borderId="39" xfId="4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9" borderId="4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6" fillId="7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7" fillId="7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9" fillId="7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6" fontId="0" fillId="8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3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mpo de la tabla dinámica" xfId="21"/>
    <cellStyle name="Card" xfId="22"/>
    <cellStyle name="Card B" xfId="23"/>
    <cellStyle name="Card BL" xfId="24"/>
    <cellStyle name="Card BR" xfId="25"/>
    <cellStyle name="Card L" xfId="26"/>
    <cellStyle name="Card R" xfId="27"/>
    <cellStyle name="Card T" xfId="28"/>
    <cellStyle name="Card TL" xfId="29"/>
    <cellStyle name="Card TR" xfId="30"/>
    <cellStyle name="Categoría de la tabla dinámica" xfId="31"/>
    <cellStyle name="Column Header" xfId="32"/>
    <cellStyle name="Esquina de la tabla dinámica" xfId="33"/>
    <cellStyle name="Heading 1 1" xfId="34"/>
    <cellStyle name="Heading 2 1" xfId="35"/>
    <cellStyle name="Input" xfId="36"/>
    <cellStyle name="Pivot Table Category" xfId="37"/>
    <cellStyle name="Pivot Table Corner" xfId="38"/>
    <cellStyle name="Pivot Table Field" xfId="39"/>
    <cellStyle name="Pivot Table Result" xfId="40"/>
    <cellStyle name="Pivot Table Title" xfId="41"/>
    <cellStyle name="Pivot Table Value" xfId="42"/>
    <cellStyle name="Result 1" xfId="43"/>
    <cellStyle name="Resultado de la tabla dinámica" xfId="44"/>
    <cellStyle name="Resultado2" xfId="45"/>
    <cellStyle name="Título de la tabla dinámica" xfId="46"/>
    <cellStyle name="Valor de la tabla dinámica" xfId="4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AADB"/>
      <rgbColor rgb="FF993366"/>
      <rgbColor rgb="FFEEEEEE"/>
      <rgbColor rgb="FFCCFFFF"/>
      <rgbColor rgb="FF660066"/>
      <rgbColor rgb="FFFF9966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003300"/>
      <rgbColor rgb="FF4C1900"/>
      <rgbColor rgb="FF993300"/>
      <rgbColor rgb="FF993366"/>
      <rgbColor rgb="FF333399"/>
      <rgbColor rgb="FF4D4D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0" createdVersion="3">
  <cacheSource type="worksheet">
    <worksheetSource ref="A1:C100" sheet="Kilometraje"/>
  </cacheSource>
  <cacheFields count="3">
    <cacheField name="Economico" numFmtId="0">
      <sharedItems containsBlank="1" count="17">
        <s v="T-1"/>
        <s v="T-10"/>
        <s v="T-11"/>
        <s v="T-12"/>
        <s v="T-13"/>
        <s v="T-14"/>
        <s v="T-15"/>
        <s v="T-16"/>
        <s v="T-17"/>
        <s v="T-18"/>
        <s v="T-4"/>
        <s v="T-5"/>
        <s v="T-6"/>
        <s v="T-7"/>
        <s v="T-8"/>
        <s v="T-9"/>
        <m/>
      </sharedItems>
    </cacheField>
    <cacheField name="Kilometraje" numFmtId="0">
      <sharedItems containsString="0" containsBlank="1" containsNumber="1" minValue="0" maxValue="7702" count="75">
        <n v="0"/>
        <n v="3.63"/>
        <n v="134"/>
        <n v="146"/>
        <n v="188.55"/>
        <n v="234"/>
        <n v="299.4"/>
        <n v="363"/>
        <n v="389.14"/>
        <n v="473"/>
        <n v="808"/>
        <n v="907.56"/>
        <n v="1148"/>
        <n v="1186"/>
        <n v="1211"/>
        <n v="1230"/>
        <n v="1283.02"/>
        <n v="1297.8"/>
        <n v="1408.22"/>
        <n v="1473"/>
        <n v="1626"/>
        <n v="1659"/>
        <n v="1709.55"/>
        <n v="1712.43"/>
        <n v="1799"/>
        <n v="1923.03"/>
        <n v="1924"/>
        <n v="2007"/>
        <n v="2031"/>
        <n v="2146"/>
        <n v="2289"/>
        <n v="2443"/>
        <n v="2590"/>
        <n v="2591"/>
        <n v="2640"/>
        <n v="2669"/>
        <n v="2705.57"/>
        <n v="2706.61"/>
        <n v="2733"/>
        <n v="2785"/>
        <n v="2817"/>
        <n v="2830"/>
        <n v="2831"/>
        <n v="2834"/>
        <n v="2896.52"/>
        <n v="2901"/>
        <n v="2930"/>
        <n v="3009"/>
        <n v="3024.52"/>
        <n v="3094"/>
        <n v="3095"/>
        <n v="3137"/>
        <n v="3165"/>
        <n v="3169"/>
        <n v="3246.41"/>
        <n v="3250.29"/>
        <n v="3328"/>
        <n v="3334"/>
        <n v="3343.71"/>
        <n v="3349"/>
        <n v="3380"/>
        <n v="3446.43"/>
        <n v="3533"/>
        <n v="3632"/>
        <n v="3925"/>
        <n v="4008"/>
        <n v="4396"/>
        <n v="5165.19"/>
        <n v="5393"/>
        <n v="5465"/>
        <n v="5920"/>
        <n v="6879"/>
        <n v="7265"/>
        <n v="7702"/>
        <m/>
      </sharedItems>
    </cacheField>
    <cacheField name="Fecha" numFmtId="0">
      <sharedItems containsNonDate="0" containsDate="1" containsString="0" containsBlank="1" minDate="2021-01-01T00:00:00" maxDate="2021-05-01T00:00:00" count="6">
        <d v="2021-01-01T00:00:00"/>
        <d v="2021-02-01T00:00:00"/>
        <d v="2021-03-01T00:00:00"/>
        <d v="2021-04-01T00:00:00"/>
        <d v="2021-05-01T00:00:0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906" createdVersion="3">
  <cacheSource type="worksheet">
    <worksheetSource ref="A1:I907" sheet="Hoja1"/>
  </cacheSource>
  <cacheFields count="9">
    <cacheField name="Fecha " numFmtId="0">
      <sharedItems containsDate="1" containsBlank="1" containsMixedTypes="1" minDate="2021-01-01T00:00:00" maxDate="2021-08-07T00:00:00" count="228">
        <d v="2021-01-01T00:00:00"/>
        <d v="2021-01-02T00:00:00"/>
        <d v="2021-01-03T00:00:00"/>
        <d v="2021-01-04T00:00:00"/>
        <d v="2021-01-05T00:00:00"/>
        <d v="2021-01-06T00:00:00"/>
        <d v="2021-01-08T00:00:00"/>
        <d v="2021-01-09T00:00:00"/>
        <d v="2021-01-10T00:00:00"/>
        <d v="2021-01-11T00:00:00"/>
        <d v="2021-01-12T00:00:00"/>
        <d v="2021-01-14T00:00:00"/>
        <d v="2021-01-17T00:00:00"/>
        <d v="2021-01-18T00:00:00"/>
        <d v="2021-01-19T00:00:00"/>
        <d v="2021-01-20T00:00:00"/>
        <d v="2021-01-21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9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8-02T00:00:00"/>
        <d v="2021-08-07T00:00:00"/>
        <s v="10/08/2021"/>
        <s v="11/08/2021"/>
        <s v="12/08/2021"/>
        <s v="13/08/2021"/>
        <s v="14/08/2021"/>
        <s v="15/08/2021"/>
        <s v="16/08/2021"/>
        <s v="17/08/2021"/>
        <s v="18/08/2021"/>
        <s v="19/08/2021"/>
        <s v="2/08/2021"/>
        <s v="22/08/2021"/>
        <s v="23/08/2021"/>
        <s v="24/08/2021"/>
        <s v="25/08/2021"/>
        <s v="26/08/2021"/>
        <s v="27/07/2021"/>
        <s v="27/08/2021"/>
        <s v="28/07/2021"/>
        <s v="29/07/2021"/>
        <s v="3/08/2021"/>
        <s v="30/07/2021"/>
        <s v="31/07/2021"/>
        <s v="4/08/2021"/>
        <s v="5/08/2021"/>
        <s v="6/08/2021"/>
        <s v="7/08/2021"/>
        <s v="8/08/2021"/>
        <s v="9/08/2021"/>
        <m/>
      </sharedItems>
      <fieldGroup base="0">
        <rangePr groupBy="months" startDate="2021-01-01T00:00:00" endDate="2021-08-08T00:00:00"/>
        <groupItems count="14">
          <s v="&lt;01/0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/08/2021"/>
        </groupItems>
      </fieldGroup>
    </cacheField>
    <cacheField name="Operador" numFmtId="0">
      <sharedItems containsBlank="1" count="39">
        <s v="ALBERTO"/>
        <s v="ALVARO DIAS B"/>
        <s v="ANGEL GONZALES"/>
        <s v="ANTONIO"/>
        <s v="ANTONIO R"/>
        <s v="AURELIANO"/>
        <s v="Baltazar"/>
        <s v="CUTBERTO"/>
        <s v="CUTBERTO ALLENDE"/>
        <s v="DANIEL"/>
        <s v="DENISE"/>
        <s v="DENISSE"/>
        <s v="Efrain S"/>
        <s v="ERICK DANIEL"/>
        <s v="JOSE ANTONIO"/>
        <s v="JOSE JUAN "/>
        <s v="JOSE LUIS"/>
        <s v="JOSE MERCED"/>
        <s v="Luis CHOCOLLO"/>
        <s v="LUIS SANTOS"/>
        <s v="MARIO"/>
        <s v="MARIO "/>
        <s v="MISAEL"/>
        <s v="MISAEL "/>
        <s v="MIZAEL"/>
        <s v="NAZARIO"/>
        <s v="NAZARIO A"/>
        <s v="RAMON"/>
        <s v="RICARDO"/>
        <s v="ROBERTO"/>
        <s v="RODRIG M"/>
        <s v="RODRIGO G"/>
        <s v="RODRIGO M"/>
        <s v="RODRIGOM"/>
        <s v="UNK"/>
        <s v="VICTOR"/>
        <s v="Victor B"/>
        <s v="WENCESLAO"/>
        <m/>
      </sharedItems>
    </cacheField>
    <cacheField name="Numero de Vale" numFmtId="0">
      <sharedItems containsString="0" containsBlank="1" containsNumber="1" containsInteger="1" minValue="375301" maxValue="386295" count="841">
        <n v="375301"/>
        <n v="375302"/>
        <n v="375303"/>
        <n v="375304"/>
        <n v="375305"/>
        <n v="375306"/>
        <n v="375307"/>
        <n v="375308"/>
        <n v="375309"/>
        <n v="375310"/>
        <n v="375311"/>
        <n v="375312"/>
        <n v="375313"/>
        <n v="375314"/>
        <n v="375315"/>
        <n v="375316"/>
        <n v="375329"/>
        <n v="375330"/>
        <n v="375331"/>
        <n v="375332"/>
        <n v="375333"/>
        <n v="375345"/>
        <n v="375346"/>
        <n v="375347"/>
        <n v="375348"/>
        <n v="375349"/>
        <n v="375350"/>
        <n v="375351"/>
        <n v="375352"/>
        <n v="375353"/>
        <n v="375354"/>
        <n v="375355"/>
        <n v="375356"/>
        <n v="375357"/>
        <n v="375358"/>
        <n v="375359"/>
        <n v="375360"/>
        <n v="375361"/>
        <n v="375362"/>
        <n v="375363"/>
        <n v="375364"/>
        <n v="375365"/>
        <n v="375366"/>
        <n v="375367"/>
        <n v="375368"/>
        <n v="375369"/>
        <n v="375988"/>
        <n v="375989"/>
        <n v="375990"/>
        <n v="375991"/>
        <n v="375992"/>
        <n v="375993"/>
        <n v="375994"/>
        <n v="375995"/>
        <n v="375996"/>
        <n v="375997"/>
        <n v="375998"/>
        <n v="375999"/>
        <n v="376000"/>
        <n v="380701"/>
        <n v="380702"/>
        <n v="380703"/>
        <n v="380704"/>
        <n v="380705"/>
        <n v="380706"/>
        <n v="380707"/>
        <n v="380708"/>
        <n v="380709"/>
        <n v="380710"/>
        <n v="380711"/>
        <n v="380712"/>
        <n v="380713"/>
        <n v="380714"/>
        <n v="380715"/>
        <n v="380716"/>
        <n v="380717"/>
        <n v="380718"/>
        <n v="380719"/>
        <n v="380720"/>
        <n v="380721"/>
        <n v="380722"/>
        <n v="380723"/>
        <n v="380724"/>
        <n v="380725"/>
        <n v="380726"/>
        <n v="380727"/>
        <n v="380728"/>
        <n v="380729"/>
        <n v="380730"/>
        <n v="380731"/>
        <n v="380732"/>
        <n v="380733"/>
        <n v="380734"/>
        <n v="380735"/>
        <n v="380736"/>
        <n v="380737"/>
        <n v="380738"/>
        <n v="380739"/>
        <n v="380740"/>
        <n v="380741"/>
        <n v="380742"/>
        <n v="380743"/>
        <n v="380744"/>
        <n v="380745"/>
        <n v="380746"/>
        <n v="380747"/>
        <n v="380748"/>
        <n v="380749"/>
        <n v="380750"/>
        <n v="380751"/>
        <n v="380752"/>
        <n v="380753"/>
        <n v="380754"/>
        <n v="380755"/>
        <n v="380756"/>
        <n v="380757"/>
        <n v="380758"/>
        <n v="380759"/>
        <n v="380760"/>
        <n v="380761"/>
        <n v="380762"/>
        <n v="380763"/>
        <n v="380764"/>
        <n v="380765"/>
        <n v="380766"/>
        <n v="380767"/>
        <n v="380768"/>
        <n v="380769"/>
        <n v="380770"/>
        <n v="380771"/>
        <n v="380772"/>
        <n v="380773"/>
        <n v="380774"/>
        <n v="380775"/>
        <n v="380776"/>
        <n v="380777"/>
        <n v="380778"/>
        <n v="380779"/>
        <n v="380780"/>
        <n v="380781"/>
        <n v="380782"/>
        <n v="380783"/>
        <n v="380784"/>
        <n v="380785"/>
        <n v="380786"/>
        <n v="380787"/>
        <n v="380788"/>
        <n v="380789"/>
        <n v="380790"/>
        <n v="380791"/>
        <n v="380792"/>
        <n v="380793"/>
        <n v="380794"/>
        <n v="380795"/>
        <n v="380796"/>
        <n v="380797"/>
        <n v="380798"/>
        <n v="380799"/>
        <n v="380800"/>
        <n v="380801"/>
        <n v="380802"/>
        <n v="380803"/>
        <n v="380804"/>
        <n v="380805"/>
        <n v="380806"/>
        <n v="380807"/>
        <n v="380808"/>
        <n v="380809"/>
        <n v="380810"/>
        <n v="380811"/>
        <n v="380812"/>
        <n v="380813"/>
        <n v="380814"/>
        <n v="380815"/>
        <n v="380816"/>
        <n v="380817"/>
        <n v="380818"/>
        <n v="380819"/>
        <n v="380820"/>
        <n v="380821"/>
        <n v="380822"/>
        <n v="380823"/>
        <n v="380824"/>
        <n v="380825"/>
        <n v="380826"/>
        <n v="380827"/>
        <n v="380828"/>
        <n v="380829"/>
        <n v="380830"/>
        <n v="380831"/>
        <n v="380832"/>
        <n v="380833"/>
        <n v="380834"/>
        <n v="380835"/>
        <n v="380836"/>
        <n v="380837"/>
        <n v="380838"/>
        <n v="380839"/>
        <n v="380840"/>
        <n v="380841"/>
        <n v="380842"/>
        <n v="380843"/>
        <n v="380844"/>
        <n v="380845"/>
        <n v="380846"/>
        <n v="380847"/>
        <n v="380848"/>
        <n v="380849"/>
        <n v="380850"/>
        <n v="380851"/>
        <n v="380852"/>
        <n v="380853"/>
        <n v="380854"/>
        <n v="380855"/>
        <n v="380856"/>
        <n v="380857"/>
        <n v="380858"/>
        <n v="380859"/>
        <n v="380860"/>
        <n v="380861"/>
        <n v="380862"/>
        <n v="380863"/>
        <n v="380864"/>
        <n v="380865"/>
        <n v="380866"/>
        <n v="380867"/>
        <n v="380868"/>
        <n v="380869"/>
        <n v="380870"/>
        <n v="380871"/>
        <n v="380872"/>
        <n v="380873"/>
        <n v="380874"/>
        <n v="380875"/>
        <n v="380876"/>
        <n v="380877"/>
        <n v="380878"/>
        <n v="380879"/>
        <n v="380880"/>
        <n v="380881"/>
        <n v="380882"/>
        <n v="380883"/>
        <n v="380884"/>
        <n v="380885"/>
        <n v="380886"/>
        <n v="380887"/>
        <n v="380888"/>
        <n v="380889"/>
        <n v="380890"/>
        <n v="380891"/>
        <n v="380892"/>
        <n v="380893"/>
        <n v="380894"/>
        <n v="380895"/>
        <n v="380896"/>
        <n v="381601"/>
        <n v="381602"/>
        <n v="381603"/>
        <n v="381604"/>
        <n v="381605"/>
        <n v="381606"/>
        <n v="381607"/>
        <n v="381608"/>
        <n v="381609"/>
        <n v="381610"/>
        <n v="381611"/>
        <n v="381612"/>
        <n v="381613"/>
        <n v="381614"/>
        <n v="381615"/>
        <n v="381616"/>
        <n v="381617"/>
        <n v="381618"/>
        <n v="381619"/>
        <n v="381620"/>
        <n v="381621"/>
        <n v="381622"/>
        <n v="381623"/>
        <n v="381624"/>
        <n v="381625"/>
        <n v="381626"/>
        <n v="381627"/>
        <n v="381628"/>
        <n v="381629"/>
        <n v="381630"/>
        <n v="381631"/>
        <n v="381632"/>
        <n v="381633"/>
        <n v="381634"/>
        <n v="381635"/>
        <n v="381636"/>
        <n v="381637"/>
        <n v="381638"/>
        <n v="381639"/>
        <n v="381640"/>
        <n v="381641"/>
        <n v="381642"/>
        <n v="381643"/>
        <n v="381644"/>
        <n v="381645"/>
        <n v="381646"/>
        <n v="381647"/>
        <n v="381648"/>
        <n v="381649"/>
        <n v="381650"/>
        <n v="381651"/>
        <n v="381652"/>
        <n v="381653"/>
        <n v="381654"/>
        <n v="381655"/>
        <n v="381656"/>
        <n v="381657"/>
        <n v="381658"/>
        <n v="381659"/>
        <n v="381660"/>
        <n v="381661"/>
        <n v="381662"/>
        <n v="381663"/>
        <n v="381664"/>
        <n v="381665"/>
        <n v="381666"/>
        <n v="381667"/>
        <n v="381668"/>
        <n v="381669"/>
        <n v="381670"/>
        <n v="381671"/>
        <n v="381672"/>
        <n v="381673"/>
        <n v="381674"/>
        <n v="381675"/>
        <n v="381676"/>
        <n v="381677"/>
        <n v="381678"/>
        <n v="381679"/>
        <n v="381680"/>
        <n v="381681"/>
        <n v="381682"/>
        <n v="381683"/>
        <n v="381684"/>
        <n v="381685"/>
        <n v="381686"/>
        <n v="381687"/>
        <n v="381688"/>
        <n v="381689"/>
        <n v="381690"/>
        <n v="381691"/>
        <n v="381692"/>
        <n v="381693"/>
        <n v="381694"/>
        <n v="381695"/>
        <n v="381696"/>
        <n v="381697"/>
        <n v="381698"/>
        <n v="381699"/>
        <n v="381700"/>
        <n v="381701"/>
        <n v="381702"/>
        <n v="381703"/>
        <n v="381704"/>
        <n v="381705"/>
        <n v="381706"/>
        <n v="381707"/>
        <n v="381708"/>
        <n v="381709"/>
        <n v="381710"/>
        <n v="381711"/>
        <n v="381712"/>
        <n v="381713"/>
        <n v="381714"/>
        <n v="381715"/>
        <n v="381716"/>
        <n v="381717"/>
        <n v="381718"/>
        <n v="381719"/>
        <n v="381720"/>
        <n v="381721"/>
        <n v="381722"/>
        <n v="381723"/>
        <n v="381724"/>
        <n v="381725"/>
        <n v="381726"/>
        <n v="381727"/>
        <n v="381728"/>
        <n v="381729"/>
        <n v="381730"/>
        <n v="381731"/>
        <n v="381732"/>
        <n v="381733"/>
        <n v="381734"/>
        <n v="381735"/>
        <n v="381736"/>
        <n v="381737"/>
        <n v="381738"/>
        <n v="381739"/>
        <n v="381740"/>
        <n v="381741"/>
        <n v="381742"/>
        <n v="381743"/>
        <n v="381744"/>
        <n v="381745"/>
        <n v="381746"/>
        <n v="381747"/>
        <n v="381748"/>
        <n v="381749"/>
        <n v="381750"/>
        <n v="381751"/>
        <n v="381752"/>
        <n v="381753"/>
        <n v="381754"/>
        <n v="381755"/>
        <n v="381756"/>
        <n v="381757"/>
        <n v="381758"/>
        <n v="381759"/>
        <n v="381760"/>
        <n v="381761"/>
        <n v="381762"/>
        <n v="381763"/>
        <n v="381764"/>
        <n v="381765"/>
        <n v="381766"/>
        <n v="381767"/>
        <n v="381768"/>
        <n v="381769"/>
        <n v="381770"/>
        <n v="381771"/>
        <n v="381772"/>
        <n v="381773"/>
        <n v="381774"/>
        <n v="381775"/>
        <n v="381776"/>
        <n v="381777"/>
        <n v="381778"/>
        <n v="381779"/>
        <n v="381780"/>
        <n v="381781"/>
        <n v="381782"/>
        <n v="381783"/>
        <n v="381784"/>
        <n v="381785"/>
        <n v="381786"/>
        <n v="381787"/>
        <n v="381788"/>
        <n v="381789"/>
        <n v="381790"/>
        <n v="381791"/>
        <n v="381792"/>
        <n v="382801"/>
        <n v="382803"/>
        <n v="382804"/>
        <n v="382805"/>
        <n v="382806"/>
        <n v="382807"/>
        <n v="382808"/>
        <n v="382809"/>
        <n v="382810"/>
        <n v="382811"/>
        <n v="382812"/>
        <n v="382813"/>
        <n v="382814"/>
        <n v="382815"/>
        <n v="382816"/>
        <n v="382817"/>
        <n v="382818"/>
        <n v="382819"/>
        <n v="382820"/>
        <n v="382821"/>
        <n v="382822"/>
        <n v="382823"/>
        <n v="382824"/>
        <n v="382825"/>
        <n v="382826"/>
        <n v="382827"/>
        <n v="382828"/>
        <n v="382829"/>
        <n v="382830"/>
        <n v="382831"/>
        <n v="382832"/>
        <n v="382833"/>
        <n v="382834"/>
        <n v="382835"/>
        <n v="382836"/>
        <n v="382837"/>
        <n v="382838"/>
        <n v="382839"/>
        <n v="382840"/>
        <n v="382841"/>
        <n v="382842"/>
        <n v="382843"/>
        <n v="382844"/>
        <n v="382845"/>
        <n v="382846"/>
        <n v="382847"/>
        <n v="382848"/>
        <n v="382849"/>
        <n v="382850"/>
        <n v="382851"/>
        <n v="382852"/>
        <n v="382853"/>
        <n v="382854"/>
        <n v="382855"/>
        <n v="382856"/>
        <n v="382857"/>
        <n v="382858"/>
        <n v="382859"/>
        <n v="382860"/>
        <n v="382861"/>
        <n v="382862"/>
        <n v="382863"/>
        <n v="382864"/>
        <n v="382865"/>
        <n v="382866"/>
        <n v="382867"/>
        <n v="382868"/>
        <n v="382869"/>
        <n v="382870"/>
        <n v="382871"/>
        <n v="382872"/>
        <n v="382873"/>
        <n v="382874"/>
        <n v="382875"/>
        <n v="382876"/>
        <n v="382877"/>
        <n v="382878"/>
        <n v="382879"/>
        <n v="382880"/>
        <n v="382881"/>
        <n v="382882"/>
        <n v="382883"/>
        <n v="382884"/>
        <n v="382885"/>
        <n v="382886"/>
        <n v="382887"/>
        <n v="382888"/>
        <n v="382889"/>
        <n v="382890"/>
        <n v="382891"/>
        <n v="382892"/>
        <n v="382893"/>
        <n v="382894"/>
        <n v="382895"/>
        <n v="382896"/>
        <n v="382897"/>
        <n v="382898"/>
        <n v="382899"/>
        <n v="382900"/>
        <n v="382901"/>
        <n v="382902"/>
        <n v="382903"/>
        <n v="382904"/>
        <n v="382905"/>
        <n v="382906"/>
        <n v="382907"/>
        <n v="382908"/>
        <n v="382909"/>
        <n v="382910"/>
        <n v="382911"/>
        <n v="382912"/>
        <n v="382913"/>
        <n v="382914"/>
        <n v="382915"/>
        <n v="382916"/>
        <n v="382917"/>
        <n v="382918"/>
        <n v="382919"/>
        <n v="382920"/>
        <n v="382921"/>
        <n v="382922"/>
        <n v="382923"/>
        <n v="382924"/>
        <n v="382925"/>
        <n v="382926"/>
        <n v="382927"/>
        <n v="382928"/>
        <n v="382929"/>
        <n v="382930"/>
        <n v="382931"/>
        <n v="382932"/>
        <n v="382933"/>
        <n v="382934"/>
        <n v="382935"/>
        <n v="382936"/>
        <n v="382937"/>
        <n v="382938"/>
        <n v="382939"/>
        <n v="382940"/>
        <n v="382941"/>
        <n v="382942"/>
        <n v="382943"/>
        <n v="382944"/>
        <n v="382945"/>
        <n v="382946"/>
        <n v="382947"/>
        <n v="382948"/>
        <n v="382949"/>
        <n v="382950"/>
        <n v="382951"/>
        <n v="382952"/>
        <n v="382953"/>
        <n v="382954"/>
        <n v="382955"/>
        <n v="382956"/>
        <n v="382957"/>
        <n v="382958"/>
        <n v="382959"/>
        <n v="382960"/>
        <n v="382961"/>
        <n v="382962"/>
        <n v="382963"/>
        <n v="382964"/>
        <n v="382965"/>
        <n v="382966"/>
        <n v="382967"/>
        <n v="382968"/>
        <n v="382969"/>
        <n v="382970"/>
        <n v="382971"/>
        <n v="382972"/>
        <n v="382973"/>
        <n v="382974"/>
        <n v="382975"/>
        <n v="382976"/>
        <n v="382977"/>
        <n v="382978"/>
        <n v="382979"/>
        <n v="382980"/>
        <n v="382981"/>
        <n v="382982"/>
        <n v="382983"/>
        <n v="382984"/>
        <n v="382985"/>
        <n v="382986"/>
        <n v="382987"/>
        <n v="382988"/>
        <n v="382989"/>
        <n v="382990"/>
        <n v="382991"/>
        <n v="382992"/>
        <n v="382993"/>
        <n v="382994"/>
        <n v="382995"/>
        <n v="382996"/>
        <n v="382997"/>
        <n v="382998"/>
        <n v="382999"/>
        <n v="383000"/>
        <n v="386101"/>
        <n v="386102"/>
        <n v="386103"/>
        <n v="386104"/>
        <n v="386105"/>
        <n v="386106"/>
        <n v="386107"/>
        <n v="386108"/>
        <n v="386109"/>
        <n v="386110"/>
        <n v="386111"/>
        <n v="386112"/>
        <n v="386113"/>
        <n v="386114"/>
        <n v="386115"/>
        <n v="386116"/>
        <n v="386117"/>
        <n v="386118"/>
        <n v="386119"/>
        <n v="386120"/>
        <n v="386121"/>
        <n v="386122"/>
        <n v="386123"/>
        <n v="386124"/>
        <n v="386125"/>
        <n v="386126"/>
        <n v="386127"/>
        <n v="386128"/>
        <n v="386129"/>
        <n v="386130"/>
        <n v="386131"/>
        <n v="386132"/>
        <n v="386133"/>
        <n v="386134"/>
        <n v="386135"/>
        <n v="386136"/>
        <n v="386137"/>
        <n v="386138"/>
        <n v="386139"/>
        <n v="386140"/>
        <n v="386141"/>
        <n v="386142"/>
        <n v="386143"/>
        <n v="386144"/>
        <n v="386145"/>
        <n v="386146"/>
        <n v="386147"/>
        <n v="386148"/>
        <n v="386149"/>
        <n v="386150"/>
        <n v="386151"/>
        <n v="386152"/>
        <n v="386153"/>
        <n v="386154"/>
        <n v="386155"/>
        <n v="386156"/>
        <n v="386157"/>
        <n v="386158"/>
        <n v="386159"/>
        <n v="386160"/>
        <n v="386161"/>
        <n v="386162"/>
        <n v="386163"/>
        <n v="386164"/>
        <n v="386165"/>
        <n v="386166"/>
        <n v="386167"/>
        <n v="386168"/>
        <n v="386169"/>
        <n v="386170"/>
        <n v="386171"/>
        <n v="386172"/>
        <n v="386173"/>
        <n v="386174"/>
        <n v="386175"/>
        <n v="386176"/>
        <n v="386177"/>
        <n v="386178"/>
        <n v="386179"/>
        <n v="386180"/>
        <n v="386181"/>
        <n v="386182"/>
        <n v="386183"/>
        <n v="386184"/>
        <n v="386185"/>
        <n v="386186"/>
        <n v="386187"/>
        <n v="386188"/>
        <n v="386189"/>
        <n v="386190"/>
        <n v="386191"/>
        <n v="386192"/>
        <n v="386193"/>
        <n v="386194"/>
        <n v="386195"/>
        <n v="386196"/>
        <n v="386197"/>
        <n v="386198"/>
        <n v="386199"/>
        <n v="386200"/>
        <n v="386201"/>
        <n v="386202"/>
        <n v="386203"/>
        <n v="386204"/>
        <n v="386205"/>
        <n v="386206"/>
        <n v="386207"/>
        <n v="386208"/>
        <n v="386209"/>
        <n v="386210"/>
        <n v="386211"/>
        <n v="386212"/>
        <n v="386213"/>
        <n v="386214"/>
        <n v="386215"/>
        <n v="386216"/>
        <n v="386217"/>
        <n v="386218"/>
        <n v="386219"/>
        <n v="386220"/>
        <n v="386221"/>
        <n v="386222"/>
        <n v="386223"/>
        <n v="386224"/>
        <n v="386225"/>
        <n v="386226"/>
        <n v="386228"/>
        <n v="386229"/>
        <n v="386230"/>
        <n v="386231"/>
        <n v="386232"/>
        <n v="386233"/>
        <n v="386234"/>
        <n v="386235"/>
        <n v="386236"/>
        <n v="386237"/>
        <n v="386238"/>
        <n v="386239"/>
        <n v="386240"/>
        <n v="386241"/>
        <n v="386242"/>
        <n v="386243"/>
        <n v="386244"/>
        <n v="386245"/>
        <n v="386246"/>
        <n v="386247"/>
        <n v="386248"/>
        <n v="386249"/>
        <n v="386250"/>
        <n v="386251"/>
        <n v="386252"/>
        <n v="386253"/>
        <n v="386254"/>
        <n v="386255"/>
        <n v="386256"/>
        <n v="386257"/>
        <n v="386258"/>
        <n v="386259"/>
        <n v="386260"/>
        <n v="386261"/>
        <n v="386262"/>
        <n v="386263"/>
        <n v="386264"/>
        <n v="386265"/>
        <n v="386266"/>
        <n v="386267"/>
        <n v="386268"/>
        <n v="386269"/>
        <n v="386270"/>
        <n v="386271"/>
        <n v="386272"/>
        <n v="386273"/>
        <n v="386274"/>
        <n v="386275"/>
        <n v="386276"/>
        <n v="386277"/>
        <n v="386278"/>
        <n v="386279"/>
        <n v="386280"/>
        <n v="386281"/>
        <n v="386282"/>
        <n v="386283"/>
        <n v="386284"/>
        <n v="386285"/>
        <n v="386286"/>
        <n v="386287"/>
        <n v="386288"/>
        <n v="386289"/>
        <n v="386290"/>
        <n v="386291"/>
        <n v="386292"/>
        <n v="386293"/>
        <n v="386294"/>
        <n v="386295"/>
        <m/>
      </sharedItems>
    </cacheField>
    <cacheField name="Litros" numFmtId="0">
      <sharedItems containsBlank="1" containsMixedTypes="1" containsNumber="1" minValue="0" maxValue="993" count="126">
        <n v="0"/>
        <n v="5"/>
        <n v="10"/>
        <n v="20"/>
        <n v="24"/>
        <n v="25"/>
        <n v="28.2471428571429"/>
        <n v="30"/>
        <n v="35"/>
        <n v="40"/>
        <n v="41"/>
        <n v="50"/>
        <n v="53"/>
        <n v="57.39"/>
        <n v="58"/>
        <n v="60"/>
        <n v="63"/>
        <n v="65"/>
        <n v="68"/>
        <n v="70"/>
        <n v="72"/>
        <n v="73"/>
        <n v="75"/>
        <n v="80"/>
        <n v="82"/>
        <n v="87"/>
        <n v="90"/>
        <n v="99"/>
        <n v="100"/>
        <n v="108"/>
        <n v="110"/>
        <n v="120"/>
        <n v="130"/>
        <n v="145"/>
        <n v="150"/>
        <n v="180"/>
        <n v="190"/>
        <n v="200"/>
        <n v="250"/>
        <n v="260"/>
        <n v="279"/>
        <n v="300"/>
        <n v="350"/>
        <n v="365"/>
        <n v="380"/>
        <n v="400"/>
        <n v="408"/>
        <n v="414"/>
        <n v="427"/>
        <n v="444"/>
        <n v="449"/>
        <n v="450"/>
        <n v="451"/>
        <n v="460"/>
        <n v="463"/>
        <n v="500"/>
        <n v="510"/>
        <n v="517.98"/>
        <n v="518.9"/>
        <n v="524"/>
        <n v="528"/>
        <n v="551"/>
        <n v="559"/>
        <n v="559.849545454545"/>
        <n v="565"/>
        <n v="568.63"/>
        <n v="573"/>
        <n v="579"/>
        <n v="581.4"/>
        <n v="599"/>
        <n v="600"/>
        <n v="602"/>
        <n v="608"/>
        <n v="632"/>
        <n v="633"/>
        <n v="634"/>
        <n v="644.509"/>
        <n v="650"/>
        <n v="652"/>
        <n v="653"/>
        <n v="664"/>
        <n v="664.196428571429"/>
        <n v="673"/>
        <n v="678.5"/>
        <n v="684.79"/>
        <n v="689"/>
        <n v="693.98"/>
        <n v="700"/>
        <n v="701"/>
        <n v="704"/>
        <n v="709"/>
        <n v="711"/>
        <n v="721"/>
        <n v="730"/>
        <n v="736"/>
        <n v="741"/>
        <n v="748"/>
        <n v="766"/>
        <n v="767.427"/>
        <n v="772"/>
        <n v="778"/>
        <n v="783"/>
        <n v="790"/>
        <n v="791"/>
        <n v="792"/>
        <n v="796"/>
        <n v="800"/>
        <n v="813"/>
        <n v="819"/>
        <n v="823.479910714286"/>
        <n v="824.0625"/>
        <n v="830"/>
        <n v="831"/>
        <n v="836"/>
        <n v="837.087"/>
        <n v="854"/>
        <n v="860"/>
        <n v="867"/>
        <n v="877"/>
        <n v="880"/>
        <n v="936"/>
        <n v="953"/>
        <n v="993"/>
        <s v="UKN"/>
        <s v="unk"/>
        <m/>
      </sharedItems>
    </cacheField>
    <cacheField name="Economico" numFmtId="0">
      <sharedItems containsBlank="1" count="47">
        <s v="BOMBAS"/>
        <s v="CAMIONETA C"/>
        <s v="CANCELADO"/>
        <s v="L-200"/>
        <s v="L-200 Diesel"/>
        <s v="L-200 Gasolina"/>
        <s v="L-200 GRIS"/>
        <s v="L-200 ROJA"/>
        <s v="L-200R"/>
        <s v="RANGER B"/>
        <s v="RANGER G"/>
        <s v="SENTRA"/>
        <s v="SENTRA "/>
        <s v="SENTRA B"/>
        <s v="SENTRA DENISSE"/>
        <s v="SENTRA G"/>
        <s v="SENTRA P"/>
        <s v="T-01"/>
        <s v="T-04"/>
        <s v="T-05"/>
        <s v="T-06"/>
        <s v="T-07"/>
        <s v="T-08"/>
        <s v="T-09"/>
        <s v="T-1"/>
        <s v="T-10"/>
        <s v="T-11"/>
        <s v="T-12"/>
        <s v="T-13"/>
        <s v="T-14"/>
        <s v="T-15"/>
        <s v="T-16"/>
        <s v="T-17"/>
        <s v="T-18"/>
        <s v="T-4"/>
        <s v="T-5"/>
        <s v="T-6"/>
        <s v="T-7"/>
        <s v="T-8"/>
        <s v="T-9"/>
        <s v="T09"/>
        <s v="Taller"/>
        <s v="TOYOTA"/>
        <s v="TOYOTA RMO"/>
        <s v="TOYOTA SIENNA"/>
        <s v="UKN"/>
        <m/>
      </sharedItems>
    </cacheField>
    <cacheField name="Numero de Ticket " numFmtId="0">
      <sharedItems containsBlank="1" containsMixedTypes="1" containsNumber="1" containsInteger="1" minValue="443921" maxValue="4504672" count="15">
        <n v="443921"/>
        <n v="4429621"/>
        <n v="4429655"/>
        <n v="4431806"/>
        <n v="4432016"/>
        <n v="4432074"/>
        <n v="4434821"/>
        <n v="4436798"/>
        <n v="4437555"/>
        <n v="4437591"/>
        <n v="4486588"/>
        <n v="4504672"/>
        <s v="4429644/4429650"/>
        <s v="4438303/4438319"/>
        <m/>
      </sharedItems>
    </cacheField>
    <cacheField name="Com Ticket" numFmtId="0">
      <sharedItems containsBlank="1" containsMixedTypes="1" containsNumber="1" minValue="40" maxValue="837.087" count="11">
        <n v="40"/>
        <n v="90"/>
        <n v="200"/>
        <n v="250"/>
        <n v="300"/>
        <n v="365"/>
        <n v="790"/>
        <n v="800"/>
        <n v="837.087"/>
        <s v=" "/>
        <m/>
      </sharedItems>
    </cacheField>
    <cacheField name="Cantidad" numFmtId="0">
      <sharedItems containsBlank="1" count="2">
        <s v="/"/>
        <m/>
      </sharedItems>
    </cacheField>
    <cacheField name="Validar Cargas" numFmtId="0">
      <sharedItems containsBlank="1" count="2">
        <s v="/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2"/>
    <x v="15"/>
    <x v="0"/>
  </r>
  <r>
    <x v="10"/>
    <x v="2"/>
    <x v="0"/>
  </r>
  <r>
    <x v="3"/>
    <x v="73"/>
    <x v="0"/>
  </r>
  <r>
    <x v="8"/>
    <x v="71"/>
    <x v="0"/>
  </r>
  <r>
    <x v="5"/>
    <x v="17"/>
    <x v="0"/>
  </r>
  <r>
    <x v="9"/>
    <x v="67"/>
    <x v="0"/>
  </r>
  <r>
    <x v="13"/>
    <x v="6"/>
    <x v="0"/>
  </r>
  <r>
    <x v="6"/>
    <x v="24"/>
    <x v="0"/>
  </r>
  <r>
    <x v="4"/>
    <x v="59"/>
    <x v="0"/>
  </r>
  <r>
    <x v="11"/>
    <x v="20"/>
    <x v="0"/>
  </r>
  <r>
    <x v="14"/>
    <x v="30"/>
    <x v="0"/>
  </r>
  <r>
    <x v="7"/>
    <x v="3"/>
    <x v="0"/>
  </r>
  <r>
    <x v="15"/>
    <x v="31"/>
    <x v="0"/>
  </r>
  <r>
    <x v="0"/>
    <x v="68"/>
    <x v="0"/>
  </r>
  <r>
    <x v="1"/>
    <x v="0"/>
    <x v="0"/>
  </r>
  <r>
    <x v="12"/>
    <x v="23"/>
    <x v="0"/>
  </r>
  <r>
    <x v="2"/>
    <x v="62"/>
    <x v="1"/>
  </r>
  <r>
    <x v="10"/>
    <x v="7"/>
    <x v="1"/>
  </r>
  <r>
    <x v="3"/>
    <x v="27"/>
    <x v="1"/>
  </r>
  <r>
    <x v="8"/>
    <x v="28"/>
    <x v="1"/>
  </r>
  <r>
    <x v="5"/>
    <x v="25"/>
    <x v="1"/>
  </r>
  <r>
    <x v="9"/>
    <x v="37"/>
    <x v="1"/>
  </r>
  <r>
    <x v="13"/>
    <x v="4"/>
    <x v="1"/>
  </r>
  <r>
    <x v="6"/>
    <x v="42"/>
    <x v="1"/>
  </r>
  <r>
    <x v="4"/>
    <x v="38"/>
    <x v="1"/>
  </r>
  <r>
    <x v="11"/>
    <x v="60"/>
    <x v="1"/>
  </r>
  <r>
    <x v="14"/>
    <x v="69"/>
    <x v="1"/>
  </r>
  <r>
    <x v="7"/>
    <x v="33"/>
    <x v="1"/>
  </r>
  <r>
    <x v="15"/>
    <x v="66"/>
    <x v="1"/>
  </r>
  <r>
    <x v="0"/>
    <x v="52"/>
    <x v="1"/>
  </r>
  <r>
    <x v="1"/>
    <x v="0"/>
    <x v="1"/>
  </r>
  <r>
    <x v="12"/>
    <x v="58"/>
    <x v="1"/>
  </r>
  <r>
    <x v="2"/>
    <x v="13"/>
    <x v="2"/>
  </r>
  <r>
    <x v="10"/>
    <x v="1"/>
    <x v="2"/>
  </r>
  <r>
    <x v="3"/>
    <x v="47"/>
    <x v="2"/>
  </r>
  <r>
    <x v="8"/>
    <x v="12"/>
    <x v="2"/>
  </r>
  <r>
    <x v="5"/>
    <x v="16"/>
    <x v="2"/>
  </r>
  <r>
    <x v="9"/>
    <x v="18"/>
    <x v="2"/>
  </r>
  <r>
    <x v="13"/>
    <x v="0"/>
    <x v="2"/>
  </r>
  <r>
    <x v="6"/>
    <x v="29"/>
    <x v="2"/>
  </r>
  <r>
    <x v="4"/>
    <x v="32"/>
    <x v="2"/>
  </r>
  <r>
    <x v="11"/>
    <x v="21"/>
    <x v="2"/>
  </r>
  <r>
    <x v="14"/>
    <x v="64"/>
    <x v="2"/>
  </r>
  <r>
    <x v="7"/>
    <x v="19"/>
    <x v="2"/>
  </r>
  <r>
    <x v="15"/>
    <x v="50"/>
    <x v="2"/>
  </r>
  <r>
    <x v="0"/>
    <x v="14"/>
    <x v="2"/>
  </r>
  <r>
    <x v="1"/>
    <x v="0"/>
    <x v="2"/>
  </r>
  <r>
    <x v="12"/>
    <x v="54"/>
    <x v="2"/>
  </r>
  <r>
    <x v="2"/>
    <x v="0"/>
    <x v="3"/>
  </r>
  <r>
    <x v="10"/>
    <x v="5"/>
    <x v="3"/>
  </r>
  <r>
    <x v="3"/>
    <x v="65"/>
    <x v="3"/>
  </r>
  <r>
    <x v="8"/>
    <x v="57"/>
    <x v="3"/>
  </r>
  <r>
    <x v="5"/>
    <x v="36"/>
    <x v="3"/>
  </r>
  <r>
    <x v="9"/>
    <x v="48"/>
    <x v="3"/>
  </r>
  <r>
    <x v="13"/>
    <x v="8"/>
    <x v="3"/>
  </r>
  <r>
    <x v="6"/>
    <x v="45"/>
    <x v="3"/>
  </r>
  <r>
    <x v="4"/>
    <x v="40"/>
    <x v="3"/>
  </r>
  <r>
    <x v="11"/>
    <x v="35"/>
    <x v="3"/>
  </r>
  <r>
    <x v="14"/>
    <x v="63"/>
    <x v="3"/>
  </r>
  <r>
    <x v="7"/>
    <x v="10"/>
    <x v="3"/>
  </r>
  <r>
    <x v="15"/>
    <x v="70"/>
    <x v="3"/>
  </r>
  <r>
    <x v="0"/>
    <x v="43"/>
    <x v="3"/>
  </r>
  <r>
    <x v="1"/>
    <x v="0"/>
    <x v="3"/>
  </r>
  <r>
    <x v="12"/>
    <x v="55"/>
    <x v="3"/>
  </r>
  <r>
    <x v="2"/>
    <x v="26"/>
    <x v="4"/>
  </r>
  <r>
    <x v="10"/>
    <x v="9"/>
    <x v="4"/>
  </r>
  <r>
    <x v="3"/>
    <x v="53"/>
    <x v="4"/>
  </r>
  <r>
    <x v="8"/>
    <x v="39"/>
    <x v="4"/>
  </r>
  <r>
    <x v="5"/>
    <x v="61"/>
    <x v="4"/>
  </r>
  <r>
    <x v="9"/>
    <x v="22"/>
    <x v="4"/>
  </r>
  <r>
    <x v="13"/>
    <x v="11"/>
    <x v="4"/>
  </r>
  <r>
    <x v="6"/>
    <x v="56"/>
    <x v="4"/>
  </r>
  <r>
    <x v="4"/>
    <x v="34"/>
    <x v="4"/>
  </r>
  <r>
    <x v="11"/>
    <x v="41"/>
    <x v="4"/>
  </r>
  <r>
    <x v="14"/>
    <x v="72"/>
    <x v="4"/>
  </r>
  <r>
    <x v="7"/>
    <x v="46"/>
    <x v="4"/>
  </r>
  <r>
    <x v="15"/>
    <x v="49"/>
    <x v="4"/>
  </r>
  <r>
    <x v="0"/>
    <x v="51"/>
    <x v="4"/>
  </r>
  <r>
    <x v="1"/>
    <x v="0"/>
    <x v="4"/>
  </r>
  <r>
    <x v="12"/>
    <x v="4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6">
  <r>
    <x v="0"/>
    <x v="30"/>
    <x v="46"/>
    <x v="18"/>
    <x v="4"/>
    <x v="14"/>
    <x v="10"/>
    <x v="1"/>
    <x v="1"/>
  </r>
  <r>
    <x v="0"/>
    <x v="27"/>
    <x v="47"/>
    <x v="28"/>
    <x v="24"/>
    <x v="14"/>
    <x v="10"/>
    <x v="1"/>
    <x v="1"/>
  </r>
  <r>
    <x v="1"/>
    <x v="0"/>
    <x v="48"/>
    <x v="0"/>
    <x v="2"/>
    <x v="14"/>
    <x v="10"/>
    <x v="1"/>
    <x v="1"/>
  </r>
  <r>
    <x v="1"/>
    <x v="37"/>
    <x v="49"/>
    <x v="41"/>
    <x v="27"/>
    <x v="2"/>
    <x v="4"/>
    <x v="1"/>
    <x v="1"/>
  </r>
  <r>
    <x v="1"/>
    <x v="7"/>
    <x v="50"/>
    <x v="43"/>
    <x v="38"/>
    <x v="1"/>
    <x v="5"/>
    <x v="1"/>
    <x v="1"/>
  </r>
  <r>
    <x v="2"/>
    <x v="27"/>
    <x v="51"/>
    <x v="114"/>
    <x v="24"/>
    <x v="12"/>
    <x v="8"/>
    <x v="1"/>
    <x v="1"/>
  </r>
  <r>
    <x v="2"/>
    <x v="16"/>
    <x v="52"/>
    <x v="0"/>
    <x v="12"/>
    <x v="14"/>
    <x v="10"/>
    <x v="1"/>
    <x v="1"/>
  </r>
  <r>
    <x v="2"/>
    <x v="29"/>
    <x v="54"/>
    <x v="37"/>
    <x v="33"/>
    <x v="4"/>
    <x v="10"/>
    <x v="1"/>
    <x v="1"/>
  </r>
  <r>
    <x v="3"/>
    <x v="27"/>
    <x v="53"/>
    <x v="37"/>
    <x v="26"/>
    <x v="14"/>
    <x v="9"/>
    <x v="1"/>
    <x v="1"/>
  </r>
  <r>
    <x v="3"/>
    <x v="17"/>
    <x v="55"/>
    <x v="9"/>
    <x v="0"/>
    <x v="3"/>
    <x v="10"/>
    <x v="1"/>
    <x v="1"/>
  </r>
  <r>
    <x v="4"/>
    <x v="5"/>
    <x v="56"/>
    <x v="28"/>
    <x v="39"/>
    <x v="5"/>
    <x v="10"/>
    <x v="1"/>
    <x v="1"/>
  </r>
  <r>
    <x v="4"/>
    <x v="6"/>
    <x v="57"/>
    <x v="28"/>
    <x v="28"/>
    <x v="14"/>
    <x v="10"/>
    <x v="1"/>
    <x v="1"/>
  </r>
  <r>
    <x v="4"/>
    <x v="16"/>
    <x v="58"/>
    <x v="0"/>
    <x v="5"/>
    <x v="14"/>
    <x v="10"/>
    <x v="1"/>
    <x v="1"/>
  </r>
  <r>
    <x v="5"/>
    <x v="6"/>
    <x v="0"/>
    <x v="37"/>
    <x v="28"/>
    <x v="10"/>
    <x v="2"/>
    <x v="1"/>
    <x v="1"/>
  </r>
  <r>
    <x v="5"/>
    <x v="36"/>
    <x v="1"/>
    <x v="38"/>
    <x v="26"/>
    <x v="6"/>
    <x v="10"/>
    <x v="1"/>
    <x v="1"/>
  </r>
  <r>
    <x v="5"/>
    <x v="17"/>
    <x v="2"/>
    <x v="9"/>
    <x v="0"/>
    <x v="7"/>
    <x v="0"/>
    <x v="1"/>
    <x v="1"/>
  </r>
  <r>
    <x v="6"/>
    <x v="26"/>
    <x v="3"/>
    <x v="102"/>
    <x v="32"/>
    <x v="13"/>
    <x v="6"/>
    <x v="1"/>
    <x v="1"/>
  </r>
  <r>
    <x v="6"/>
    <x v="5"/>
    <x v="4"/>
    <x v="37"/>
    <x v="33"/>
    <x v="8"/>
    <x v="2"/>
    <x v="1"/>
    <x v="1"/>
  </r>
  <r>
    <x v="6"/>
    <x v="37"/>
    <x v="5"/>
    <x v="106"/>
    <x v="27"/>
    <x v="9"/>
    <x v="7"/>
    <x v="1"/>
    <x v="1"/>
  </r>
  <r>
    <x v="6"/>
    <x v="30"/>
    <x v="6"/>
    <x v="15"/>
    <x v="4"/>
    <x v="14"/>
    <x v="10"/>
    <x v="1"/>
    <x v="1"/>
  </r>
  <r>
    <x v="7"/>
    <x v="6"/>
    <x v="7"/>
    <x v="41"/>
    <x v="28"/>
    <x v="14"/>
    <x v="10"/>
    <x v="1"/>
    <x v="1"/>
  </r>
  <r>
    <x v="7"/>
    <x v="20"/>
    <x v="8"/>
    <x v="38"/>
    <x v="39"/>
    <x v="0"/>
    <x v="3"/>
    <x v="1"/>
    <x v="1"/>
  </r>
  <r>
    <x v="8"/>
    <x v="37"/>
    <x v="9"/>
    <x v="23"/>
    <x v="37"/>
    <x v="14"/>
    <x v="10"/>
    <x v="1"/>
    <x v="1"/>
  </r>
  <r>
    <x v="9"/>
    <x v="17"/>
    <x v="10"/>
    <x v="16"/>
    <x v="0"/>
    <x v="14"/>
    <x v="10"/>
    <x v="1"/>
    <x v="1"/>
  </r>
  <r>
    <x v="10"/>
    <x v="27"/>
    <x v="11"/>
    <x v="37"/>
    <x v="26"/>
    <x v="14"/>
    <x v="10"/>
    <x v="1"/>
    <x v="1"/>
  </r>
  <r>
    <x v="10"/>
    <x v="5"/>
    <x v="12"/>
    <x v="31"/>
    <x v="34"/>
    <x v="14"/>
    <x v="10"/>
    <x v="1"/>
    <x v="1"/>
  </r>
  <r>
    <x v="10"/>
    <x v="27"/>
    <x v="13"/>
    <x v="37"/>
    <x v="33"/>
    <x v="14"/>
    <x v="10"/>
    <x v="1"/>
    <x v="1"/>
  </r>
  <r>
    <x v="11"/>
    <x v="17"/>
    <x v="14"/>
    <x v="3"/>
    <x v="0"/>
    <x v="14"/>
    <x v="10"/>
    <x v="1"/>
    <x v="1"/>
  </r>
  <r>
    <x v="12"/>
    <x v="27"/>
    <x v="15"/>
    <x v="37"/>
    <x v="33"/>
    <x v="14"/>
    <x v="10"/>
    <x v="1"/>
    <x v="1"/>
  </r>
  <r>
    <x v="12"/>
    <x v="16"/>
    <x v="350"/>
    <x v="0"/>
    <x v="5"/>
    <x v="14"/>
    <x v="10"/>
    <x v="1"/>
    <x v="1"/>
  </r>
  <r>
    <x v="12"/>
    <x v="6"/>
    <x v="351"/>
    <x v="37"/>
    <x v="32"/>
    <x v="14"/>
    <x v="10"/>
    <x v="1"/>
    <x v="1"/>
  </r>
  <r>
    <x v="13"/>
    <x v="29"/>
    <x v="352"/>
    <x v="37"/>
    <x v="26"/>
    <x v="14"/>
    <x v="10"/>
    <x v="1"/>
    <x v="1"/>
  </r>
  <r>
    <x v="13"/>
    <x v="36"/>
    <x v="353"/>
    <x v="0"/>
    <x v="2"/>
    <x v="14"/>
    <x v="10"/>
    <x v="1"/>
    <x v="1"/>
  </r>
  <r>
    <x v="13"/>
    <x v="17"/>
    <x v="354"/>
    <x v="9"/>
    <x v="0"/>
    <x v="14"/>
    <x v="10"/>
    <x v="1"/>
    <x v="1"/>
  </r>
  <r>
    <x v="14"/>
    <x v="20"/>
    <x v="355"/>
    <x v="37"/>
    <x v="28"/>
    <x v="14"/>
    <x v="10"/>
    <x v="1"/>
    <x v="1"/>
  </r>
  <r>
    <x v="14"/>
    <x v="37"/>
    <x v="356"/>
    <x v="102"/>
    <x v="27"/>
    <x v="14"/>
    <x v="10"/>
    <x v="1"/>
    <x v="1"/>
  </r>
  <r>
    <x v="14"/>
    <x v="29"/>
    <x v="357"/>
    <x v="59"/>
    <x v="33"/>
    <x v="14"/>
    <x v="10"/>
    <x v="1"/>
    <x v="1"/>
  </r>
  <r>
    <x v="14"/>
    <x v="26"/>
    <x v="358"/>
    <x v="76"/>
    <x v="32"/>
    <x v="14"/>
    <x v="10"/>
    <x v="1"/>
    <x v="1"/>
  </r>
  <r>
    <x v="14"/>
    <x v="30"/>
    <x v="359"/>
    <x v="15"/>
    <x v="4"/>
    <x v="14"/>
    <x v="10"/>
    <x v="1"/>
    <x v="1"/>
  </r>
  <r>
    <x v="15"/>
    <x v="36"/>
    <x v="24"/>
    <x v="45"/>
    <x v="36"/>
    <x v="14"/>
    <x v="10"/>
    <x v="1"/>
    <x v="1"/>
  </r>
  <r>
    <x v="15"/>
    <x v="16"/>
    <x v="25"/>
    <x v="0"/>
    <x v="5"/>
    <x v="14"/>
    <x v="10"/>
    <x v="1"/>
    <x v="1"/>
  </r>
  <r>
    <x v="15"/>
    <x v="6"/>
    <x v="26"/>
    <x v="41"/>
    <x v="30"/>
    <x v="14"/>
    <x v="10"/>
    <x v="1"/>
    <x v="1"/>
  </r>
  <r>
    <x v="15"/>
    <x v="4"/>
    <x v="27"/>
    <x v="45"/>
    <x v="39"/>
    <x v="14"/>
    <x v="10"/>
    <x v="1"/>
    <x v="1"/>
  </r>
  <r>
    <x v="15"/>
    <x v="20"/>
    <x v="28"/>
    <x v="41"/>
    <x v="28"/>
    <x v="14"/>
    <x v="10"/>
    <x v="1"/>
    <x v="1"/>
  </r>
  <r>
    <x v="16"/>
    <x v="27"/>
    <x v="16"/>
    <x v="118"/>
    <x v="24"/>
    <x v="14"/>
    <x v="10"/>
    <x v="1"/>
    <x v="1"/>
  </r>
  <r>
    <x v="16"/>
    <x v="37"/>
    <x v="17"/>
    <x v="69"/>
    <x v="27"/>
    <x v="14"/>
    <x v="10"/>
    <x v="1"/>
    <x v="1"/>
  </r>
  <r>
    <x v="16"/>
    <x v="26"/>
    <x v="18"/>
    <x v="89"/>
    <x v="32"/>
    <x v="14"/>
    <x v="10"/>
    <x v="1"/>
    <x v="1"/>
  </r>
  <r>
    <x v="16"/>
    <x v="29"/>
    <x v="19"/>
    <x v="105"/>
    <x v="33"/>
    <x v="14"/>
    <x v="10"/>
    <x v="1"/>
    <x v="1"/>
  </r>
  <r>
    <x v="16"/>
    <x v="5"/>
    <x v="20"/>
    <x v="41"/>
    <x v="26"/>
    <x v="14"/>
    <x v="10"/>
    <x v="1"/>
    <x v="1"/>
  </r>
  <r>
    <x v="16"/>
    <x v="17"/>
    <x v="23"/>
    <x v="3"/>
    <x v="0"/>
    <x v="14"/>
    <x v="10"/>
    <x v="1"/>
    <x v="1"/>
  </r>
  <r>
    <x v="17"/>
    <x v="16"/>
    <x v="21"/>
    <x v="0"/>
    <x v="12"/>
    <x v="14"/>
    <x v="10"/>
    <x v="1"/>
    <x v="1"/>
  </r>
  <r>
    <x v="17"/>
    <x v="27"/>
    <x v="22"/>
    <x v="80"/>
    <x v="24"/>
    <x v="14"/>
    <x v="10"/>
    <x v="1"/>
    <x v="1"/>
  </r>
  <r>
    <x v="17"/>
    <x v="17"/>
    <x v="23"/>
    <x v="9"/>
    <x v="0"/>
    <x v="14"/>
    <x v="10"/>
    <x v="1"/>
    <x v="1"/>
  </r>
  <r>
    <x v="17"/>
    <x v="4"/>
    <x v="24"/>
    <x v="41"/>
    <x v="39"/>
    <x v="14"/>
    <x v="10"/>
    <x v="1"/>
    <x v="1"/>
  </r>
  <r>
    <x v="17"/>
    <x v="36"/>
    <x v="25"/>
    <x v="41"/>
    <x v="36"/>
    <x v="14"/>
    <x v="10"/>
    <x v="1"/>
    <x v="1"/>
  </r>
  <r>
    <x v="17"/>
    <x v="26"/>
    <x v="26"/>
    <x v="73"/>
    <x v="32"/>
    <x v="14"/>
    <x v="10"/>
    <x v="1"/>
    <x v="1"/>
  </r>
  <r>
    <x v="17"/>
    <x v="29"/>
    <x v="27"/>
    <x v="88"/>
    <x v="33"/>
    <x v="14"/>
    <x v="10"/>
    <x v="1"/>
    <x v="1"/>
  </r>
  <r>
    <x v="17"/>
    <x v="37"/>
    <x v="28"/>
    <x v="72"/>
    <x v="27"/>
    <x v="14"/>
    <x v="10"/>
    <x v="1"/>
    <x v="1"/>
  </r>
  <r>
    <x v="17"/>
    <x v="20"/>
    <x v="29"/>
    <x v="41"/>
    <x v="28"/>
    <x v="14"/>
    <x v="10"/>
    <x v="1"/>
    <x v="1"/>
  </r>
  <r>
    <x v="18"/>
    <x v="7"/>
    <x v="30"/>
    <x v="41"/>
    <x v="38"/>
    <x v="14"/>
    <x v="10"/>
    <x v="1"/>
    <x v="1"/>
  </r>
  <r>
    <x v="18"/>
    <x v="7"/>
    <x v="31"/>
    <x v="37"/>
    <x v="26"/>
    <x v="14"/>
    <x v="10"/>
    <x v="1"/>
    <x v="1"/>
  </r>
  <r>
    <x v="18"/>
    <x v="20"/>
    <x v="32"/>
    <x v="28"/>
    <x v="27"/>
    <x v="14"/>
    <x v="10"/>
    <x v="1"/>
    <x v="1"/>
  </r>
  <r>
    <x v="19"/>
    <x v="6"/>
    <x v="33"/>
    <x v="28"/>
    <x v="30"/>
    <x v="14"/>
    <x v="10"/>
    <x v="1"/>
    <x v="1"/>
  </r>
  <r>
    <x v="19"/>
    <x v="17"/>
    <x v="34"/>
    <x v="9"/>
    <x v="0"/>
    <x v="14"/>
    <x v="10"/>
    <x v="1"/>
    <x v="1"/>
  </r>
  <r>
    <x v="19"/>
    <x v="17"/>
    <x v="35"/>
    <x v="25"/>
    <x v="9"/>
    <x v="14"/>
    <x v="10"/>
    <x v="1"/>
    <x v="1"/>
  </r>
  <r>
    <x v="19"/>
    <x v="7"/>
    <x v="36"/>
    <x v="30"/>
    <x v="34"/>
    <x v="14"/>
    <x v="10"/>
    <x v="1"/>
    <x v="1"/>
  </r>
  <r>
    <x v="20"/>
    <x v="6"/>
    <x v="37"/>
    <x v="28"/>
    <x v="30"/>
    <x v="14"/>
    <x v="10"/>
    <x v="1"/>
    <x v="1"/>
  </r>
  <r>
    <x v="20"/>
    <x v="37"/>
    <x v="38"/>
    <x v="28"/>
    <x v="29"/>
    <x v="14"/>
    <x v="10"/>
    <x v="1"/>
    <x v="1"/>
  </r>
  <r>
    <x v="20"/>
    <x v="30"/>
    <x v="39"/>
    <x v="15"/>
    <x v="4"/>
    <x v="14"/>
    <x v="10"/>
    <x v="1"/>
    <x v="1"/>
  </r>
  <r>
    <x v="21"/>
    <x v="4"/>
    <x v="40"/>
    <x v="37"/>
    <x v="39"/>
    <x v="14"/>
    <x v="10"/>
    <x v="1"/>
    <x v="1"/>
  </r>
  <r>
    <x v="21"/>
    <x v="29"/>
    <x v="41"/>
    <x v="93"/>
    <x v="36"/>
    <x v="14"/>
    <x v="10"/>
    <x v="1"/>
    <x v="1"/>
  </r>
  <r>
    <x v="21"/>
    <x v="20"/>
    <x v="42"/>
    <x v="37"/>
    <x v="28"/>
    <x v="14"/>
    <x v="10"/>
    <x v="1"/>
    <x v="1"/>
  </r>
  <r>
    <x v="22"/>
    <x v="37"/>
    <x v="43"/>
    <x v="37"/>
    <x v="27"/>
    <x v="14"/>
    <x v="10"/>
    <x v="1"/>
    <x v="1"/>
  </r>
  <r>
    <x v="22"/>
    <x v="6"/>
    <x v="44"/>
    <x v="37"/>
    <x v="30"/>
    <x v="14"/>
    <x v="10"/>
    <x v="1"/>
    <x v="1"/>
  </r>
  <r>
    <x v="22"/>
    <x v="16"/>
    <x v="45"/>
    <x v="9"/>
    <x v="0"/>
    <x v="14"/>
    <x v="10"/>
    <x v="1"/>
    <x v="1"/>
  </r>
  <r>
    <x v="22"/>
    <x v="21"/>
    <x v="159"/>
    <x v="42"/>
    <x v="24"/>
    <x v="14"/>
    <x v="10"/>
    <x v="1"/>
    <x v="1"/>
  </r>
  <r>
    <x v="23"/>
    <x v="0"/>
    <x v="160"/>
    <x v="28"/>
    <x v="24"/>
    <x v="14"/>
    <x v="10"/>
    <x v="1"/>
    <x v="1"/>
  </r>
  <r>
    <x v="23"/>
    <x v="37"/>
    <x v="161"/>
    <x v="28"/>
    <x v="28"/>
    <x v="14"/>
    <x v="10"/>
    <x v="1"/>
    <x v="1"/>
  </r>
  <r>
    <x v="23"/>
    <x v="7"/>
    <x v="162"/>
    <x v="41"/>
    <x v="38"/>
    <x v="14"/>
    <x v="10"/>
    <x v="1"/>
    <x v="1"/>
  </r>
  <r>
    <x v="23"/>
    <x v="7"/>
    <x v="163"/>
    <x v="0"/>
    <x v="2"/>
    <x v="14"/>
    <x v="10"/>
    <x v="1"/>
    <x v="1"/>
  </r>
  <r>
    <x v="24"/>
    <x v="16"/>
    <x v="164"/>
    <x v="0"/>
    <x v="12"/>
    <x v="14"/>
    <x v="10"/>
    <x v="1"/>
    <x v="1"/>
  </r>
  <r>
    <x v="25"/>
    <x v="26"/>
    <x v="165"/>
    <x v="34"/>
    <x v="24"/>
    <x v="14"/>
    <x v="10"/>
    <x v="1"/>
    <x v="1"/>
  </r>
  <r>
    <x v="26"/>
    <x v="7"/>
    <x v="166"/>
    <x v="61"/>
    <x v="38"/>
    <x v="14"/>
    <x v="10"/>
    <x v="1"/>
    <x v="1"/>
  </r>
  <r>
    <x v="26"/>
    <x v="36"/>
    <x v="167"/>
    <x v="34"/>
    <x v="39"/>
    <x v="14"/>
    <x v="10"/>
    <x v="1"/>
    <x v="1"/>
  </r>
  <r>
    <x v="26"/>
    <x v="17"/>
    <x v="168"/>
    <x v="9"/>
    <x v="0"/>
    <x v="14"/>
    <x v="10"/>
    <x v="1"/>
    <x v="1"/>
  </r>
  <r>
    <x v="26"/>
    <x v="17"/>
    <x v="169"/>
    <x v="11"/>
    <x v="26"/>
    <x v="14"/>
    <x v="10"/>
    <x v="1"/>
    <x v="1"/>
  </r>
  <r>
    <x v="26"/>
    <x v="27"/>
    <x v="170"/>
    <x v="34"/>
    <x v="35"/>
    <x v="14"/>
    <x v="10"/>
    <x v="1"/>
    <x v="1"/>
  </r>
  <r>
    <x v="26"/>
    <x v="7"/>
    <x v="171"/>
    <x v="26"/>
    <x v="38"/>
    <x v="14"/>
    <x v="10"/>
    <x v="1"/>
    <x v="1"/>
  </r>
  <r>
    <x v="27"/>
    <x v="4"/>
    <x v="172"/>
    <x v="28"/>
    <x v="35"/>
    <x v="14"/>
    <x v="10"/>
    <x v="1"/>
    <x v="1"/>
  </r>
  <r>
    <x v="27"/>
    <x v="29"/>
    <x v="173"/>
    <x v="38"/>
    <x v="30"/>
    <x v="14"/>
    <x v="10"/>
    <x v="1"/>
    <x v="1"/>
  </r>
  <r>
    <x v="27"/>
    <x v="4"/>
    <x v="174"/>
    <x v="37"/>
    <x v="33"/>
    <x v="14"/>
    <x v="10"/>
    <x v="1"/>
    <x v="1"/>
  </r>
  <r>
    <x v="27"/>
    <x v="17"/>
    <x v="175"/>
    <x v="0"/>
    <x v="2"/>
    <x v="14"/>
    <x v="10"/>
    <x v="1"/>
    <x v="1"/>
  </r>
  <r>
    <x v="28"/>
    <x v="27"/>
    <x v="176"/>
    <x v="38"/>
    <x v="26"/>
    <x v="14"/>
    <x v="10"/>
    <x v="1"/>
    <x v="1"/>
  </r>
  <r>
    <x v="28"/>
    <x v="4"/>
    <x v="177"/>
    <x v="34"/>
    <x v="39"/>
    <x v="14"/>
    <x v="10"/>
    <x v="1"/>
    <x v="1"/>
  </r>
  <r>
    <x v="28"/>
    <x v="20"/>
    <x v="178"/>
    <x v="34"/>
    <x v="28"/>
    <x v="14"/>
    <x v="10"/>
    <x v="1"/>
    <x v="1"/>
  </r>
  <r>
    <x v="28"/>
    <x v="4"/>
    <x v="179"/>
    <x v="37"/>
    <x v="30"/>
    <x v="14"/>
    <x v="10"/>
    <x v="1"/>
    <x v="1"/>
  </r>
  <r>
    <x v="28"/>
    <x v="27"/>
    <x v="180"/>
    <x v="34"/>
    <x v="26"/>
    <x v="14"/>
    <x v="10"/>
    <x v="1"/>
    <x v="1"/>
  </r>
  <r>
    <x v="29"/>
    <x v="20"/>
    <x v="181"/>
    <x v="87"/>
    <x v="24"/>
    <x v="14"/>
    <x v="10"/>
    <x v="1"/>
    <x v="1"/>
  </r>
  <r>
    <x v="29"/>
    <x v="17"/>
    <x v="182"/>
    <x v="15"/>
    <x v="0"/>
    <x v="14"/>
    <x v="10"/>
    <x v="1"/>
    <x v="1"/>
  </r>
  <r>
    <x v="29"/>
    <x v="37"/>
    <x v="183"/>
    <x v="41"/>
    <x v="27"/>
    <x v="14"/>
    <x v="10"/>
    <x v="1"/>
    <x v="1"/>
  </r>
  <r>
    <x v="29"/>
    <x v="4"/>
    <x v="184"/>
    <x v="28"/>
    <x v="32"/>
    <x v="14"/>
    <x v="10"/>
    <x v="1"/>
    <x v="1"/>
  </r>
  <r>
    <x v="29"/>
    <x v="27"/>
    <x v="185"/>
    <x v="23"/>
    <x v="26"/>
    <x v="14"/>
    <x v="10"/>
    <x v="1"/>
    <x v="1"/>
  </r>
  <r>
    <x v="29"/>
    <x v="27"/>
    <x v="186"/>
    <x v="0"/>
    <x v="2"/>
    <x v="14"/>
    <x v="10"/>
    <x v="1"/>
    <x v="1"/>
  </r>
  <r>
    <x v="29"/>
    <x v="36"/>
    <x v="187"/>
    <x v="31"/>
    <x v="32"/>
    <x v="14"/>
    <x v="10"/>
    <x v="1"/>
    <x v="1"/>
  </r>
  <r>
    <x v="29"/>
    <x v="0"/>
    <x v="188"/>
    <x v="37"/>
    <x v="33"/>
    <x v="14"/>
    <x v="10"/>
    <x v="1"/>
    <x v="1"/>
  </r>
  <r>
    <x v="30"/>
    <x v="30"/>
    <x v="189"/>
    <x v="17"/>
    <x v="4"/>
    <x v="14"/>
    <x v="10"/>
    <x v="1"/>
    <x v="1"/>
  </r>
  <r>
    <x v="30"/>
    <x v="36"/>
    <x v="190"/>
    <x v="28"/>
    <x v="26"/>
    <x v="14"/>
    <x v="10"/>
    <x v="1"/>
    <x v="1"/>
  </r>
  <r>
    <x v="30"/>
    <x v="26"/>
    <x v="191"/>
    <x v="37"/>
    <x v="39"/>
    <x v="14"/>
    <x v="10"/>
    <x v="1"/>
    <x v="1"/>
  </r>
  <r>
    <x v="30"/>
    <x v="37"/>
    <x v="192"/>
    <x v="34"/>
    <x v="29"/>
    <x v="14"/>
    <x v="10"/>
    <x v="1"/>
    <x v="1"/>
  </r>
  <r>
    <x v="30"/>
    <x v="17"/>
    <x v="193"/>
    <x v="15"/>
    <x v="0"/>
    <x v="14"/>
    <x v="10"/>
    <x v="1"/>
    <x v="1"/>
  </r>
  <r>
    <x v="31"/>
    <x v="37"/>
    <x v="194"/>
    <x v="37"/>
    <x v="27"/>
    <x v="14"/>
    <x v="10"/>
    <x v="1"/>
    <x v="1"/>
  </r>
  <r>
    <x v="31"/>
    <x v="7"/>
    <x v="195"/>
    <x v="34"/>
    <x v="30"/>
    <x v="14"/>
    <x v="10"/>
    <x v="1"/>
    <x v="1"/>
  </r>
  <r>
    <x v="32"/>
    <x v="29"/>
    <x v="196"/>
    <x v="71"/>
    <x v="36"/>
    <x v="14"/>
    <x v="10"/>
    <x v="1"/>
    <x v="1"/>
  </r>
  <r>
    <x v="32"/>
    <x v="7"/>
    <x v="197"/>
    <x v="42"/>
    <x v="38"/>
    <x v="14"/>
    <x v="10"/>
    <x v="1"/>
    <x v="1"/>
  </r>
  <r>
    <x v="32"/>
    <x v="26"/>
    <x v="198"/>
    <x v="41"/>
    <x v="24"/>
    <x v="14"/>
    <x v="10"/>
    <x v="1"/>
    <x v="1"/>
  </r>
  <r>
    <x v="32"/>
    <x v="20"/>
    <x v="199"/>
    <x v="55"/>
    <x v="39"/>
    <x v="14"/>
    <x v="10"/>
    <x v="1"/>
    <x v="1"/>
  </r>
  <r>
    <x v="33"/>
    <x v="37"/>
    <x v="200"/>
    <x v="42"/>
    <x v="35"/>
    <x v="14"/>
    <x v="10"/>
    <x v="1"/>
    <x v="1"/>
  </r>
  <r>
    <x v="34"/>
    <x v="27"/>
    <x v="59"/>
    <x v="41"/>
    <x v="26"/>
    <x v="14"/>
    <x v="10"/>
    <x v="1"/>
    <x v="1"/>
  </r>
  <r>
    <x v="34"/>
    <x v="16"/>
    <x v="60"/>
    <x v="12"/>
    <x v="5"/>
    <x v="14"/>
    <x v="10"/>
    <x v="1"/>
    <x v="1"/>
  </r>
  <r>
    <x v="34"/>
    <x v="26"/>
    <x v="61"/>
    <x v="28"/>
    <x v="25"/>
    <x v="14"/>
    <x v="10"/>
    <x v="1"/>
    <x v="1"/>
  </r>
  <r>
    <x v="34"/>
    <x v="30"/>
    <x v="62"/>
    <x v="15"/>
    <x v="4"/>
    <x v="14"/>
    <x v="10"/>
    <x v="1"/>
    <x v="1"/>
  </r>
  <r>
    <x v="34"/>
    <x v="17"/>
    <x v="63"/>
    <x v="9"/>
    <x v="0"/>
    <x v="14"/>
    <x v="10"/>
    <x v="1"/>
    <x v="1"/>
  </r>
  <r>
    <x v="35"/>
    <x v="6"/>
    <x v="64"/>
    <x v="51"/>
    <x v="28"/>
    <x v="14"/>
    <x v="10"/>
    <x v="1"/>
    <x v="1"/>
  </r>
  <r>
    <x v="36"/>
    <x v="29"/>
    <x v="65"/>
    <x v="34"/>
    <x v="30"/>
    <x v="14"/>
    <x v="10"/>
    <x v="1"/>
    <x v="1"/>
  </r>
  <r>
    <x v="36"/>
    <x v="19"/>
    <x v="66"/>
    <x v="34"/>
    <x v="26"/>
    <x v="14"/>
    <x v="10"/>
    <x v="1"/>
    <x v="1"/>
  </r>
  <r>
    <x v="36"/>
    <x v="17"/>
    <x v="67"/>
    <x v="24"/>
    <x v="0"/>
    <x v="14"/>
    <x v="10"/>
    <x v="1"/>
    <x v="1"/>
  </r>
  <r>
    <x v="36"/>
    <x v="4"/>
    <x v="68"/>
    <x v="34"/>
    <x v="27"/>
    <x v="14"/>
    <x v="10"/>
    <x v="1"/>
    <x v="1"/>
  </r>
  <r>
    <x v="36"/>
    <x v="7"/>
    <x v="69"/>
    <x v="58"/>
    <x v="38"/>
    <x v="14"/>
    <x v="10"/>
    <x v="1"/>
    <x v="1"/>
  </r>
  <r>
    <x v="37"/>
    <x v="4"/>
    <x v="70"/>
    <x v="37"/>
    <x v="33"/>
    <x v="14"/>
    <x v="10"/>
    <x v="1"/>
    <x v="1"/>
  </r>
  <r>
    <x v="37"/>
    <x v="37"/>
    <x v="71"/>
    <x v="41"/>
    <x v="24"/>
    <x v="14"/>
    <x v="10"/>
    <x v="1"/>
    <x v="1"/>
  </r>
  <r>
    <x v="38"/>
    <x v="36"/>
    <x v="72"/>
    <x v="34"/>
    <x v="27"/>
    <x v="14"/>
    <x v="10"/>
    <x v="1"/>
    <x v="1"/>
  </r>
  <r>
    <x v="38"/>
    <x v="19"/>
    <x v="73"/>
    <x v="37"/>
    <x v="35"/>
    <x v="14"/>
    <x v="10"/>
    <x v="1"/>
    <x v="1"/>
  </r>
  <r>
    <x v="38"/>
    <x v="17"/>
    <x v="74"/>
    <x v="23"/>
    <x v="0"/>
    <x v="14"/>
    <x v="10"/>
    <x v="1"/>
    <x v="1"/>
  </r>
  <r>
    <x v="38"/>
    <x v="17"/>
    <x v="75"/>
    <x v="9"/>
    <x v="0"/>
    <x v="14"/>
    <x v="10"/>
    <x v="1"/>
    <x v="1"/>
  </r>
  <r>
    <x v="38"/>
    <x v="29"/>
    <x v="76"/>
    <x v="34"/>
    <x v="30"/>
    <x v="14"/>
    <x v="10"/>
    <x v="1"/>
    <x v="1"/>
  </r>
  <r>
    <x v="38"/>
    <x v="20"/>
    <x v="77"/>
    <x v="37"/>
    <x v="31"/>
    <x v="14"/>
    <x v="10"/>
    <x v="1"/>
    <x v="1"/>
  </r>
  <r>
    <x v="38"/>
    <x v="30"/>
    <x v="78"/>
    <x v="17"/>
    <x v="4"/>
    <x v="14"/>
    <x v="10"/>
    <x v="1"/>
    <x v="1"/>
  </r>
  <r>
    <x v="38"/>
    <x v="17"/>
    <x v="79"/>
    <x v="3"/>
    <x v="0"/>
    <x v="14"/>
    <x v="10"/>
    <x v="1"/>
    <x v="1"/>
  </r>
  <r>
    <x v="39"/>
    <x v="29"/>
    <x v="80"/>
    <x v="37"/>
    <x v="26"/>
    <x v="14"/>
    <x v="10"/>
    <x v="1"/>
    <x v="1"/>
  </r>
  <r>
    <x v="39"/>
    <x v="17"/>
    <x v="81"/>
    <x v="9"/>
    <x v="0"/>
    <x v="14"/>
    <x v="10"/>
    <x v="1"/>
    <x v="1"/>
  </r>
  <r>
    <x v="39"/>
    <x v="19"/>
    <x v="82"/>
    <x v="37"/>
    <x v="24"/>
    <x v="14"/>
    <x v="10"/>
    <x v="1"/>
    <x v="1"/>
  </r>
  <r>
    <x v="39"/>
    <x v="22"/>
    <x v="83"/>
    <x v="41"/>
    <x v="35"/>
    <x v="14"/>
    <x v="10"/>
    <x v="1"/>
    <x v="1"/>
  </r>
  <r>
    <x v="40"/>
    <x v="29"/>
    <x v="84"/>
    <x v="96"/>
    <x v="36"/>
    <x v="14"/>
    <x v="10"/>
    <x v="1"/>
    <x v="1"/>
  </r>
  <r>
    <x v="40"/>
    <x v="22"/>
    <x v="85"/>
    <x v="101"/>
    <x v="32"/>
    <x v="14"/>
    <x v="10"/>
    <x v="1"/>
    <x v="1"/>
  </r>
  <r>
    <x v="40"/>
    <x v="17"/>
    <x v="86"/>
    <x v="117"/>
    <x v="30"/>
    <x v="14"/>
    <x v="10"/>
    <x v="1"/>
    <x v="1"/>
  </r>
  <r>
    <x v="40"/>
    <x v="17"/>
    <x v="87"/>
    <x v="9"/>
    <x v="0"/>
    <x v="14"/>
    <x v="10"/>
    <x v="1"/>
    <x v="1"/>
  </r>
  <r>
    <x v="40"/>
    <x v="16"/>
    <x v="88"/>
    <x v="0"/>
    <x v="13"/>
    <x v="14"/>
    <x v="10"/>
    <x v="1"/>
    <x v="1"/>
  </r>
  <r>
    <x v="41"/>
    <x v="27"/>
    <x v="89"/>
    <x v="37"/>
    <x v="26"/>
    <x v="14"/>
    <x v="10"/>
    <x v="1"/>
    <x v="1"/>
  </r>
  <r>
    <x v="41"/>
    <x v="36"/>
    <x v="90"/>
    <x v="27"/>
    <x v="32"/>
    <x v="14"/>
    <x v="10"/>
    <x v="1"/>
    <x v="1"/>
  </r>
  <r>
    <x v="41"/>
    <x v="7"/>
    <x v="91"/>
    <x v="41"/>
    <x v="38"/>
    <x v="14"/>
    <x v="10"/>
    <x v="1"/>
    <x v="1"/>
  </r>
  <r>
    <x v="41"/>
    <x v="17"/>
    <x v="92"/>
    <x v="9"/>
    <x v="0"/>
    <x v="14"/>
    <x v="10"/>
    <x v="1"/>
    <x v="1"/>
  </r>
  <r>
    <x v="41"/>
    <x v="27"/>
    <x v="93"/>
    <x v="41"/>
    <x v="26"/>
    <x v="14"/>
    <x v="10"/>
    <x v="1"/>
    <x v="1"/>
  </r>
  <r>
    <x v="41"/>
    <x v="0"/>
    <x v="94"/>
    <x v="28"/>
    <x v="35"/>
    <x v="14"/>
    <x v="10"/>
    <x v="1"/>
    <x v="1"/>
  </r>
  <r>
    <x v="42"/>
    <x v="26"/>
    <x v="95"/>
    <x v="41"/>
    <x v="29"/>
    <x v="14"/>
    <x v="10"/>
    <x v="1"/>
    <x v="1"/>
  </r>
  <r>
    <x v="42"/>
    <x v="17"/>
    <x v="96"/>
    <x v="15"/>
    <x v="0"/>
    <x v="14"/>
    <x v="10"/>
    <x v="1"/>
    <x v="1"/>
  </r>
  <r>
    <x v="42"/>
    <x v="16"/>
    <x v="97"/>
    <x v="11"/>
    <x v="28"/>
    <x v="14"/>
    <x v="10"/>
    <x v="1"/>
    <x v="1"/>
  </r>
  <r>
    <x v="43"/>
    <x v="7"/>
    <x v="98"/>
    <x v="15"/>
    <x v="38"/>
    <x v="14"/>
    <x v="10"/>
    <x v="1"/>
    <x v="1"/>
  </r>
  <r>
    <x v="43"/>
    <x v="26"/>
    <x v="99"/>
    <x v="31"/>
    <x v="35"/>
    <x v="14"/>
    <x v="10"/>
    <x v="1"/>
    <x v="1"/>
  </r>
  <r>
    <x v="43"/>
    <x v="4"/>
    <x v="100"/>
    <x v="28"/>
    <x v="26"/>
    <x v="14"/>
    <x v="10"/>
    <x v="1"/>
    <x v="1"/>
  </r>
  <r>
    <x v="43"/>
    <x v="0"/>
    <x v="101"/>
    <x v="37"/>
    <x v="27"/>
    <x v="14"/>
    <x v="10"/>
    <x v="1"/>
    <x v="1"/>
  </r>
  <r>
    <x v="43"/>
    <x v="5"/>
    <x v="102"/>
    <x v="37"/>
    <x v="28"/>
    <x v="14"/>
    <x v="10"/>
    <x v="1"/>
    <x v="1"/>
  </r>
  <r>
    <x v="43"/>
    <x v="20"/>
    <x v="103"/>
    <x v="37"/>
    <x v="31"/>
    <x v="14"/>
    <x v="10"/>
    <x v="1"/>
    <x v="1"/>
  </r>
  <r>
    <x v="43"/>
    <x v="34"/>
    <x v="104"/>
    <x v="36"/>
    <x v="26"/>
    <x v="14"/>
    <x v="10"/>
    <x v="1"/>
    <x v="1"/>
  </r>
  <r>
    <x v="43"/>
    <x v="16"/>
    <x v="105"/>
    <x v="9"/>
    <x v="0"/>
    <x v="14"/>
    <x v="10"/>
    <x v="1"/>
    <x v="1"/>
  </r>
  <r>
    <x v="43"/>
    <x v="7"/>
    <x v="106"/>
    <x v="41"/>
    <x v="38"/>
    <x v="14"/>
    <x v="10"/>
    <x v="1"/>
    <x v="1"/>
  </r>
  <r>
    <x v="44"/>
    <x v="20"/>
    <x v="107"/>
    <x v="37"/>
    <x v="24"/>
    <x v="14"/>
    <x v="10"/>
    <x v="1"/>
    <x v="1"/>
  </r>
  <r>
    <x v="44"/>
    <x v="19"/>
    <x v="108"/>
    <x v="28"/>
    <x v="35"/>
    <x v="14"/>
    <x v="10"/>
    <x v="1"/>
    <x v="1"/>
  </r>
  <r>
    <x v="44"/>
    <x v="0"/>
    <x v="109"/>
    <x v="28"/>
    <x v="27"/>
    <x v="14"/>
    <x v="10"/>
    <x v="1"/>
    <x v="1"/>
  </r>
  <r>
    <x v="44"/>
    <x v="34"/>
    <x v="110"/>
    <x v="28"/>
    <x v="28"/>
    <x v="14"/>
    <x v="10"/>
    <x v="1"/>
    <x v="1"/>
  </r>
  <r>
    <x v="44"/>
    <x v="30"/>
    <x v="111"/>
    <x v="17"/>
    <x v="4"/>
    <x v="14"/>
    <x v="10"/>
    <x v="1"/>
    <x v="1"/>
  </r>
  <r>
    <x v="44"/>
    <x v="17"/>
    <x v="112"/>
    <x v="15"/>
    <x v="0"/>
    <x v="14"/>
    <x v="10"/>
    <x v="1"/>
    <x v="1"/>
  </r>
  <r>
    <x v="44"/>
    <x v="37"/>
    <x v="113"/>
    <x v="37"/>
    <x v="39"/>
    <x v="14"/>
    <x v="10"/>
    <x v="1"/>
    <x v="1"/>
  </r>
  <r>
    <x v="45"/>
    <x v="29"/>
    <x v="114"/>
    <x v="82"/>
    <x v="36"/>
    <x v="14"/>
    <x v="10"/>
    <x v="1"/>
    <x v="1"/>
  </r>
  <r>
    <x v="45"/>
    <x v="16"/>
    <x v="115"/>
    <x v="0"/>
    <x v="12"/>
    <x v="14"/>
    <x v="10"/>
    <x v="1"/>
    <x v="1"/>
  </r>
  <r>
    <x v="45"/>
    <x v="19"/>
    <x v="116"/>
    <x v="28"/>
    <x v="28"/>
    <x v="14"/>
    <x v="10"/>
    <x v="1"/>
    <x v="1"/>
  </r>
  <r>
    <x v="45"/>
    <x v="34"/>
    <x v="117"/>
    <x v="28"/>
    <x v="32"/>
    <x v="14"/>
    <x v="10"/>
    <x v="1"/>
    <x v="1"/>
  </r>
  <r>
    <x v="46"/>
    <x v="26"/>
    <x v="118"/>
    <x v="70"/>
    <x v="31"/>
    <x v="14"/>
    <x v="10"/>
    <x v="1"/>
    <x v="1"/>
  </r>
  <r>
    <x v="46"/>
    <x v="7"/>
    <x v="119"/>
    <x v="41"/>
    <x v="38"/>
    <x v="14"/>
    <x v="10"/>
    <x v="1"/>
    <x v="1"/>
  </r>
  <r>
    <x v="46"/>
    <x v="17"/>
    <x v="121"/>
    <x v="15"/>
    <x v="0"/>
    <x v="14"/>
    <x v="10"/>
    <x v="1"/>
    <x v="1"/>
  </r>
  <r>
    <x v="46"/>
    <x v="17"/>
    <x v="140"/>
    <x v="9"/>
    <x v="0"/>
    <x v="14"/>
    <x v="10"/>
    <x v="1"/>
    <x v="1"/>
  </r>
  <r>
    <x v="47"/>
    <x v="36"/>
    <x v="120"/>
    <x v="55"/>
    <x v="29"/>
    <x v="14"/>
    <x v="10"/>
    <x v="1"/>
    <x v="1"/>
  </r>
  <r>
    <x v="47"/>
    <x v="34"/>
    <x v="122"/>
    <x v="37"/>
    <x v="35"/>
    <x v="14"/>
    <x v="10"/>
    <x v="1"/>
    <x v="1"/>
  </r>
  <r>
    <x v="47"/>
    <x v="4"/>
    <x v="123"/>
    <x v="38"/>
    <x v="27"/>
    <x v="14"/>
    <x v="10"/>
    <x v="1"/>
    <x v="1"/>
  </r>
  <r>
    <x v="47"/>
    <x v="20"/>
    <x v="124"/>
    <x v="28"/>
    <x v="24"/>
    <x v="14"/>
    <x v="10"/>
    <x v="1"/>
    <x v="1"/>
  </r>
  <r>
    <x v="47"/>
    <x v="5"/>
    <x v="125"/>
    <x v="31"/>
    <x v="33"/>
    <x v="14"/>
    <x v="10"/>
    <x v="1"/>
    <x v="1"/>
  </r>
  <r>
    <x v="47"/>
    <x v="37"/>
    <x v="126"/>
    <x v="34"/>
    <x v="39"/>
    <x v="14"/>
    <x v="10"/>
    <x v="1"/>
    <x v="1"/>
  </r>
  <r>
    <x v="47"/>
    <x v="27"/>
    <x v="127"/>
    <x v="37"/>
    <x v="26"/>
    <x v="14"/>
    <x v="10"/>
    <x v="1"/>
    <x v="1"/>
  </r>
  <r>
    <x v="47"/>
    <x v="5"/>
    <x v="128"/>
    <x v="28"/>
    <x v="28"/>
    <x v="14"/>
    <x v="10"/>
    <x v="1"/>
    <x v="1"/>
  </r>
  <r>
    <x v="47"/>
    <x v="17"/>
    <x v="129"/>
    <x v="3"/>
    <x v="0"/>
    <x v="14"/>
    <x v="10"/>
    <x v="1"/>
    <x v="1"/>
  </r>
  <r>
    <x v="47"/>
    <x v="20"/>
    <x v="130"/>
    <x v="28"/>
    <x v="24"/>
    <x v="14"/>
    <x v="10"/>
    <x v="1"/>
    <x v="1"/>
  </r>
  <r>
    <x v="48"/>
    <x v="7"/>
    <x v="131"/>
    <x v="41"/>
    <x v="38"/>
    <x v="14"/>
    <x v="10"/>
    <x v="1"/>
    <x v="1"/>
  </r>
  <r>
    <x v="48"/>
    <x v="26"/>
    <x v="132"/>
    <x v="41"/>
    <x v="31"/>
    <x v="14"/>
    <x v="10"/>
    <x v="1"/>
    <x v="1"/>
  </r>
  <r>
    <x v="48"/>
    <x v="17"/>
    <x v="133"/>
    <x v="9"/>
    <x v="0"/>
    <x v="14"/>
    <x v="10"/>
    <x v="1"/>
    <x v="1"/>
  </r>
  <r>
    <x v="48"/>
    <x v="5"/>
    <x v="134"/>
    <x v="34"/>
    <x v="28"/>
    <x v="14"/>
    <x v="10"/>
    <x v="1"/>
    <x v="1"/>
  </r>
  <r>
    <x v="48"/>
    <x v="17"/>
    <x v="135"/>
    <x v="19"/>
    <x v="35"/>
    <x v="14"/>
    <x v="10"/>
    <x v="1"/>
    <x v="1"/>
  </r>
  <r>
    <x v="48"/>
    <x v="17"/>
    <x v="136"/>
    <x v="34"/>
    <x v="33"/>
    <x v="14"/>
    <x v="10"/>
    <x v="1"/>
    <x v="1"/>
  </r>
  <r>
    <x v="48"/>
    <x v="11"/>
    <x v="137"/>
    <x v="9"/>
    <x v="12"/>
    <x v="14"/>
    <x v="10"/>
    <x v="1"/>
    <x v="1"/>
  </r>
  <r>
    <x v="49"/>
    <x v="27"/>
    <x v="138"/>
    <x v="37"/>
    <x v="26"/>
    <x v="14"/>
    <x v="10"/>
    <x v="1"/>
    <x v="1"/>
  </r>
  <r>
    <x v="50"/>
    <x v="29"/>
    <x v="139"/>
    <x v="37"/>
    <x v="35"/>
    <x v="14"/>
    <x v="10"/>
    <x v="1"/>
    <x v="1"/>
  </r>
  <r>
    <x v="50"/>
    <x v="29"/>
    <x v="141"/>
    <x v="28"/>
    <x v="33"/>
    <x v="14"/>
    <x v="10"/>
    <x v="1"/>
    <x v="1"/>
  </r>
  <r>
    <x v="50"/>
    <x v="0"/>
    <x v="142"/>
    <x v="28"/>
    <x v="28"/>
    <x v="14"/>
    <x v="10"/>
    <x v="1"/>
    <x v="1"/>
  </r>
  <r>
    <x v="50"/>
    <x v="34"/>
    <x v="143"/>
    <x v="11"/>
    <x v="34"/>
    <x v="14"/>
    <x v="10"/>
    <x v="1"/>
    <x v="1"/>
  </r>
  <r>
    <x v="50"/>
    <x v="27"/>
    <x v="144"/>
    <x v="55"/>
    <x v="26"/>
    <x v="14"/>
    <x v="10"/>
    <x v="1"/>
    <x v="1"/>
  </r>
  <r>
    <x v="50"/>
    <x v="26"/>
    <x v="145"/>
    <x v="41"/>
    <x v="37"/>
    <x v="14"/>
    <x v="10"/>
    <x v="1"/>
    <x v="1"/>
  </r>
  <r>
    <x v="50"/>
    <x v="7"/>
    <x v="146"/>
    <x v="42"/>
    <x v="38"/>
    <x v="14"/>
    <x v="10"/>
    <x v="1"/>
    <x v="1"/>
  </r>
  <r>
    <x v="50"/>
    <x v="26"/>
    <x v="147"/>
    <x v="42"/>
    <x v="31"/>
    <x v="14"/>
    <x v="10"/>
    <x v="1"/>
    <x v="1"/>
  </r>
  <r>
    <x v="51"/>
    <x v="5"/>
    <x v="148"/>
    <x v="28"/>
    <x v="35"/>
    <x v="14"/>
    <x v="10"/>
    <x v="1"/>
    <x v="1"/>
  </r>
  <r>
    <x v="51"/>
    <x v="29"/>
    <x v="149"/>
    <x v="28"/>
    <x v="33"/>
    <x v="14"/>
    <x v="10"/>
    <x v="1"/>
    <x v="1"/>
  </r>
  <r>
    <x v="51"/>
    <x v="17"/>
    <x v="150"/>
    <x v="9"/>
    <x v="0"/>
    <x v="14"/>
    <x v="10"/>
    <x v="1"/>
    <x v="1"/>
  </r>
  <r>
    <x v="51"/>
    <x v="0"/>
    <x v="153"/>
    <x v="23"/>
    <x v="32"/>
    <x v="14"/>
    <x v="10"/>
    <x v="1"/>
    <x v="1"/>
  </r>
  <r>
    <x v="52"/>
    <x v="29"/>
    <x v="151"/>
    <x v="70"/>
    <x v="36"/>
    <x v="14"/>
    <x v="10"/>
    <x v="1"/>
    <x v="1"/>
  </r>
  <r>
    <x v="52"/>
    <x v="16"/>
    <x v="152"/>
    <x v="17"/>
    <x v="12"/>
    <x v="14"/>
    <x v="10"/>
    <x v="1"/>
    <x v="1"/>
  </r>
  <r>
    <x v="52"/>
    <x v="22"/>
    <x v="154"/>
    <x v="37"/>
    <x v="28"/>
    <x v="14"/>
    <x v="10"/>
    <x v="1"/>
    <x v="1"/>
  </r>
  <r>
    <x v="52"/>
    <x v="29"/>
    <x v="155"/>
    <x v="28"/>
    <x v="33"/>
    <x v="14"/>
    <x v="10"/>
    <x v="1"/>
    <x v="1"/>
  </r>
  <r>
    <x v="52"/>
    <x v="17"/>
    <x v="156"/>
    <x v="28"/>
    <x v="35"/>
    <x v="14"/>
    <x v="10"/>
    <x v="1"/>
    <x v="1"/>
  </r>
  <r>
    <x v="52"/>
    <x v="17"/>
    <x v="157"/>
    <x v="28"/>
    <x v="32"/>
    <x v="14"/>
    <x v="10"/>
    <x v="1"/>
    <x v="1"/>
  </r>
  <r>
    <x v="52"/>
    <x v="17"/>
    <x v="158"/>
    <x v="9"/>
    <x v="0"/>
    <x v="14"/>
    <x v="10"/>
    <x v="1"/>
    <x v="1"/>
  </r>
  <r>
    <x v="52"/>
    <x v="22"/>
    <x v="159"/>
    <x v="23"/>
    <x v="33"/>
    <x v="14"/>
    <x v="10"/>
    <x v="1"/>
    <x v="1"/>
  </r>
  <r>
    <x v="52"/>
    <x v="5"/>
    <x v="160"/>
    <x v="26"/>
    <x v="30"/>
    <x v="11"/>
    <x v="1"/>
    <x v="1"/>
    <x v="1"/>
  </r>
  <r>
    <x v="52"/>
    <x v="29"/>
    <x v="161"/>
    <x v="23"/>
    <x v="28"/>
    <x v="14"/>
    <x v="10"/>
    <x v="1"/>
    <x v="1"/>
  </r>
  <r>
    <x v="53"/>
    <x v="18"/>
    <x v="162"/>
    <x v="28"/>
    <x v="28"/>
    <x v="14"/>
    <x v="10"/>
    <x v="1"/>
    <x v="1"/>
  </r>
  <r>
    <x v="53"/>
    <x v="22"/>
    <x v="163"/>
    <x v="23"/>
    <x v="32"/>
    <x v="14"/>
    <x v="10"/>
    <x v="1"/>
    <x v="1"/>
  </r>
  <r>
    <x v="53"/>
    <x v="17"/>
    <x v="164"/>
    <x v="15"/>
    <x v="9"/>
    <x v="14"/>
    <x v="10"/>
    <x v="1"/>
    <x v="1"/>
  </r>
  <r>
    <x v="53"/>
    <x v="4"/>
    <x v="165"/>
    <x v="23"/>
    <x v="33"/>
    <x v="14"/>
    <x v="10"/>
    <x v="1"/>
    <x v="1"/>
  </r>
  <r>
    <x v="53"/>
    <x v="29"/>
    <x v="166"/>
    <x v="28"/>
    <x v="27"/>
    <x v="14"/>
    <x v="10"/>
    <x v="1"/>
    <x v="1"/>
  </r>
  <r>
    <x v="54"/>
    <x v="7"/>
    <x v="167"/>
    <x v="55"/>
    <x v="2"/>
    <x v="14"/>
    <x v="10"/>
    <x v="1"/>
    <x v="1"/>
  </r>
  <r>
    <x v="54"/>
    <x v="30"/>
    <x v="168"/>
    <x v="15"/>
    <x v="4"/>
    <x v="14"/>
    <x v="10"/>
    <x v="1"/>
    <x v="1"/>
  </r>
  <r>
    <x v="55"/>
    <x v="37"/>
    <x v="169"/>
    <x v="45"/>
    <x v="39"/>
    <x v="14"/>
    <x v="10"/>
    <x v="1"/>
    <x v="1"/>
  </r>
  <r>
    <x v="55"/>
    <x v="36"/>
    <x v="170"/>
    <x v="28"/>
    <x v="31"/>
    <x v="14"/>
    <x v="10"/>
    <x v="1"/>
    <x v="1"/>
  </r>
  <r>
    <x v="56"/>
    <x v="17"/>
    <x v="171"/>
    <x v="15"/>
    <x v="2"/>
    <x v="14"/>
    <x v="10"/>
    <x v="1"/>
    <x v="1"/>
  </r>
  <r>
    <x v="56"/>
    <x v="29"/>
    <x v="172"/>
    <x v="26"/>
    <x v="26"/>
    <x v="14"/>
    <x v="10"/>
    <x v="1"/>
    <x v="1"/>
  </r>
  <r>
    <x v="56"/>
    <x v="24"/>
    <x v="173"/>
    <x v="28"/>
    <x v="35"/>
    <x v="14"/>
    <x v="10"/>
    <x v="1"/>
    <x v="1"/>
  </r>
  <r>
    <x v="57"/>
    <x v="7"/>
    <x v="174"/>
    <x v="45"/>
    <x v="38"/>
    <x v="14"/>
    <x v="10"/>
    <x v="1"/>
    <x v="1"/>
  </r>
  <r>
    <x v="57"/>
    <x v="16"/>
    <x v="175"/>
    <x v="10"/>
    <x v="13"/>
    <x v="14"/>
    <x v="10"/>
    <x v="1"/>
    <x v="1"/>
  </r>
  <r>
    <x v="58"/>
    <x v="17"/>
    <x v="176"/>
    <x v="9"/>
    <x v="0"/>
    <x v="14"/>
    <x v="10"/>
    <x v="1"/>
    <x v="1"/>
  </r>
  <r>
    <x v="59"/>
    <x v="20"/>
    <x v="177"/>
    <x v="116"/>
    <x v="24"/>
    <x v="14"/>
    <x v="10"/>
    <x v="1"/>
    <x v="1"/>
  </r>
  <r>
    <x v="59"/>
    <x v="20"/>
    <x v="178"/>
    <x v="41"/>
    <x v="28"/>
    <x v="14"/>
    <x v="10"/>
    <x v="1"/>
    <x v="1"/>
  </r>
  <r>
    <x v="60"/>
    <x v="29"/>
    <x v="179"/>
    <x v="84"/>
    <x v="36"/>
    <x v="14"/>
    <x v="10"/>
    <x v="1"/>
    <x v="1"/>
  </r>
  <r>
    <x v="60"/>
    <x v="27"/>
    <x v="180"/>
    <x v="55"/>
    <x v="30"/>
    <x v="14"/>
    <x v="10"/>
    <x v="1"/>
    <x v="1"/>
  </r>
  <r>
    <x v="60"/>
    <x v="37"/>
    <x v="181"/>
    <x v="55"/>
    <x v="27"/>
    <x v="14"/>
    <x v="10"/>
    <x v="1"/>
    <x v="1"/>
  </r>
  <r>
    <x v="60"/>
    <x v="4"/>
    <x v="182"/>
    <x v="28"/>
    <x v="33"/>
    <x v="14"/>
    <x v="10"/>
    <x v="1"/>
    <x v="1"/>
  </r>
  <r>
    <x v="60"/>
    <x v="7"/>
    <x v="183"/>
    <x v="55"/>
    <x v="38"/>
    <x v="14"/>
    <x v="10"/>
    <x v="1"/>
    <x v="1"/>
  </r>
  <r>
    <x v="60"/>
    <x v="18"/>
    <x v="184"/>
    <x v="26"/>
    <x v="32"/>
    <x v="14"/>
    <x v="10"/>
    <x v="1"/>
    <x v="1"/>
  </r>
  <r>
    <x v="60"/>
    <x v="4"/>
    <x v="185"/>
    <x v="34"/>
    <x v="26"/>
    <x v="14"/>
    <x v="10"/>
    <x v="1"/>
    <x v="1"/>
  </r>
  <r>
    <x v="60"/>
    <x v="17"/>
    <x v="186"/>
    <x v="14"/>
    <x v="9"/>
    <x v="14"/>
    <x v="10"/>
    <x v="1"/>
    <x v="0"/>
  </r>
  <r>
    <x v="61"/>
    <x v="30"/>
    <x v="187"/>
    <x v="15"/>
    <x v="4"/>
    <x v="14"/>
    <x v="10"/>
    <x v="1"/>
    <x v="1"/>
  </r>
  <r>
    <x v="61"/>
    <x v="17"/>
    <x v="188"/>
    <x v="9"/>
    <x v="0"/>
    <x v="14"/>
    <x v="10"/>
    <x v="1"/>
    <x v="1"/>
  </r>
  <r>
    <x v="61"/>
    <x v="36"/>
    <x v="189"/>
    <x v="38"/>
    <x v="35"/>
    <x v="14"/>
    <x v="10"/>
    <x v="1"/>
    <x v="1"/>
  </r>
  <r>
    <x v="62"/>
    <x v="27"/>
    <x v="190"/>
    <x v="37"/>
    <x v="26"/>
    <x v="14"/>
    <x v="10"/>
    <x v="1"/>
    <x v="1"/>
  </r>
  <r>
    <x v="63"/>
    <x v="27"/>
    <x v="191"/>
    <x v="37"/>
    <x v="33"/>
    <x v="14"/>
    <x v="10"/>
    <x v="1"/>
    <x v="1"/>
  </r>
  <r>
    <x v="63"/>
    <x v="20"/>
    <x v="192"/>
    <x v="28"/>
    <x v="32"/>
    <x v="14"/>
    <x v="10"/>
    <x v="1"/>
    <x v="1"/>
  </r>
  <r>
    <x v="63"/>
    <x v="16"/>
    <x v="193"/>
    <x v="9"/>
    <x v="0"/>
    <x v="14"/>
    <x v="10"/>
    <x v="1"/>
    <x v="1"/>
  </r>
  <r>
    <x v="63"/>
    <x v="36"/>
    <x v="194"/>
    <x v="34"/>
    <x v="39"/>
    <x v="14"/>
    <x v="10"/>
    <x v="1"/>
    <x v="1"/>
  </r>
  <r>
    <x v="64"/>
    <x v="4"/>
    <x v="195"/>
    <x v="0"/>
    <x v="2"/>
    <x v="14"/>
    <x v="10"/>
    <x v="1"/>
    <x v="1"/>
  </r>
  <r>
    <x v="64"/>
    <x v="27"/>
    <x v="196"/>
    <x v="28"/>
    <x v="33"/>
    <x v="14"/>
    <x v="10"/>
    <x v="1"/>
    <x v="1"/>
  </r>
  <r>
    <x v="64"/>
    <x v="4"/>
    <x v="197"/>
    <x v="38"/>
    <x v="28"/>
    <x v="14"/>
    <x v="10"/>
    <x v="1"/>
    <x v="1"/>
  </r>
  <r>
    <x v="64"/>
    <x v="31"/>
    <x v="198"/>
    <x v="0"/>
    <x v="10"/>
    <x v="14"/>
    <x v="10"/>
    <x v="1"/>
    <x v="1"/>
  </r>
  <r>
    <x v="65"/>
    <x v="27"/>
    <x v="199"/>
    <x v="37"/>
    <x v="33"/>
    <x v="14"/>
    <x v="10"/>
    <x v="1"/>
    <x v="1"/>
  </r>
  <r>
    <x v="66"/>
    <x v="29"/>
    <x v="200"/>
    <x v="62"/>
    <x v="36"/>
    <x v="14"/>
    <x v="10"/>
    <x v="1"/>
    <x v="1"/>
  </r>
  <r>
    <x v="66"/>
    <x v="20"/>
    <x v="201"/>
    <x v="28"/>
    <x v="29"/>
    <x v="14"/>
    <x v="10"/>
    <x v="1"/>
    <x v="1"/>
  </r>
  <r>
    <x v="67"/>
    <x v="37"/>
    <x v="202"/>
    <x v="55"/>
    <x v="27"/>
    <x v="14"/>
    <x v="10"/>
    <x v="1"/>
    <x v="1"/>
  </r>
  <r>
    <x v="67"/>
    <x v="4"/>
    <x v="203"/>
    <x v="31"/>
    <x v="32"/>
    <x v="14"/>
    <x v="10"/>
    <x v="1"/>
    <x v="1"/>
  </r>
  <r>
    <x v="67"/>
    <x v="20"/>
    <x v="204"/>
    <x v="41"/>
    <x v="39"/>
    <x v="14"/>
    <x v="10"/>
    <x v="1"/>
    <x v="1"/>
  </r>
  <r>
    <x v="68"/>
    <x v="4"/>
    <x v="205"/>
    <x v="28"/>
    <x v="32"/>
    <x v="14"/>
    <x v="10"/>
    <x v="1"/>
    <x v="1"/>
  </r>
  <r>
    <x v="68"/>
    <x v="36"/>
    <x v="206"/>
    <x v="31"/>
    <x v="29"/>
    <x v="14"/>
    <x v="10"/>
    <x v="1"/>
    <x v="1"/>
  </r>
  <r>
    <x v="68"/>
    <x v="19"/>
    <x v="207"/>
    <x v="28"/>
    <x v="28"/>
    <x v="14"/>
    <x v="10"/>
    <x v="1"/>
    <x v="1"/>
  </r>
  <r>
    <x v="69"/>
    <x v="36"/>
    <x v="208"/>
    <x v="28"/>
    <x v="32"/>
    <x v="14"/>
    <x v="10"/>
    <x v="1"/>
    <x v="1"/>
  </r>
  <r>
    <x v="69"/>
    <x v="27"/>
    <x v="209"/>
    <x v="28"/>
    <x v="31"/>
    <x v="14"/>
    <x v="10"/>
    <x v="1"/>
    <x v="1"/>
  </r>
  <r>
    <x v="69"/>
    <x v="17"/>
    <x v="210"/>
    <x v="9"/>
    <x v="0"/>
    <x v="14"/>
    <x v="10"/>
    <x v="1"/>
    <x v="1"/>
  </r>
  <r>
    <x v="69"/>
    <x v="19"/>
    <x v="211"/>
    <x v="28"/>
    <x v="28"/>
    <x v="14"/>
    <x v="10"/>
    <x v="1"/>
    <x v="1"/>
  </r>
  <r>
    <x v="70"/>
    <x v="13"/>
    <x v="212"/>
    <x v="28"/>
    <x v="33"/>
    <x v="14"/>
    <x v="10"/>
    <x v="1"/>
    <x v="1"/>
  </r>
  <r>
    <x v="70"/>
    <x v="36"/>
    <x v="213"/>
    <x v="28"/>
    <x v="29"/>
    <x v="14"/>
    <x v="10"/>
    <x v="1"/>
    <x v="1"/>
  </r>
  <r>
    <x v="70"/>
    <x v="7"/>
    <x v="214"/>
    <x v="45"/>
    <x v="38"/>
    <x v="14"/>
    <x v="10"/>
    <x v="1"/>
    <x v="1"/>
  </r>
  <r>
    <x v="70"/>
    <x v="30"/>
    <x v="215"/>
    <x v="31"/>
    <x v="26"/>
    <x v="14"/>
    <x v="10"/>
    <x v="1"/>
    <x v="1"/>
  </r>
  <r>
    <x v="70"/>
    <x v="20"/>
    <x v="216"/>
    <x v="41"/>
    <x v="28"/>
    <x v="14"/>
    <x v="10"/>
    <x v="1"/>
    <x v="1"/>
  </r>
  <r>
    <x v="70"/>
    <x v="5"/>
    <x v="217"/>
    <x v="28"/>
    <x v="35"/>
    <x v="14"/>
    <x v="10"/>
    <x v="1"/>
    <x v="1"/>
  </r>
  <r>
    <x v="70"/>
    <x v="16"/>
    <x v="218"/>
    <x v="0"/>
    <x v="12"/>
    <x v="14"/>
    <x v="10"/>
    <x v="1"/>
    <x v="1"/>
  </r>
  <r>
    <x v="71"/>
    <x v="27"/>
    <x v="219"/>
    <x v="28"/>
    <x v="30"/>
    <x v="14"/>
    <x v="10"/>
    <x v="1"/>
    <x v="1"/>
  </r>
  <r>
    <x v="71"/>
    <x v="5"/>
    <x v="220"/>
    <x v="28"/>
    <x v="30"/>
    <x v="14"/>
    <x v="10"/>
    <x v="1"/>
    <x v="1"/>
  </r>
  <r>
    <x v="71"/>
    <x v="18"/>
    <x v="221"/>
    <x v="28"/>
    <x v="38"/>
    <x v="14"/>
    <x v="10"/>
    <x v="1"/>
    <x v="1"/>
  </r>
  <r>
    <x v="71"/>
    <x v="36"/>
    <x v="222"/>
    <x v="28"/>
    <x v="30"/>
    <x v="14"/>
    <x v="10"/>
    <x v="1"/>
    <x v="1"/>
  </r>
  <r>
    <x v="71"/>
    <x v="13"/>
    <x v="223"/>
    <x v="28"/>
    <x v="31"/>
    <x v="14"/>
    <x v="10"/>
    <x v="1"/>
    <x v="1"/>
  </r>
  <r>
    <x v="72"/>
    <x v="37"/>
    <x v="224"/>
    <x v="41"/>
    <x v="27"/>
    <x v="14"/>
    <x v="10"/>
    <x v="1"/>
    <x v="1"/>
  </r>
  <r>
    <x v="73"/>
    <x v="29"/>
    <x v="225"/>
    <x v="78"/>
    <x v="36"/>
    <x v="14"/>
    <x v="10"/>
    <x v="1"/>
    <x v="1"/>
  </r>
  <r>
    <x v="73"/>
    <x v="5"/>
    <x v="226"/>
    <x v="28"/>
    <x v="32"/>
    <x v="14"/>
    <x v="10"/>
    <x v="1"/>
    <x v="1"/>
  </r>
  <r>
    <x v="73"/>
    <x v="20"/>
    <x v="227"/>
    <x v="41"/>
    <x v="39"/>
    <x v="14"/>
    <x v="10"/>
    <x v="1"/>
    <x v="1"/>
  </r>
  <r>
    <x v="73"/>
    <x v="16"/>
    <x v="228"/>
    <x v="9"/>
    <x v="0"/>
    <x v="14"/>
    <x v="10"/>
    <x v="1"/>
    <x v="1"/>
  </r>
  <r>
    <x v="73"/>
    <x v="22"/>
    <x v="229"/>
    <x v="37"/>
    <x v="28"/>
    <x v="14"/>
    <x v="10"/>
    <x v="1"/>
    <x v="1"/>
  </r>
  <r>
    <x v="73"/>
    <x v="4"/>
    <x v="230"/>
    <x v="28"/>
    <x v="33"/>
    <x v="14"/>
    <x v="10"/>
    <x v="1"/>
    <x v="1"/>
  </r>
  <r>
    <x v="74"/>
    <x v="17"/>
    <x v="231"/>
    <x v="108"/>
    <x v="32"/>
    <x v="14"/>
    <x v="10"/>
    <x v="1"/>
    <x v="1"/>
  </r>
  <r>
    <x v="74"/>
    <x v="17"/>
    <x v="232"/>
    <x v="11"/>
    <x v="32"/>
    <x v="14"/>
    <x v="10"/>
    <x v="1"/>
    <x v="1"/>
  </r>
  <r>
    <x v="74"/>
    <x v="17"/>
    <x v="233"/>
    <x v="19"/>
    <x v="9"/>
    <x v="14"/>
    <x v="10"/>
    <x v="1"/>
    <x v="1"/>
  </r>
  <r>
    <x v="74"/>
    <x v="37"/>
    <x v="234"/>
    <x v="34"/>
    <x v="31"/>
    <x v="14"/>
    <x v="10"/>
    <x v="1"/>
    <x v="1"/>
  </r>
  <r>
    <x v="74"/>
    <x v="18"/>
    <x v="235"/>
    <x v="28"/>
    <x v="26"/>
    <x v="14"/>
    <x v="10"/>
    <x v="1"/>
    <x v="1"/>
  </r>
  <r>
    <x v="74"/>
    <x v="27"/>
    <x v="236"/>
    <x v="23"/>
    <x v="26"/>
    <x v="14"/>
    <x v="10"/>
    <x v="1"/>
    <x v="1"/>
  </r>
  <r>
    <x v="75"/>
    <x v="17"/>
    <x v="237"/>
    <x v="0"/>
    <x v="15"/>
    <x v="14"/>
    <x v="10"/>
    <x v="1"/>
    <x v="1"/>
  </r>
  <r>
    <x v="76"/>
    <x v="7"/>
    <x v="238"/>
    <x v="45"/>
    <x v="38"/>
    <x v="14"/>
    <x v="10"/>
    <x v="1"/>
    <x v="1"/>
  </r>
  <r>
    <x v="76"/>
    <x v="9"/>
    <x v="239"/>
    <x v="28"/>
    <x v="30"/>
    <x v="14"/>
    <x v="10"/>
    <x v="1"/>
    <x v="1"/>
  </r>
  <r>
    <x v="76"/>
    <x v="20"/>
    <x v="240"/>
    <x v="37"/>
    <x v="39"/>
    <x v="14"/>
    <x v="10"/>
    <x v="1"/>
    <x v="1"/>
  </r>
  <r>
    <x v="76"/>
    <x v="17"/>
    <x v="241"/>
    <x v="9"/>
    <x v="0"/>
    <x v="14"/>
    <x v="10"/>
    <x v="1"/>
    <x v="1"/>
  </r>
  <r>
    <x v="76"/>
    <x v="30"/>
    <x v="242"/>
    <x v="15"/>
    <x v="4"/>
    <x v="14"/>
    <x v="10"/>
    <x v="1"/>
    <x v="1"/>
  </r>
  <r>
    <x v="77"/>
    <x v="2"/>
    <x v="243"/>
    <x v="37"/>
    <x v="26"/>
    <x v="14"/>
    <x v="10"/>
    <x v="1"/>
    <x v="1"/>
  </r>
  <r>
    <x v="78"/>
    <x v="7"/>
    <x v="244"/>
    <x v="34"/>
    <x v="38"/>
    <x v="14"/>
    <x v="10"/>
    <x v="1"/>
    <x v="1"/>
  </r>
  <r>
    <x v="78"/>
    <x v="36"/>
    <x v="245"/>
    <x v="28"/>
    <x v="39"/>
    <x v="14"/>
    <x v="10"/>
    <x v="1"/>
    <x v="1"/>
  </r>
  <r>
    <x v="78"/>
    <x v="17"/>
    <x v="246"/>
    <x v="9"/>
    <x v="0"/>
    <x v="14"/>
    <x v="10"/>
    <x v="1"/>
    <x v="1"/>
  </r>
  <r>
    <x v="78"/>
    <x v="16"/>
    <x v="247"/>
    <x v="0"/>
    <x v="12"/>
    <x v="14"/>
    <x v="10"/>
    <x v="1"/>
    <x v="1"/>
  </r>
  <r>
    <x v="79"/>
    <x v="29"/>
    <x v="248"/>
    <x v="56"/>
    <x v="36"/>
    <x v="14"/>
    <x v="10"/>
    <x v="1"/>
    <x v="1"/>
  </r>
  <r>
    <x v="80"/>
    <x v="20"/>
    <x v="249"/>
    <x v="28"/>
    <x v="31"/>
    <x v="14"/>
    <x v="10"/>
    <x v="1"/>
    <x v="1"/>
  </r>
  <r>
    <x v="80"/>
    <x v="36"/>
    <x v="250"/>
    <x v="55"/>
    <x v="35"/>
    <x v="14"/>
    <x v="10"/>
    <x v="1"/>
    <x v="1"/>
  </r>
  <r>
    <x v="80"/>
    <x v="7"/>
    <x v="251"/>
    <x v="37"/>
    <x v="38"/>
    <x v="14"/>
    <x v="10"/>
    <x v="1"/>
    <x v="1"/>
  </r>
  <r>
    <x v="81"/>
    <x v="5"/>
    <x v="252"/>
    <x v="37"/>
    <x v="2"/>
    <x v="14"/>
    <x v="10"/>
    <x v="1"/>
    <x v="1"/>
  </r>
  <r>
    <x v="81"/>
    <x v="16"/>
    <x v="253"/>
    <x v="0"/>
    <x v="5"/>
    <x v="14"/>
    <x v="10"/>
    <x v="1"/>
    <x v="1"/>
  </r>
  <r>
    <x v="82"/>
    <x v="5"/>
    <x v="254"/>
    <x v="37"/>
    <x v="30"/>
    <x v="14"/>
    <x v="10"/>
    <x v="1"/>
    <x v="1"/>
  </r>
  <r>
    <x v="82"/>
    <x v="30"/>
    <x v="255"/>
    <x v="15"/>
    <x v="4"/>
    <x v="14"/>
    <x v="10"/>
    <x v="1"/>
    <x v="1"/>
  </r>
  <r>
    <x v="82"/>
    <x v="17"/>
    <x v="256"/>
    <x v="0"/>
    <x v="2"/>
    <x v="14"/>
    <x v="10"/>
    <x v="1"/>
    <x v="1"/>
  </r>
  <r>
    <x v="83"/>
    <x v="22"/>
    <x v="257"/>
    <x v="41"/>
    <x v="24"/>
    <x v="14"/>
    <x v="10"/>
    <x v="1"/>
    <x v="1"/>
  </r>
  <r>
    <x v="83"/>
    <x v="37"/>
    <x v="257"/>
    <x v="23"/>
    <x v="37"/>
    <x v="14"/>
    <x v="10"/>
    <x v="1"/>
    <x v="1"/>
  </r>
  <r>
    <x v="83"/>
    <x v="22"/>
    <x v="258"/>
    <x v="28"/>
    <x v="39"/>
    <x v="14"/>
    <x v="10"/>
    <x v="1"/>
    <x v="1"/>
  </r>
  <r>
    <x v="83"/>
    <x v="4"/>
    <x v="259"/>
    <x v="28"/>
    <x v="33"/>
    <x v="14"/>
    <x v="10"/>
    <x v="1"/>
    <x v="1"/>
  </r>
  <r>
    <x v="83"/>
    <x v="29"/>
    <x v="260"/>
    <x v="48"/>
    <x v="36"/>
    <x v="14"/>
    <x v="10"/>
    <x v="1"/>
    <x v="1"/>
  </r>
  <r>
    <x v="83"/>
    <x v="17"/>
    <x v="261"/>
    <x v="0"/>
    <x v="0"/>
    <x v="14"/>
    <x v="10"/>
    <x v="1"/>
    <x v="1"/>
  </r>
  <r>
    <x v="83"/>
    <x v="7"/>
    <x v="262"/>
    <x v="41"/>
    <x v="38"/>
    <x v="14"/>
    <x v="10"/>
    <x v="1"/>
    <x v="1"/>
  </r>
  <r>
    <x v="83"/>
    <x v="37"/>
    <x v="263"/>
    <x v="37"/>
    <x v="30"/>
    <x v="14"/>
    <x v="10"/>
    <x v="1"/>
    <x v="1"/>
  </r>
  <r>
    <x v="83"/>
    <x v="29"/>
    <x v="306"/>
    <x v="54"/>
    <x v="36"/>
    <x v="14"/>
    <x v="10"/>
    <x v="1"/>
    <x v="1"/>
  </r>
  <r>
    <x v="84"/>
    <x v="20"/>
    <x v="264"/>
    <x v="37"/>
    <x v="28"/>
    <x v="14"/>
    <x v="10"/>
    <x v="1"/>
    <x v="1"/>
  </r>
  <r>
    <x v="84"/>
    <x v="36"/>
    <x v="265"/>
    <x v="23"/>
    <x v="34"/>
    <x v="14"/>
    <x v="10"/>
    <x v="1"/>
    <x v="1"/>
  </r>
  <r>
    <x v="84"/>
    <x v="16"/>
    <x v="266"/>
    <x v="11"/>
    <x v="10"/>
    <x v="14"/>
    <x v="10"/>
    <x v="1"/>
    <x v="1"/>
  </r>
  <r>
    <x v="84"/>
    <x v="37"/>
    <x v="267"/>
    <x v="28"/>
    <x v="27"/>
    <x v="14"/>
    <x v="10"/>
    <x v="1"/>
    <x v="1"/>
  </r>
  <r>
    <x v="85"/>
    <x v="16"/>
    <x v="268"/>
    <x v="0"/>
    <x v="12"/>
    <x v="14"/>
    <x v="10"/>
    <x v="1"/>
    <x v="1"/>
  </r>
  <r>
    <x v="85"/>
    <x v="37"/>
    <x v="269"/>
    <x v="28"/>
    <x v="27"/>
    <x v="14"/>
    <x v="10"/>
    <x v="1"/>
    <x v="1"/>
  </r>
  <r>
    <x v="86"/>
    <x v="17"/>
    <x v="269"/>
    <x v="9"/>
    <x v="0"/>
    <x v="14"/>
    <x v="10"/>
    <x v="1"/>
    <x v="1"/>
  </r>
  <r>
    <x v="86"/>
    <x v="27"/>
    <x v="270"/>
    <x v="28"/>
    <x v="39"/>
    <x v="14"/>
    <x v="10"/>
    <x v="1"/>
    <x v="1"/>
  </r>
  <r>
    <x v="87"/>
    <x v="27"/>
    <x v="271"/>
    <x v="41"/>
    <x v="33"/>
    <x v="14"/>
    <x v="10"/>
    <x v="1"/>
    <x v="1"/>
  </r>
  <r>
    <x v="87"/>
    <x v="22"/>
    <x v="272"/>
    <x v="28"/>
    <x v="27"/>
    <x v="14"/>
    <x v="10"/>
    <x v="1"/>
    <x v="1"/>
  </r>
  <r>
    <x v="87"/>
    <x v="4"/>
    <x v="273"/>
    <x v="28"/>
    <x v="39"/>
    <x v="14"/>
    <x v="10"/>
    <x v="1"/>
    <x v="1"/>
  </r>
  <r>
    <x v="87"/>
    <x v="5"/>
    <x v="274"/>
    <x v="37"/>
    <x v="24"/>
    <x v="14"/>
    <x v="10"/>
    <x v="1"/>
    <x v="1"/>
  </r>
  <r>
    <x v="87"/>
    <x v="26"/>
    <x v="275"/>
    <x v="37"/>
    <x v="35"/>
    <x v="14"/>
    <x v="10"/>
    <x v="1"/>
    <x v="1"/>
  </r>
  <r>
    <x v="87"/>
    <x v="37"/>
    <x v="276"/>
    <x v="28"/>
    <x v="29"/>
    <x v="14"/>
    <x v="10"/>
    <x v="1"/>
    <x v="1"/>
  </r>
  <r>
    <x v="87"/>
    <x v="17"/>
    <x v="277"/>
    <x v="9"/>
    <x v="0"/>
    <x v="14"/>
    <x v="10"/>
    <x v="1"/>
    <x v="1"/>
  </r>
  <r>
    <x v="88"/>
    <x v="2"/>
    <x v="278"/>
    <x v="28"/>
    <x v="30"/>
    <x v="14"/>
    <x v="10"/>
    <x v="1"/>
    <x v="1"/>
  </r>
  <r>
    <x v="88"/>
    <x v="27"/>
    <x v="279"/>
    <x v="19"/>
    <x v="33"/>
    <x v="14"/>
    <x v="10"/>
    <x v="1"/>
    <x v="1"/>
  </r>
  <r>
    <x v="88"/>
    <x v="37"/>
    <x v="280"/>
    <x v="87"/>
    <x v="29"/>
    <x v="14"/>
    <x v="10"/>
    <x v="1"/>
    <x v="1"/>
  </r>
  <r>
    <x v="88"/>
    <x v="7"/>
    <x v="281"/>
    <x v="37"/>
    <x v="38"/>
    <x v="14"/>
    <x v="10"/>
    <x v="1"/>
    <x v="1"/>
  </r>
  <r>
    <x v="88"/>
    <x v="17"/>
    <x v="282"/>
    <x v="26"/>
    <x v="9"/>
    <x v="14"/>
    <x v="10"/>
    <x v="1"/>
    <x v="1"/>
  </r>
  <r>
    <x v="89"/>
    <x v="27"/>
    <x v="283"/>
    <x v="37"/>
    <x v="33"/>
    <x v="14"/>
    <x v="10"/>
    <x v="1"/>
    <x v="1"/>
  </r>
  <r>
    <x v="89"/>
    <x v="26"/>
    <x v="284"/>
    <x v="38"/>
    <x v="24"/>
    <x v="14"/>
    <x v="10"/>
    <x v="1"/>
    <x v="1"/>
  </r>
  <r>
    <x v="89"/>
    <x v="2"/>
    <x v="285"/>
    <x v="28"/>
    <x v="30"/>
    <x v="14"/>
    <x v="10"/>
    <x v="1"/>
    <x v="1"/>
  </r>
  <r>
    <x v="89"/>
    <x v="36"/>
    <x v="286"/>
    <x v="28"/>
    <x v="34"/>
    <x v="14"/>
    <x v="10"/>
    <x v="1"/>
    <x v="1"/>
  </r>
  <r>
    <x v="89"/>
    <x v="22"/>
    <x v="287"/>
    <x v="28"/>
    <x v="28"/>
    <x v="14"/>
    <x v="10"/>
    <x v="1"/>
    <x v="1"/>
  </r>
  <r>
    <x v="89"/>
    <x v="27"/>
    <x v="288"/>
    <x v="37"/>
    <x v="27"/>
    <x v="14"/>
    <x v="10"/>
    <x v="1"/>
    <x v="1"/>
  </r>
  <r>
    <x v="90"/>
    <x v="30"/>
    <x v="289"/>
    <x v="15"/>
    <x v="4"/>
    <x v="14"/>
    <x v="10"/>
    <x v="1"/>
    <x v="1"/>
  </r>
  <r>
    <x v="90"/>
    <x v="9"/>
    <x v="290"/>
    <x v="28"/>
    <x v="35"/>
    <x v="14"/>
    <x v="10"/>
    <x v="1"/>
    <x v="1"/>
  </r>
  <r>
    <x v="90"/>
    <x v="34"/>
    <x v="291"/>
    <x v="28"/>
    <x v="39"/>
    <x v="14"/>
    <x v="10"/>
    <x v="1"/>
    <x v="1"/>
  </r>
  <r>
    <x v="90"/>
    <x v="27"/>
    <x v="293"/>
    <x v="38"/>
    <x v="27"/>
    <x v="14"/>
    <x v="10"/>
    <x v="1"/>
    <x v="1"/>
  </r>
  <r>
    <x v="91"/>
    <x v="26"/>
    <x v="292"/>
    <x v="104"/>
    <x v="24"/>
    <x v="14"/>
    <x v="10"/>
    <x v="1"/>
    <x v="1"/>
  </r>
  <r>
    <x v="91"/>
    <x v="2"/>
    <x v="294"/>
    <x v="38"/>
    <x v="30"/>
    <x v="14"/>
    <x v="10"/>
    <x v="1"/>
    <x v="1"/>
  </r>
  <r>
    <x v="91"/>
    <x v="36"/>
    <x v="295"/>
    <x v="37"/>
    <x v="32"/>
    <x v="14"/>
    <x v="10"/>
    <x v="1"/>
    <x v="1"/>
  </r>
  <r>
    <x v="91"/>
    <x v="30"/>
    <x v="296"/>
    <x v="23"/>
    <x v="4"/>
    <x v="14"/>
    <x v="10"/>
    <x v="1"/>
    <x v="1"/>
  </r>
  <r>
    <x v="91"/>
    <x v="37"/>
    <x v="297"/>
    <x v="77"/>
    <x v="39"/>
    <x v="14"/>
    <x v="10"/>
    <x v="1"/>
    <x v="1"/>
  </r>
  <r>
    <x v="91"/>
    <x v="22"/>
    <x v="298"/>
    <x v="35"/>
    <x v="33"/>
    <x v="14"/>
    <x v="10"/>
    <x v="1"/>
    <x v="1"/>
  </r>
  <r>
    <x v="91"/>
    <x v="20"/>
    <x v="299"/>
    <x v="34"/>
    <x v="28"/>
    <x v="14"/>
    <x v="10"/>
    <x v="1"/>
    <x v="1"/>
  </r>
  <r>
    <x v="91"/>
    <x v="5"/>
    <x v="300"/>
    <x v="37"/>
    <x v="35"/>
    <x v="14"/>
    <x v="10"/>
    <x v="1"/>
    <x v="1"/>
  </r>
  <r>
    <x v="91"/>
    <x v="17"/>
    <x v="301"/>
    <x v="15"/>
    <x v="0"/>
    <x v="14"/>
    <x v="10"/>
    <x v="1"/>
    <x v="1"/>
  </r>
  <r>
    <x v="91"/>
    <x v="36"/>
    <x v="302"/>
    <x v="37"/>
    <x v="32"/>
    <x v="14"/>
    <x v="10"/>
    <x v="1"/>
    <x v="1"/>
  </r>
  <r>
    <x v="92"/>
    <x v="27"/>
    <x v="303"/>
    <x v="37"/>
    <x v="27"/>
    <x v="14"/>
    <x v="10"/>
    <x v="1"/>
    <x v="1"/>
  </r>
  <r>
    <x v="92"/>
    <x v="17"/>
    <x v="304"/>
    <x v="15"/>
    <x v="0"/>
    <x v="14"/>
    <x v="10"/>
    <x v="1"/>
    <x v="1"/>
  </r>
  <r>
    <x v="92"/>
    <x v="22"/>
    <x v="305"/>
    <x v="28"/>
    <x v="33"/>
    <x v="14"/>
    <x v="10"/>
    <x v="1"/>
    <x v="1"/>
  </r>
  <r>
    <x v="92"/>
    <x v="16"/>
    <x v="307"/>
    <x v="0"/>
    <x v="12"/>
    <x v="14"/>
    <x v="10"/>
    <x v="1"/>
    <x v="1"/>
  </r>
  <r>
    <x v="92"/>
    <x v="18"/>
    <x v="308"/>
    <x v="28"/>
    <x v="35"/>
    <x v="14"/>
    <x v="10"/>
    <x v="1"/>
    <x v="1"/>
  </r>
  <r>
    <x v="93"/>
    <x v="20"/>
    <x v="309"/>
    <x v="37"/>
    <x v="28"/>
    <x v="14"/>
    <x v="10"/>
    <x v="1"/>
    <x v="1"/>
  </r>
  <r>
    <x v="93"/>
    <x v="37"/>
    <x v="310"/>
    <x v="34"/>
    <x v="30"/>
    <x v="14"/>
    <x v="10"/>
    <x v="1"/>
    <x v="1"/>
  </r>
  <r>
    <x v="93"/>
    <x v="7"/>
    <x v="311"/>
    <x v="45"/>
    <x v="38"/>
    <x v="14"/>
    <x v="10"/>
    <x v="1"/>
    <x v="1"/>
  </r>
  <r>
    <x v="93"/>
    <x v="17"/>
    <x v="312"/>
    <x v="0"/>
    <x v="0"/>
    <x v="14"/>
    <x v="10"/>
    <x v="1"/>
    <x v="1"/>
  </r>
  <r>
    <x v="93"/>
    <x v="27"/>
    <x v="313"/>
    <x v="34"/>
    <x v="27"/>
    <x v="14"/>
    <x v="10"/>
    <x v="1"/>
    <x v="1"/>
  </r>
  <r>
    <x v="93"/>
    <x v="20"/>
    <x v="314"/>
    <x v="38"/>
    <x v="35"/>
    <x v="14"/>
    <x v="10"/>
    <x v="1"/>
    <x v="1"/>
  </r>
  <r>
    <x v="94"/>
    <x v="20"/>
    <x v="315"/>
    <x v="34"/>
    <x v="28"/>
    <x v="14"/>
    <x v="10"/>
    <x v="1"/>
    <x v="1"/>
  </r>
  <r>
    <x v="94"/>
    <x v="37"/>
    <x v="316"/>
    <x v="37"/>
    <x v="38"/>
    <x v="14"/>
    <x v="10"/>
    <x v="1"/>
    <x v="1"/>
  </r>
  <r>
    <x v="94"/>
    <x v="36"/>
    <x v="317"/>
    <x v="23"/>
    <x v="34"/>
    <x v="14"/>
    <x v="10"/>
    <x v="1"/>
    <x v="1"/>
  </r>
  <r>
    <x v="94"/>
    <x v="9"/>
    <x v="318"/>
    <x v="37"/>
    <x v="32"/>
    <x v="14"/>
    <x v="10"/>
    <x v="1"/>
    <x v="1"/>
  </r>
  <r>
    <x v="94"/>
    <x v="17"/>
    <x v="319"/>
    <x v="15"/>
    <x v="0"/>
    <x v="14"/>
    <x v="10"/>
    <x v="1"/>
    <x v="1"/>
  </r>
  <r>
    <x v="94"/>
    <x v="2"/>
    <x v="320"/>
    <x v="0"/>
    <x v="2"/>
    <x v="14"/>
    <x v="10"/>
    <x v="1"/>
    <x v="1"/>
  </r>
  <r>
    <x v="95"/>
    <x v="36"/>
    <x v="321"/>
    <x v="34"/>
    <x v="39"/>
    <x v="14"/>
    <x v="10"/>
    <x v="1"/>
    <x v="1"/>
  </r>
  <r>
    <x v="95"/>
    <x v="2"/>
    <x v="322"/>
    <x v="37"/>
    <x v="30"/>
    <x v="14"/>
    <x v="10"/>
    <x v="1"/>
    <x v="1"/>
  </r>
  <r>
    <x v="95"/>
    <x v="37"/>
    <x v="323"/>
    <x v="34"/>
    <x v="35"/>
    <x v="14"/>
    <x v="10"/>
    <x v="1"/>
    <x v="1"/>
  </r>
  <r>
    <x v="95"/>
    <x v="36"/>
    <x v="324"/>
    <x v="79"/>
    <x v="39"/>
    <x v="14"/>
    <x v="10"/>
    <x v="1"/>
    <x v="1"/>
  </r>
  <r>
    <x v="95"/>
    <x v="4"/>
    <x v="325"/>
    <x v="34"/>
    <x v="29"/>
    <x v="14"/>
    <x v="10"/>
    <x v="1"/>
    <x v="1"/>
  </r>
  <r>
    <x v="95"/>
    <x v="17"/>
    <x v="326"/>
    <x v="9"/>
    <x v="0"/>
    <x v="14"/>
    <x v="10"/>
    <x v="1"/>
    <x v="1"/>
  </r>
  <r>
    <x v="96"/>
    <x v="2"/>
    <x v="328"/>
    <x v="34"/>
    <x v="33"/>
    <x v="14"/>
    <x v="10"/>
    <x v="1"/>
    <x v="1"/>
  </r>
  <r>
    <x v="96"/>
    <x v="17"/>
    <x v="329"/>
    <x v="15"/>
    <x v="0"/>
    <x v="14"/>
    <x v="10"/>
    <x v="1"/>
    <x v="1"/>
  </r>
  <r>
    <x v="96"/>
    <x v="37"/>
    <x v="330"/>
    <x v="34"/>
    <x v="35"/>
    <x v="14"/>
    <x v="10"/>
    <x v="1"/>
    <x v="1"/>
  </r>
  <r>
    <x v="96"/>
    <x v="37"/>
    <x v="331"/>
    <x v="38"/>
    <x v="32"/>
    <x v="14"/>
    <x v="10"/>
    <x v="1"/>
    <x v="1"/>
  </r>
  <r>
    <x v="96"/>
    <x v="18"/>
    <x v="332"/>
    <x v="34"/>
    <x v="30"/>
    <x v="14"/>
    <x v="10"/>
    <x v="1"/>
    <x v="1"/>
  </r>
  <r>
    <x v="96"/>
    <x v="20"/>
    <x v="337"/>
    <x v="28"/>
    <x v="28"/>
    <x v="14"/>
    <x v="10"/>
    <x v="1"/>
    <x v="1"/>
  </r>
  <r>
    <x v="97"/>
    <x v="7"/>
    <x v="327"/>
    <x v="41"/>
    <x v="38"/>
    <x v="14"/>
    <x v="10"/>
    <x v="1"/>
    <x v="1"/>
  </r>
  <r>
    <x v="97"/>
    <x v="17"/>
    <x v="333"/>
    <x v="9"/>
    <x v="0"/>
    <x v="14"/>
    <x v="10"/>
    <x v="1"/>
    <x v="1"/>
  </r>
  <r>
    <x v="97"/>
    <x v="2"/>
    <x v="334"/>
    <x v="28"/>
    <x v="33"/>
    <x v="14"/>
    <x v="10"/>
    <x v="1"/>
    <x v="1"/>
  </r>
  <r>
    <x v="97"/>
    <x v="20"/>
    <x v="335"/>
    <x v="28"/>
    <x v="28"/>
    <x v="14"/>
    <x v="10"/>
    <x v="1"/>
    <x v="1"/>
  </r>
  <r>
    <x v="97"/>
    <x v="36"/>
    <x v="336"/>
    <x v="60"/>
    <x v="39"/>
    <x v="14"/>
    <x v="10"/>
    <x v="1"/>
    <x v="1"/>
  </r>
  <r>
    <x v="97"/>
    <x v="9"/>
    <x v="338"/>
    <x v="28"/>
    <x v="35"/>
    <x v="14"/>
    <x v="10"/>
    <x v="1"/>
    <x v="1"/>
  </r>
  <r>
    <x v="97"/>
    <x v="2"/>
    <x v="339"/>
    <x v="28"/>
    <x v="27"/>
    <x v="14"/>
    <x v="10"/>
    <x v="1"/>
    <x v="1"/>
  </r>
  <r>
    <x v="97"/>
    <x v="17"/>
    <x v="340"/>
    <x v="9"/>
    <x v="0"/>
    <x v="14"/>
    <x v="10"/>
    <x v="1"/>
    <x v="1"/>
  </r>
  <r>
    <x v="98"/>
    <x v="30"/>
    <x v="341"/>
    <x v="15"/>
    <x v="4"/>
    <x v="14"/>
    <x v="10"/>
    <x v="1"/>
    <x v="1"/>
  </r>
  <r>
    <x v="98"/>
    <x v="9"/>
    <x v="342"/>
    <x v="28"/>
    <x v="29"/>
    <x v="14"/>
    <x v="10"/>
    <x v="1"/>
    <x v="1"/>
  </r>
  <r>
    <x v="98"/>
    <x v="36"/>
    <x v="343"/>
    <x v="28"/>
    <x v="30"/>
    <x v="14"/>
    <x v="10"/>
    <x v="1"/>
    <x v="1"/>
  </r>
  <r>
    <x v="99"/>
    <x v="4"/>
    <x v="344"/>
    <x v="34"/>
    <x v="31"/>
    <x v="14"/>
    <x v="10"/>
    <x v="1"/>
    <x v="1"/>
  </r>
  <r>
    <x v="99"/>
    <x v="17"/>
    <x v="345"/>
    <x v="9"/>
    <x v="0"/>
    <x v="14"/>
    <x v="10"/>
    <x v="1"/>
    <x v="1"/>
  </r>
  <r>
    <x v="99"/>
    <x v="2"/>
    <x v="346"/>
    <x v="34"/>
    <x v="27"/>
    <x v="14"/>
    <x v="10"/>
    <x v="1"/>
    <x v="1"/>
  </r>
  <r>
    <x v="99"/>
    <x v="9"/>
    <x v="347"/>
    <x v="34"/>
    <x v="35"/>
    <x v="14"/>
    <x v="10"/>
    <x v="1"/>
    <x v="1"/>
  </r>
  <r>
    <x v="99"/>
    <x v="20"/>
    <x v="348"/>
    <x v="34"/>
    <x v="28"/>
    <x v="14"/>
    <x v="10"/>
    <x v="1"/>
    <x v="1"/>
  </r>
  <r>
    <x v="99"/>
    <x v="7"/>
    <x v="349"/>
    <x v="41"/>
    <x v="38"/>
    <x v="14"/>
    <x v="10"/>
    <x v="1"/>
    <x v="1"/>
  </r>
  <r>
    <x v="100"/>
    <x v="17"/>
    <x v="352"/>
    <x v="9"/>
    <x v="0"/>
    <x v="14"/>
    <x v="10"/>
    <x v="1"/>
    <x v="1"/>
  </r>
  <r>
    <x v="100"/>
    <x v="37"/>
    <x v="353"/>
    <x v="37"/>
    <x v="33"/>
    <x v="14"/>
    <x v="10"/>
    <x v="1"/>
    <x v="1"/>
  </r>
  <r>
    <x v="100"/>
    <x v="17"/>
    <x v="354"/>
    <x v="9"/>
    <x v="0"/>
    <x v="14"/>
    <x v="10"/>
    <x v="1"/>
    <x v="1"/>
  </r>
  <r>
    <x v="101"/>
    <x v="27"/>
    <x v="447"/>
    <x v="28"/>
    <x v="33"/>
    <x v="14"/>
    <x v="10"/>
    <x v="1"/>
    <x v="1"/>
  </r>
  <r>
    <x v="101"/>
    <x v="7"/>
    <x v="448"/>
    <x v="37"/>
    <x v="38"/>
    <x v="14"/>
    <x v="10"/>
    <x v="1"/>
    <x v="1"/>
  </r>
  <r>
    <x v="102"/>
    <x v="6"/>
    <x v="449"/>
    <x v="28"/>
    <x v="37"/>
    <x v="14"/>
    <x v="10"/>
    <x v="1"/>
    <x v="1"/>
  </r>
  <r>
    <x v="102"/>
    <x v="30"/>
    <x v="450"/>
    <x v="15"/>
    <x v="4"/>
    <x v="14"/>
    <x v="10"/>
    <x v="1"/>
    <x v="1"/>
  </r>
  <r>
    <x v="102"/>
    <x v="2"/>
    <x v="451"/>
    <x v="28"/>
    <x v="35"/>
    <x v="14"/>
    <x v="10"/>
    <x v="1"/>
    <x v="1"/>
  </r>
  <r>
    <x v="102"/>
    <x v="22"/>
    <x v="452"/>
    <x v="28"/>
    <x v="28"/>
    <x v="14"/>
    <x v="10"/>
    <x v="1"/>
    <x v="1"/>
  </r>
  <r>
    <x v="102"/>
    <x v="36"/>
    <x v="453"/>
    <x v="28"/>
    <x v="29"/>
    <x v="14"/>
    <x v="10"/>
    <x v="1"/>
    <x v="1"/>
  </r>
  <r>
    <x v="102"/>
    <x v="16"/>
    <x v="454"/>
    <x v="0"/>
    <x v="12"/>
    <x v="14"/>
    <x v="10"/>
    <x v="1"/>
    <x v="1"/>
  </r>
  <r>
    <x v="103"/>
    <x v="20"/>
    <x v="455"/>
    <x v="0"/>
    <x v="2"/>
    <x v="14"/>
    <x v="10"/>
    <x v="1"/>
    <x v="1"/>
  </r>
  <r>
    <x v="103"/>
    <x v="20"/>
    <x v="456"/>
    <x v="28"/>
    <x v="37"/>
    <x v="14"/>
    <x v="10"/>
    <x v="1"/>
    <x v="1"/>
  </r>
  <r>
    <x v="103"/>
    <x v="37"/>
    <x v="457"/>
    <x v="28"/>
    <x v="31"/>
    <x v="14"/>
    <x v="10"/>
    <x v="1"/>
    <x v="1"/>
  </r>
  <r>
    <x v="103"/>
    <x v="9"/>
    <x v="458"/>
    <x v="31"/>
    <x v="28"/>
    <x v="14"/>
    <x v="10"/>
    <x v="1"/>
    <x v="1"/>
  </r>
  <r>
    <x v="103"/>
    <x v="16"/>
    <x v="459"/>
    <x v="22"/>
    <x v="9"/>
    <x v="14"/>
    <x v="10"/>
    <x v="1"/>
    <x v="1"/>
  </r>
  <r>
    <x v="103"/>
    <x v="17"/>
    <x v="460"/>
    <x v="0"/>
    <x v="0"/>
    <x v="14"/>
    <x v="10"/>
    <x v="1"/>
    <x v="1"/>
  </r>
  <r>
    <x v="103"/>
    <x v="7"/>
    <x v="461"/>
    <x v="115"/>
    <x v="38"/>
    <x v="14"/>
    <x v="10"/>
    <x v="1"/>
    <x v="1"/>
  </r>
  <r>
    <x v="103"/>
    <x v="29"/>
    <x v="462"/>
    <x v="68"/>
    <x v="36"/>
    <x v="14"/>
    <x v="10"/>
    <x v="1"/>
    <x v="1"/>
  </r>
  <r>
    <x v="103"/>
    <x v="27"/>
    <x v="463"/>
    <x v="34"/>
    <x v="33"/>
    <x v="14"/>
    <x v="10"/>
    <x v="1"/>
    <x v="1"/>
  </r>
  <r>
    <x v="104"/>
    <x v="37"/>
    <x v="464"/>
    <x v="37"/>
    <x v="39"/>
    <x v="14"/>
    <x v="10"/>
    <x v="1"/>
    <x v="1"/>
  </r>
  <r>
    <x v="104"/>
    <x v="22"/>
    <x v="465"/>
    <x v="37"/>
    <x v="30"/>
    <x v="14"/>
    <x v="10"/>
    <x v="1"/>
    <x v="1"/>
  </r>
  <r>
    <x v="104"/>
    <x v="9"/>
    <x v="466"/>
    <x v="34"/>
    <x v="28"/>
    <x v="14"/>
    <x v="10"/>
    <x v="1"/>
    <x v="1"/>
  </r>
  <r>
    <x v="104"/>
    <x v="16"/>
    <x v="467"/>
    <x v="9"/>
    <x v="0"/>
    <x v="14"/>
    <x v="10"/>
    <x v="1"/>
    <x v="1"/>
  </r>
  <r>
    <x v="104"/>
    <x v="34"/>
    <x v="468"/>
    <x v="34"/>
    <x v="35"/>
    <x v="14"/>
    <x v="10"/>
    <x v="1"/>
    <x v="1"/>
  </r>
  <r>
    <x v="104"/>
    <x v="36"/>
    <x v="469"/>
    <x v="28"/>
    <x v="30"/>
    <x v="14"/>
    <x v="10"/>
    <x v="1"/>
    <x v="1"/>
  </r>
  <r>
    <x v="105"/>
    <x v="27"/>
    <x v="470"/>
    <x v="28"/>
    <x v="32"/>
    <x v="14"/>
    <x v="10"/>
    <x v="1"/>
    <x v="1"/>
  </r>
  <r>
    <x v="105"/>
    <x v="9"/>
    <x v="471"/>
    <x v="28"/>
    <x v="35"/>
    <x v="14"/>
    <x v="10"/>
    <x v="1"/>
    <x v="1"/>
  </r>
  <r>
    <x v="105"/>
    <x v="36"/>
    <x v="472"/>
    <x v="28"/>
    <x v="30"/>
    <x v="14"/>
    <x v="10"/>
    <x v="1"/>
    <x v="1"/>
  </r>
  <r>
    <x v="105"/>
    <x v="27"/>
    <x v="473"/>
    <x v="31"/>
    <x v="32"/>
    <x v="14"/>
    <x v="10"/>
    <x v="1"/>
    <x v="1"/>
  </r>
  <r>
    <x v="105"/>
    <x v="9"/>
    <x v="474"/>
    <x v="32"/>
    <x v="28"/>
    <x v="14"/>
    <x v="10"/>
    <x v="1"/>
    <x v="1"/>
  </r>
  <r>
    <x v="105"/>
    <x v="17"/>
    <x v="475"/>
    <x v="15"/>
    <x v="0"/>
    <x v="14"/>
    <x v="10"/>
    <x v="1"/>
    <x v="1"/>
  </r>
  <r>
    <x v="106"/>
    <x v="20"/>
    <x v="476"/>
    <x v="28"/>
    <x v="27"/>
    <x v="14"/>
    <x v="10"/>
    <x v="1"/>
    <x v="1"/>
  </r>
  <r>
    <x v="106"/>
    <x v="2"/>
    <x v="477"/>
    <x v="28"/>
    <x v="30"/>
    <x v="14"/>
    <x v="10"/>
    <x v="1"/>
    <x v="1"/>
  </r>
  <r>
    <x v="106"/>
    <x v="17"/>
    <x v="478"/>
    <x v="15"/>
    <x v="0"/>
    <x v="14"/>
    <x v="10"/>
    <x v="1"/>
    <x v="1"/>
  </r>
  <r>
    <x v="106"/>
    <x v="20"/>
    <x v="479"/>
    <x v="34"/>
    <x v="33"/>
    <x v="14"/>
    <x v="10"/>
    <x v="1"/>
    <x v="1"/>
  </r>
  <r>
    <x v="107"/>
    <x v="27"/>
    <x v="480"/>
    <x v="31"/>
    <x v="32"/>
    <x v="14"/>
    <x v="10"/>
    <x v="1"/>
    <x v="1"/>
  </r>
  <r>
    <x v="107"/>
    <x v="30"/>
    <x v="481"/>
    <x v="15"/>
    <x v="4"/>
    <x v="14"/>
    <x v="10"/>
    <x v="1"/>
    <x v="1"/>
  </r>
  <r>
    <x v="107"/>
    <x v="17"/>
    <x v="482"/>
    <x v="9"/>
    <x v="0"/>
    <x v="14"/>
    <x v="10"/>
    <x v="1"/>
    <x v="1"/>
  </r>
  <r>
    <x v="107"/>
    <x v="6"/>
    <x v="483"/>
    <x v="34"/>
    <x v="27"/>
    <x v="14"/>
    <x v="10"/>
    <x v="1"/>
    <x v="1"/>
  </r>
  <r>
    <x v="108"/>
    <x v="17"/>
    <x v="484"/>
    <x v="0"/>
    <x v="0"/>
    <x v="14"/>
    <x v="10"/>
    <x v="1"/>
    <x v="1"/>
  </r>
  <r>
    <x v="108"/>
    <x v="20"/>
    <x v="485"/>
    <x v="28"/>
    <x v="32"/>
    <x v="14"/>
    <x v="10"/>
    <x v="1"/>
    <x v="1"/>
  </r>
  <r>
    <x v="108"/>
    <x v="2"/>
    <x v="486"/>
    <x v="31"/>
    <x v="28"/>
    <x v="14"/>
    <x v="10"/>
    <x v="1"/>
    <x v="1"/>
  </r>
  <r>
    <x v="108"/>
    <x v="36"/>
    <x v="487"/>
    <x v="31"/>
    <x v="30"/>
    <x v="14"/>
    <x v="10"/>
    <x v="1"/>
    <x v="1"/>
  </r>
  <r>
    <x v="108"/>
    <x v="37"/>
    <x v="488"/>
    <x v="87"/>
    <x v="27"/>
    <x v="14"/>
    <x v="10"/>
    <x v="1"/>
    <x v="1"/>
  </r>
  <r>
    <x v="108"/>
    <x v="17"/>
    <x v="489"/>
    <x v="15"/>
    <x v="0"/>
    <x v="14"/>
    <x v="10"/>
    <x v="1"/>
    <x v="1"/>
  </r>
  <r>
    <x v="108"/>
    <x v="18"/>
    <x v="490"/>
    <x v="23"/>
    <x v="33"/>
    <x v="14"/>
    <x v="10"/>
    <x v="1"/>
    <x v="1"/>
  </r>
  <r>
    <x v="109"/>
    <x v="6"/>
    <x v="491"/>
    <x v="28"/>
    <x v="35"/>
    <x v="14"/>
    <x v="10"/>
    <x v="1"/>
    <x v="1"/>
  </r>
  <r>
    <x v="109"/>
    <x v="36"/>
    <x v="492"/>
    <x v="28"/>
    <x v="30"/>
    <x v="14"/>
    <x v="10"/>
    <x v="1"/>
    <x v="1"/>
  </r>
  <r>
    <x v="109"/>
    <x v="2"/>
    <x v="493"/>
    <x v="28"/>
    <x v="28"/>
    <x v="14"/>
    <x v="10"/>
    <x v="1"/>
    <x v="1"/>
  </r>
  <r>
    <x v="109"/>
    <x v="37"/>
    <x v="494"/>
    <x v="28"/>
    <x v="37"/>
    <x v="14"/>
    <x v="10"/>
    <x v="1"/>
    <x v="1"/>
  </r>
  <r>
    <x v="109"/>
    <x v="26"/>
    <x v="495"/>
    <x v="37"/>
    <x v="24"/>
    <x v="14"/>
    <x v="10"/>
    <x v="1"/>
    <x v="1"/>
  </r>
  <r>
    <x v="109"/>
    <x v="16"/>
    <x v="496"/>
    <x v="0"/>
    <x v="12"/>
    <x v="14"/>
    <x v="10"/>
    <x v="1"/>
    <x v="1"/>
  </r>
  <r>
    <x v="109"/>
    <x v="17"/>
    <x v="497"/>
    <x v="9"/>
    <x v="0"/>
    <x v="14"/>
    <x v="10"/>
    <x v="1"/>
    <x v="1"/>
  </r>
  <r>
    <x v="109"/>
    <x v="2"/>
    <x v="498"/>
    <x v="34"/>
    <x v="32"/>
    <x v="14"/>
    <x v="10"/>
    <x v="1"/>
    <x v="1"/>
  </r>
  <r>
    <x v="110"/>
    <x v="20"/>
    <x v="499"/>
    <x v="37"/>
    <x v="33"/>
    <x v="14"/>
    <x v="10"/>
    <x v="1"/>
    <x v="1"/>
  </r>
  <r>
    <x v="110"/>
    <x v="17"/>
    <x v="500"/>
    <x v="9"/>
    <x v="0"/>
    <x v="14"/>
    <x v="10"/>
    <x v="1"/>
    <x v="1"/>
  </r>
  <r>
    <x v="110"/>
    <x v="26"/>
    <x v="501"/>
    <x v="70"/>
    <x v="24"/>
    <x v="14"/>
    <x v="10"/>
    <x v="1"/>
    <x v="1"/>
  </r>
  <r>
    <x v="110"/>
    <x v="26"/>
    <x v="502"/>
    <x v="87"/>
    <x v="31"/>
    <x v="14"/>
    <x v="10"/>
    <x v="1"/>
    <x v="1"/>
  </r>
  <r>
    <x v="110"/>
    <x v="29"/>
    <x v="503"/>
    <x v="52"/>
    <x v="36"/>
    <x v="14"/>
    <x v="10"/>
    <x v="1"/>
    <x v="1"/>
  </r>
  <r>
    <x v="111"/>
    <x v="6"/>
    <x v="504"/>
    <x v="37"/>
    <x v="35"/>
    <x v="14"/>
    <x v="10"/>
    <x v="1"/>
    <x v="1"/>
  </r>
  <r>
    <x v="111"/>
    <x v="27"/>
    <x v="505"/>
    <x v="34"/>
    <x v="30"/>
    <x v="14"/>
    <x v="10"/>
    <x v="1"/>
    <x v="1"/>
  </r>
  <r>
    <x v="111"/>
    <x v="22"/>
    <x v="506"/>
    <x v="28"/>
    <x v="34"/>
    <x v="14"/>
    <x v="10"/>
    <x v="1"/>
    <x v="1"/>
  </r>
  <r>
    <x v="111"/>
    <x v="17"/>
    <x v="507"/>
    <x v="26"/>
    <x v="25"/>
    <x v="14"/>
    <x v="10"/>
    <x v="1"/>
    <x v="1"/>
  </r>
  <r>
    <x v="111"/>
    <x v="17"/>
    <x v="508"/>
    <x v="9"/>
    <x v="0"/>
    <x v="14"/>
    <x v="10"/>
    <x v="1"/>
    <x v="1"/>
  </r>
  <r>
    <x v="111"/>
    <x v="17"/>
    <x v="509"/>
    <x v="8"/>
    <x v="0"/>
    <x v="14"/>
    <x v="10"/>
    <x v="1"/>
    <x v="1"/>
  </r>
  <r>
    <x v="111"/>
    <x v="37"/>
    <x v="510"/>
    <x v="28"/>
    <x v="9"/>
    <x v="14"/>
    <x v="10"/>
    <x v="1"/>
    <x v="1"/>
  </r>
  <r>
    <x v="111"/>
    <x v="6"/>
    <x v="511"/>
    <x v="28"/>
    <x v="35"/>
    <x v="14"/>
    <x v="10"/>
    <x v="1"/>
    <x v="1"/>
  </r>
  <r>
    <x v="111"/>
    <x v="9"/>
    <x v="512"/>
    <x v="34"/>
    <x v="32"/>
    <x v="14"/>
    <x v="10"/>
    <x v="1"/>
    <x v="1"/>
  </r>
  <r>
    <x v="111"/>
    <x v="16"/>
    <x v="513"/>
    <x v="15"/>
    <x v="5"/>
    <x v="14"/>
    <x v="10"/>
    <x v="1"/>
    <x v="1"/>
  </r>
  <r>
    <x v="112"/>
    <x v="30"/>
    <x v="514"/>
    <x v="15"/>
    <x v="4"/>
    <x v="14"/>
    <x v="10"/>
    <x v="1"/>
    <x v="1"/>
  </r>
  <r>
    <x v="112"/>
    <x v="31"/>
    <x v="515"/>
    <x v="28"/>
    <x v="34"/>
    <x v="14"/>
    <x v="10"/>
    <x v="1"/>
    <x v="1"/>
  </r>
  <r>
    <x v="112"/>
    <x v="27"/>
    <x v="516"/>
    <x v="28"/>
    <x v="30"/>
    <x v="14"/>
    <x v="10"/>
    <x v="1"/>
    <x v="1"/>
  </r>
  <r>
    <x v="112"/>
    <x v="6"/>
    <x v="517"/>
    <x v="28"/>
    <x v="28"/>
    <x v="14"/>
    <x v="10"/>
    <x v="1"/>
    <x v="1"/>
  </r>
  <r>
    <x v="112"/>
    <x v="20"/>
    <x v="518"/>
    <x v="34"/>
    <x v="29"/>
    <x v="14"/>
    <x v="10"/>
    <x v="1"/>
    <x v="1"/>
  </r>
  <r>
    <x v="112"/>
    <x v="2"/>
    <x v="519"/>
    <x v="34"/>
    <x v="39"/>
    <x v="14"/>
    <x v="10"/>
    <x v="1"/>
    <x v="1"/>
  </r>
  <r>
    <x v="112"/>
    <x v="34"/>
    <x v="520"/>
    <x v="34"/>
    <x v="35"/>
    <x v="14"/>
    <x v="10"/>
    <x v="1"/>
    <x v="1"/>
  </r>
  <r>
    <x v="112"/>
    <x v="9"/>
    <x v="521"/>
    <x v="28"/>
    <x v="32"/>
    <x v="14"/>
    <x v="10"/>
    <x v="1"/>
    <x v="1"/>
  </r>
  <r>
    <x v="113"/>
    <x v="37"/>
    <x v="522"/>
    <x v="93"/>
    <x v="27"/>
    <x v="14"/>
    <x v="10"/>
    <x v="1"/>
    <x v="1"/>
  </r>
  <r>
    <x v="113"/>
    <x v="4"/>
    <x v="523"/>
    <x v="28"/>
    <x v="28"/>
    <x v="14"/>
    <x v="10"/>
    <x v="1"/>
    <x v="1"/>
  </r>
  <r>
    <x v="114"/>
    <x v="6"/>
    <x v="524"/>
    <x v="31"/>
    <x v="33"/>
    <x v="14"/>
    <x v="10"/>
    <x v="1"/>
    <x v="1"/>
  </r>
  <r>
    <x v="114"/>
    <x v="17"/>
    <x v="525"/>
    <x v="0"/>
    <x v="9"/>
    <x v="14"/>
    <x v="10"/>
    <x v="1"/>
    <x v="1"/>
  </r>
  <r>
    <x v="114"/>
    <x v="17"/>
    <x v="526"/>
    <x v="26"/>
    <x v="5"/>
    <x v="14"/>
    <x v="10"/>
    <x v="1"/>
    <x v="1"/>
  </r>
  <r>
    <x v="114"/>
    <x v="22"/>
    <x v="527"/>
    <x v="28"/>
    <x v="39"/>
    <x v="14"/>
    <x v="10"/>
    <x v="1"/>
    <x v="1"/>
  </r>
  <r>
    <x v="114"/>
    <x v="7"/>
    <x v="528"/>
    <x v="113"/>
    <x v="38"/>
    <x v="14"/>
    <x v="10"/>
    <x v="1"/>
    <x v="1"/>
  </r>
  <r>
    <x v="114"/>
    <x v="30"/>
    <x v="529"/>
    <x v="9"/>
    <x v="0"/>
    <x v="14"/>
    <x v="10"/>
    <x v="1"/>
    <x v="1"/>
  </r>
  <r>
    <x v="115"/>
    <x v="9"/>
    <x v="530"/>
    <x v="34"/>
    <x v="39"/>
    <x v="14"/>
    <x v="10"/>
    <x v="1"/>
    <x v="1"/>
  </r>
  <r>
    <x v="115"/>
    <x v="27"/>
    <x v="531"/>
    <x v="34"/>
    <x v="30"/>
    <x v="14"/>
    <x v="10"/>
    <x v="1"/>
    <x v="1"/>
  </r>
  <r>
    <x v="115"/>
    <x v="30"/>
    <x v="532"/>
    <x v="19"/>
    <x v="4"/>
    <x v="14"/>
    <x v="10"/>
    <x v="1"/>
    <x v="1"/>
  </r>
  <r>
    <x v="115"/>
    <x v="22"/>
    <x v="533"/>
    <x v="39"/>
    <x v="33"/>
    <x v="14"/>
    <x v="10"/>
    <x v="1"/>
    <x v="1"/>
  </r>
  <r>
    <x v="116"/>
    <x v="9"/>
    <x v="534"/>
    <x v="31"/>
    <x v="39"/>
    <x v="14"/>
    <x v="10"/>
    <x v="1"/>
    <x v="1"/>
  </r>
  <r>
    <x v="116"/>
    <x v="2"/>
    <x v="535"/>
    <x v="37"/>
    <x v="35"/>
    <x v="14"/>
    <x v="10"/>
    <x v="1"/>
    <x v="1"/>
  </r>
  <r>
    <x v="116"/>
    <x v="4"/>
    <x v="536"/>
    <x v="37"/>
    <x v="28"/>
    <x v="14"/>
    <x v="10"/>
    <x v="1"/>
    <x v="1"/>
  </r>
  <r>
    <x v="116"/>
    <x v="17"/>
    <x v="537"/>
    <x v="9"/>
    <x v="0"/>
    <x v="14"/>
    <x v="10"/>
    <x v="1"/>
    <x v="1"/>
  </r>
  <r>
    <x v="116"/>
    <x v="30"/>
    <x v="538"/>
    <x v="1"/>
    <x v="0"/>
    <x v="14"/>
    <x v="10"/>
    <x v="1"/>
    <x v="1"/>
  </r>
  <r>
    <x v="116"/>
    <x v="18"/>
    <x v="539"/>
    <x v="28"/>
    <x v="29"/>
    <x v="14"/>
    <x v="10"/>
    <x v="1"/>
    <x v="1"/>
  </r>
  <r>
    <x v="116"/>
    <x v="17"/>
    <x v="540"/>
    <x v="9"/>
    <x v="0"/>
    <x v="14"/>
    <x v="10"/>
    <x v="1"/>
    <x v="1"/>
  </r>
  <r>
    <x v="117"/>
    <x v="2"/>
    <x v="541"/>
    <x v="35"/>
    <x v="35"/>
    <x v="14"/>
    <x v="10"/>
    <x v="1"/>
    <x v="1"/>
  </r>
  <r>
    <x v="117"/>
    <x v="20"/>
    <x v="542"/>
    <x v="11"/>
    <x v="32"/>
    <x v="14"/>
    <x v="10"/>
    <x v="1"/>
    <x v="1"/>
  </r>
  <r>
    <x v="117"/>
    <x v="17"/>
    <x v="543"/>
    <x v="9"/>
    <x v="0"/>
    <x v="14"/>
    <x v="10"/>
    <x v="1"/>
    <x v="1"/>
  </r>
  <r>
    <x v="117"/>
    <x v="4"/>
    <x v="544"/>
    <x v="20"/>
    <x v="34"/>
    <x v="14"/>
    <x v="10"/>
    <x v="1"/>
    <x v="1"/>
  </r>
  <r>
    <x v="117"/>
    <x v="9"/>
    <x v="545"/>
    <x v="11"/>
    <x v="26"/>
    <x v="14"/>
    <x v="10"/>
    <x v="1"/>
    <x v="1"/>
  </r>
  <r>
    <x v="117"/>
    <x v="27"/>
    <x v="355"/>
    <x v="28"/>
    <x v="30"/>
    <x v="14"/>
    <x v="10"/>
    <x v="1"/>
    <x v="1"/>
  </r>
  <r>
    <x v="117"/>
    <x v="16"/>
    <x v="356"/>
    <x v="0"/>
    <x v="5"/>
    <x v="14"/>
    <x v="10"/>
    <x v="1"/>
    <x v="1"/>
  </r>
  <r>
    <x v="118"/>
    <x v="7"/>
    <x v="357"/>
    <x v="46"/>
    <x v="38"/>
    <x v="14"/>
    <x v="10"/>
    <x v="1"/>
    <x v="1"/>
  </r>
  <r>
    <x v="118"/>
    <x v="4"/>
    <x v="358"/>
    <x v="37"/>
    <x v="29"/>
    <x v="14"/>
    <x v="10"/>
    <x v="1"/>
    <x v="1"/>
  </r>
  <r>
    <x v="118"/>
    <x v="2"/>
    <x v="359"/>
    <x v="34"/>
    <x v="32"/>
    <x v="14"/>
    <x v="10"/>
    <x v="1"/>
    <x v="1"/>
  </r>
  <r>
    <x v="118"/>
    <x v="9"/>
    <x v="360"/>
    <x v="55"/>
    <x v="39"/>
    <x v="14"/>
    <x v="10"/>
    <x v="1"/>
    <x v="1"/>
  </r>
  <r>
    <x v="118"/>
    <x v="17"/>
    <x v="361"/>
    <x v="9"/>
    <x v="0"/>
    <x v="14"/>
    <x v="10"/>
    <x v="1"/>
    <x v="1"/>
  </r>
  <r>
    <x v="118"/>
    <x v="27"/>
    <x v="362"/>
    <x v="41"/>
    <x v="30"/>
    <x v="14"/>
    <x v="10"/>
    <x v="1"/>
    <x v="1"/>
  </r>
  <r>
    <x v="118"/>
    <x v="30"/>
    <x v="363"/>
    <x v="0"/>
    <x v="10"/>
    <x v="14"/>
    <x v="10"/>
    <x v="1"/>
    <x v="1"/>
  </r>
  <r>
    <x v="118"/>
    <x v="20"/>
    <x v="364"/>
    <x v="45"/>
    <x v="28"/>
    <x v="14"/>
    <x v="10"/>
    <x v="1"/>
    <x v="1"/>
  </r>
  <r>
    <x v="119"/>
    <x v="17"/>
    <x v="365"/>
    <x v="15"/>
    <x v="0"/>
    <x v="14"/>
    <x v="10"/>
    <x v="1"/>
    <x v="1"/>
  </r>
  <r>
    <x v="119"/>
    <x v="20"/>
    <x v="366"/>
    <x v="50"/>
    <x v="29"/>
    <x v="14"/>
    <x v="10"/>
    <x v="1"/>
    <x v="1"/>
  </r>
  <r>
    <x v="120"/>
    <x v="2"/>
    <x v="367"/>
    <x v="37"/>
    <x v="32"/>
    <x v="14"/>
    <x v="10"/>
    <x v="1"/>
    <x v="1"/>
  </r>
  <r>
    <x v="120"/>
    <x v="30"/>
    <x v="368"/>
    <x v="15"/>
    <x v="4"/>
    <x v="14"/>
    <x v="10"/>
    <x v="1"/>
    <x v="1"/>
  </r>
  <r>
    <x v="121"/>
    <x v="2"/>
    <x v="369"/>
    <x v="28"/>
    <x v="33"/>
    <x v="14"/>
    <x v="10"/>
    <x v="1"/>
    <x v="1"/>
  </r>
  <r>
    <x v="121"/>
    <x v="9"/>
    <x v="370"/>
    <x v="37"/>
    <x v="26"/>
    <x v="14"/>
    <x v="10"/>
    <x v="1"/>
    <x v="1"/>
  </r>
  <r>
    <x v="122"/>
    <x v="17"/>
    <x v="371"/>
    <x v="9"/>
    <x v="0"/>
    <x v="14"/>
    <x v="10"/>
    <x v="1"/>
    <x v="1"/>
  </r>
  <r>
    <x v="122"/>
    <x v="16"/>
    <x v="372"/>
    <x v="0"/>
    <x v="12"/>
    <x v="14"/>
    <x v="10"/>
    <x v="1"/>
    <x v="1"/>
  </r>
  <r>
    <x v="122"/>
    <x v="7"/>
    <x v="373"/>
    <x v="100"/>
    <x v="38"/>
    <x v="14"/>
    <x v="10"/>
    <x v="1"/>
    <x v="1"/>
  </r>
  <r>
    <x v="123"/>
    <x v="22"/>
    <x v="374"/>
    <x v="34"/>
    <x v="29"/>
    <x v="14"/>
    <x v="10"/>
    <x v="1"/>
    <x v="1"/>
  </r>
  <r>
    <x v="123"/>
    <x v="9"/>
    <x v="375"/>
    <x v="34"/>
    <x v="37"/>
    <x v="14"/>
    <x v="10"/>
    <x v="1"/>
    <x v="1"/>
  </r>
  <r>
    <x v="123"/>
    <x v="9"/>
    <x v="376"/>
    <x v="28"/>
    <x v="30"/>
    <x v="14"/>
    <x v="10"/>
    <x v="1"/>
    <x v="1"/>
  </r>
  <r>
    <x v="124"/>
    <x v="2"/>
    <x v="377"/>
    <x v="28"/>
    <x v="33"/>
    <x v="14"/>
    <x v="10"/>
    <x v="1"/>
    <x v="1"/>
  </r>
  <r>
    <x v="124"/>
    <x v="34"/>
    <x v="378"/>
    <x v="26"/>
    <x v="37"/>
    <x v="14"/>
    <x v="10"/>
    <x v="1"/>
    <x v="1"/>
  </r>
  <r>
    <x v="125"/>
    <x v="18"/>
    <x v="379"/>
    <x v="28"/>
    <x v="35"/>
    <x v="14"/>
    <x v="10"/>
    <x v="1"/>
    <x v="1"/>
  </r>
  <r>
    <x v="125"/>
    <x v="4"/>
    <x v="380"/>
    <x v="28"/>
    <x v="26"/>
    <x v="14"/>
    <x v="10"/>
    <x v="1"/>
    <x v="1"/>
  </r>
  <r>
    <x v="125"/>
    <x v="17"/>
    <x v="381"/>
    <x v="9"/>
    <x v="0"/>
    <x v="14"/>
    <x v="10"/>
    <x v="1"/>
    <x v="1"/>
  </r>
  <r>
    <x v="126"/>
    <x v="2"/>
    <x v="382"/>
    <x v="28"/>
    <x v="35"/>
    <x v="14"/>
    <x v="10"/>
    <x v="1"/>
    <x v="1"/>
  </r>
  <r>
    <x v="126"/>
    <x v="22"/>
    <x v="383"/>
    <x v="28"/>
    <x v="33"/>
    <x v="14"/>
    <x v="10"/>
    <x v="1"/>
    <x v="1"/>
  </r>
  <r>
    <x v="126"/>
    <x v="37"/>
    <x v="384"/>
    <x v="28"/>
    <x v="29"/>
    <x v="14"/>
    <x v="10"/>
    <x v="1"/>
    <x v="1"/>
  </r>
  <r>
    <x v="126"/>
    <x v="17"/>
    <x v="385"/>
    <x v="0"/>
    <x v="9"/>
    <x v="14"/>
    <x v="10"/>
    <x v="1"/>
    <x v="1"/>
  </r>
  <r>
    <x v="126"/>
    <x v="0"/>
    <x v="386"/>
    <x v="28"/>
    <x v="30"/>
    <x v="14"/>
    <x v="10"/>
    <x v="1"/>
    <x v="1"/>
  </r>
  <r>
    <x v="126"/>
    <x v="7"/>
    <x v="387"/>
    <x v="37"/>
    <x v="32"/>
    <x v="14"/>
    <x v="10"/>
    <x v="1"/>
    <x v="1"/>
  </r>
  <r>
    <x v="127"/>
    <x v="7"/>
    <x v="388"/>
    <x v="87"/>
    <x v="38"/>
    <x v="14"/>
    <x v="10"/>
    <x v="1"/>
    <x v="1"/>
  </r>
  <r>
    <x v="126"/>
    <x v="30"/>
    <x v="389"/>
    <x v="15"/>
    <x v="4"/>
    <x v="14"/>
    <x v="10"/>
    <x v="1"/>
    <x v="1"/>
  </r>
  <r>
    <x v="126"/>
    <x v="26"/>
    <x v="390"/>
    <x v="39"/>
    <x v="24"/>
    <x v="14"/>
    <x v="10"/>
    <x v="1"/>
    <x v="1"/>
  </r>
  <r>
    <x v="127"/>
    <x v="20"/>
    <x v="391"/>
    <x v="26"/>
    <x v="35"/>
    <x v="14"/>
    <x v="10"/>
    <x v="1"/>
    <x v="1"/>
  </r>
  <r>
    <x v="125"/>
    <x v="9"/>
    <x v="392"/>
    <x v="28"/>
    <x v="33"/>
    <x v="14"/>
    <x v="10"/>
    <x v="1"/>
    <x v="1"/>
  </r>
  <r>
    <x v="127"/>
    <x v="34"/>
    <x v="393"/>
    <x v="34"/>
    <x v="34"/>
    <x v="14"/>
    <x v="10"/>
    <x v="1"/>
    <x v="1"/>
  </r>
  <r>
    <x v="127"/>
    <x v="17"/>
    <x v="394"/>
    <x v="37"/>
    <x v="31"/>
    <x v="14"/>
    <x v="10"/>
    <x v="1"/>
    <x v="1"/>
  </r>
  <r>
    <x v="127"/>
    <x v="37"/>
    <x v="395"/>
    <x v="95"/>
    <x v="27"/>
    <x v="14"/>
    <x v="10"/>
    <x v="1"/>
    <x v="1"/>
  </r>
  <r>
    <x v="127"/>
    <x v="26"/>
    <x v="396"/>
    <x v="91"/>
    <x v="24"/>
    <x v="14"/>
    <x v="10"/>
    <x v="1"/>
    <x v="1"/>
  </r>
  <r>
    <x v="127"/>
    <x v="20"/>
    <x v="397"/>
    <x v="28"/>
    <x v="35"/>
    <x v="14"/>
    <x v="10"/>
    <x v="1"/>
    <x v="1"/>
  </r>
  <r>
    <x v="128"/>
    <x v="4"/>
    <x v="398"/>
    <x v="41"/>
    <x v="36"/>
    <x v="14"/>
    <x v="10"/>
    <x v="1"/>
    <x v="1"/>
  </r>
  <r>
    <x v="128"/>
    <x v="9"/>
    <x v="399"/>
    <x v="55"/>
    <x v="39"/>
    <x v="14"/>
    <x v="10"/>
    <x v="1"/>
    <x v="1"/>
  </r>
  <r>
    <x v="128"/>
    <x v="9"/>
    <x v="400"/>
    <x v="67"/>
    <x v="26"/>
    <x v="14"/>
    <x v="10"/>
    <x v="1"/>
    <x v="1"/>
  </r>
  <r>
    <x v="129"/>
    <x v="22"/>
    <x v="401"/>
    <x v="28"/>
    <x v="35"/>
    <x v="14"/>
    <x v="10"/>
    <x v="1"/>
    <x v="1"/>
  </r>
  <r>
    <x v="129"/>
    <x v="14"/>
    <x v="402"/>
    <x v="28"/>
    <x v="33"/>
    <x v="14"/>
    <x v="10"/>
    <x v="1"/>
    <x v="1"/>
  </r>
  <r>
    <x v="129"/>
    <x v="20"/>
    <x v="403"/>
    <x v="121"/>
    <x v="29"/>
    <x v="14"/>
    <x v="10"/>
    <x v="1"/>
    <x v="1"/>
  </r>
  <r>
    <x v="129"/>
    <x v="4"/>
    <x v="404"/>
    <x v="45"/>
    <x v="30"/>
    <x v="14"/>
    <x v="10"/>
    <x v="1"/>
    <x v="1"/>
  </r>
  <r>
    <x v="129"/>
    <x v="37"/>
    <x v="405"/>
    <x v="75"/>
    <x v="36"/>
    <x v="14"/>
    <x v="10"/>
    <x v="1"/>
    <x v="1"/>
  </r>
  <r>
    <x v="129"/>
    <x v="18"/>
    <x v="406"/>
    <x v="111"/>
    <x v="28"/>
    <x v="14"/>
    <x v="10"/>
    <x v="1"/>
    <x v="1"/>
  </r>
  <r>
    <x v="129"/>
    <x v="17"/>
    <x v="407"/>
    <x v="9"/>
    <x v="0"/>
    <x v="14"/>
    <x v="10"/>
    <x v="1"/>
    <x v="1"/>
  </r>
  <r>
    <x v="129"/>
    <x v="22"/>
    <x v="408"/>
    <x v="44"/>
    <x v="32"/>
    <x v="14"/>
    <x v="10"/>
    <x v="1"/>
    <x v="1"/>
  </r>
  <r>
    <x v="129"/>
    <x v="30"/>
    <x v="409"/>
    <x v="9"/>
    <x v="4"/>
    <x v="14"/>
    <x v="10"/>
    <x v="1"/>
    <x v="1"/>
  </r>
  <r>
    <x v="129"/>
    <x v="31"/>
    <x v="410"/>
    <x v="1"/>
    <x v="10"/>
    <x v="14"/>
    <x v="10"/>
    <x v="1"/>
    <x v="1"/>
  </r>
  <r>
    <x v="130"/>
    <x v="7"/>
    <x v="411"/>
    <x v="46"/>
    <x v="38"/>
    <x v="14"/>
    <x v="10"/>
    <x v="1"/>
    <x v="1"/>
  </r>
  <r>
    <x v="130"/>
    <x v="36"/>
    <x v="412"/>
    <x v="0"/>
    <x v="2"/>
    <x v="14"/>
    <x v="10"/>
    <x v="1"/>
    <x v="1"/>
  </r>
  <r>
    <x v="130"/>
    <x v="20"/>
    <x v="413"/>
    <x v="120"/>
    <x v="35"/>
    <x v="14"/>
    <x v="10"/>
    <x v="1"/>
    <x v="1"/>
  </r>
  <r>
    <x v="130"/>
    <x v="17"/>
    <x v="414"/>
    <x v="28"/>
    <x v="33"/>
    <x v="14"/>
    <x v="10"/>
    <x v="1"/>
    <x v="1"/>
  </r>
  <r>
    <x v="130"/>
    <x v="11"/>
    <x v="415"/>
    <x v="9"/>
    <x v="15"/>
    <x v="14"/>
    <x v="10"/>
    <x v="1"/>
    <x v="1"/>
  </r>
  <r>
    <x v="131"/>
    <x v="17"/>
    <x v="416"/>
    <x v="28"/>
    <x v="33"/>
    <x v="14"/>
    <x v="10"/>
    <x v="1"/>
    <x v="1"/>
  </r>
  <r>
    <x v="131"/>
    <x v="17"/>
    <x v="417"/>
    <x v="46"/>
    <x v="34"/>
    <x v="14"/>
    <x v="10"/>
    <x v="1"/>
    <x v="1"/>
  </r>
  <r>
    <x v="132"/>
    <x v="17"/>
    <x v="418"/>
    <x v="23"/>
    <x v="29"/>
    <x v="14"/>
    <x v="10"/>
    <x v="1"/>
    <x v="1"/>
  </r>
  <r>
    <x v="132"/>
    <x v="14"/>
    <x v="419"/>
    <x v="34"/>
    <x v="37"/>
    <x v="14"/>
    <x v="10"/>
    <x v="1"/>
    <x v="1"/>
  </r>
  <r>
    <x v="132"/>
    <x v="4"/>
    <x v="420"/>
    <x v="55"/>
    <x v="30"/>
    <x v="14"/>
    <x v="10"/>
    <x v="1"/>
    <x v="1"/>
  </r>
  <r>
    <x v="132"/>
    <x v="9"/>
    <x v="421"/>
    <x v="92"/>
    <x v="26"/>
    <x v="14"/>
    <x v="10"/>
    <x v="1"/>
    <x v="1"/>
  </r>
  <r>
    <x v="132"/>
    <x v="31"/>
    <x v="422"/>
    <x v="15"/>
    <x v="10"/>
    <x v="14"/>
    <x v="10"/>
    <x v="1"/>
    <x v="1"/>
  </r>
  <r>
    <x v="132"/>
    <x v="16"/>
    <x v="423"/>
    <x v="0"/>
    <x v="12"/>
    <x v="14"/>
    <x v="10"/>
    <x v="1"/>
    <x v="1"/>
  </r>
  <r>
    <x v="133"/>
    <x v="0"/>
    <x v="424"/>
    <x v="34"/>
    <x v="30"/>
    <x v="14"/>
    <x v="10"/>
    <x v="1"/>
    <x v="1"/>
  </r>
  <r>
    <x v="134"/>
    <x v="28"/>
    <x v="425"/>
    <x v="41"/>
    <x v="39"/>
    <x v="14"/>
    <x v="10"/>
    <x v="1"/>
    <x v="1"/>
  </r>
  <r>
    <x v="135"/>
    <x v="7"/>
    <x v="426"/>
    <x v="47"/>
    <x v="26"/>
    <x v="14"/>
    <x v="10"/>
    <x v="1"/>
    <x v="1"/>
  </r>
  <r>
    <x v="136"/>
    <x v="0"/>
    <x v="427"/>
    <x v="34"/>
    <x v="33"/>
    <x v="14"/>
    <x v="10"/>
    <x v="1"/>
    <x v="1"/>
  </r>
  <r>
    <x v="136"/>
    <x v="16"/>
    <x v="428"/>
    <x v="0"/>
    <x v="5"/>
    <x v="14"/>
    <x v="10"/>
    <x v="1"/>
    <x v="1"/>
  </r>
  <r>
    <x v="136"/>
    <x v="16"/>
    <x v="429"/>
    <x v="3"/>
    <x v="5"/>
    <x v="14"/>
    <x v="10"/>
    <x v="1"/>
    <x v="1"/>
  </r>
  <r>
    <x v="136"/>
    <x v="17"/>
    <x v="430"/>
    <x v="3"/>
    <x v="0"/>
    <x v="14"/>
    <x v="10"/>
    <x v="1"/>
    <x v="1"/>
  </r>
  <r>
    <x v="137"/>
    <x v="9"/>
    <x v="431"/>
    <x v="31"/>
    <x v="30"/>
    <x v="14"/>
    <x v="10"/>
    <x v="1"/>
    <x v="1"/>
  </r>
  <r>
    <x v="137"/>
    <x v="28"/>
    <x v="432"/>
    <x v="28"/>
    <x v="33"/>
    <x v="14"/>
    <x v="10"/>
    <x v="1"/>
    <x v="1"/>
  </r>
  <r>
    <x v="138"/>
    <x v="17"/>
    <x v="433"/>
    <x v="2"/>
    <x v="41"/>
    <x v="14"/>
    <x v="10"/>
    <x v="1"/>
    <x v="1"/>
  </r>
  <r>
    <x v="138"/>
    <x v="34"/>
    <x v="434"/>
    <x v="11"/>
    <x v="34"/>
    <x v="14"/>
    <x v="10"/>
    <x v="1"/>
    <x v="1"/>
  </r>
  <r>
    <x v="138"/>
    <x v="17"/>
    <x v="435"/>
    <x v="9"/>
    <x v="0"/>
    <x v="14"/>
    <x v="10"/>
    <x v="1"/>
    <x v="1"/>
  </r>
  <r>
    <x v="138"/>
    <x v="7"/>
    <x v="436"/>
    <x v="45"/>
    <x v="38"/>
    <x v="14"/>
    <x v="10"/>
    <x v="1"/>
    <x v="1"/>
  </r>
  <r>
    <x v="138"/>
    <x v="28"/>
    <x v="437"/>
    <x v="23"/>
    <x v="33"/>
    <x v="14"/>
    <x v="10"/>
    <x v="1"/>
    <x v="1"/>
  </r>
  <r>
    <x v="138"/>
    <x v="18"/>
    <x v="438"/>
    <x v="28"/>
    <x v="29"/>
    <x v="14"/>
    <x v="10"/>
    <x v="1"/>
    <x v="1"/>
  </r>
  <r>
    <x v="139"/>
    <x v="14"/>
    <x v="439"/>
    <x v="34"/>
    <x v="39"/>
    <x v="14"/>
    <x v="10"/>
    <x v="1"/>
    <x v="1"/>
  </r>
  <r>
    <x v="139"/>
    <x v="29"/>
    <x v="440"/>
    <x v="37"/>
    <x v="37"/>
    <x v="14"/>
    <x v="10"/>
    <x v="1"/>
    <x v="1"/>
  </r>
  <r>
    <x v="139"/>
    <x v="29"/>
    <x v="441"/>
    <x v="65"/>
    <x v="36"/>
    <x v="14"/>
    <x v="10"/>
    <x v="1"/>
    <x v="1"/>
  </r>
  <r>
    <x v="140"/>
    <x v="37"/>
    <x v="442"/>
    <x v="28"/>
    <x v="29"/>
    <x v="14"/>
    <x v="10"/>
    <x v="1"/>
    <x v="1"/>
  </r>
  <r>
    <x v="140"/>
    <x v="27"/>
    <x v="443"/>
    <x v="37"/>
    <x v="30"/>
    <x v="14"/>
    <x v="10"/>
    <x v="1"/>
    <x v="1"/>
  </r>
  <r>
    <x v="140"/>
    <x v="28"/>
    <x v="444"/>
    <x v="37"/>
    <x v="39"/>
    <x v="14"/>
    <x v="10"/>
    <x v="1"/>
    <x v="1"/>
  </r>
  <r>
    <x v="140"/>
    <x v="37"/>
    <x v="445"/>
    <x v="34"/>
    <x v="29"/>
    <x v="14"/>
    <x v="10"/>
    <x v="1"/>
    <x v="1"/>
  </r>
  <r>
    <x v="141"/>
    <x v="28"/>
    <x v="446"/>
    <x v="28"/>
    <x v="30"/>
    <x v="14"/>
    <x v="10"/>
    <x v="1"/>
    <x v="1"/>
  </r>
  <r>
    <x v="227"/>
    <x v="38"/>
    <x v="840"/>
    <x v="125"/>
    <x v="46"/>
    <x v="14"/>
    <x v="10"/>
    <x v="1"/>
    <x v="1"/>
  </r>
  <r>
    <x v="227"/>
    <x v="38"/>
    <x v="840"/>
    <x v="125"/>
    <x v="46"/>
    <x v="14"/>
    <x v="10"/>
    <x v="1"/>
    <x v="1"/>
  </r>
  <r>
    <x v="227"/>
    <x v="38"/>
    <x v="840"/>
    <x v="125"/>
    <x v="46"/>
    <x v="14"/>
    <x v="10"/>
    <x v="1"/>
    <x v="1"/>
  </r>
  <r>
    <x v="227"/>
    <x v="38"/>
    <x v="840"/>
    <x v="125"/>
    <x v="46"/>
    <x v="14"/>
    <x v="10"/>
    <x v="1"/>
    <x v="1"/>
  </r>
  <r>
    <x v="227"/>
    <x v="38"/>
    <x v="840"/>
    <x v="125"/>
    <x v="46"/>
    <x v="14"/>
    <x v="10"/>
    <x v="1"/>
    <x v="1"/>
  </r>
  <r>
    <x v="227"/>
    <x v="38"/>
    <x v="840"/>
    <x v="125"/>
    <x v="46"/>
    <x v="14"/>
    <x v="10"/>
    <x v="1"/>
    <x v="1"/>
  </r>
  <r>
    <x v="227"/>
    <x v="38"/>
    <x v="840"/>
    <x v="125"/>
    <x v="46"/>
    <x v="14"/>
    <x v="10"/>
    <x v="1"/>
    <x v="1"/>
  </r>
  <r>
    <x v="227"/>
    <x v="38"/>
    <x v="840"/>
    <x v="125"/>
    <x v="46"/>
    <x v="14"/>
    <x v="10"/>
    <x v="1"/>
    <x v="1"/>
  </r>
  <r>
    <x v="140"/>
    <x v="30"/>
    <x v="546"/>
    <x v="17"/>
    <x v="4"/>
    <x v="14"/>
    <x v="10"/>
    <x v="1"/>
    <x v="1"/>
  </r>
  <r>
    <x v="140"/>
    <x v="26"/>
    <x v="547"/>
    <x v="37"/>
    <x v="24"/>
    <x v="14"/>
    <x v="10"/>
    <x v="1"/>
    <x v="1"/>
  </r>
  <r>
    <x v="141"/>
    <x v="37"/>
    <x v="548"/>
    <x v="37"/>
    <x v="26"/>
    <x v="14"/>
    <x v="10"/>
    <x v="1"/>
    <x v="1"/>
  </r>
  <r>
    <x v="141"/>
    <x v="16"/>
    <x v="549"/>
    <x v="125"/>
    <x v="5"/>
    <x v="14"/>
    <x v="10"/>
    <x v="1"/>
    <x v="1"/>
  </r>
  <r>
    <x v="142"/>
    <x v="7"/>
    <x v="550"/>
    <x v="41"/>
    <x v="38"/>
    <x v="14"/>
    <x v="10"/>
    <x v="1"/>
    <x v="1"/>
  </r>
  <r>
    <x v="142"/>
    <x v="22"/>
    <x v="551"/>
    <x v="4"/>
    <x v="34"/>
    <x v="14"/>
    <x v="10"/>
    <x v="1"/>
    <x v="1"/>
  </r>
  <r>
    <x v="142"/>
    <x v="7"/>
    <x v="552"/>
    <x v="64"/>
    <x v="38"/>
    <x v="14"/>
    <x v="10"/>
    <x v="1"/>
    <x v="1"/>
  </r>
  <r>
    <x v="142"/>
    <x v="29"/>
    <x v="553"/>
    <x v="86"/>
    <x v="36"/>
    <x v="14"/>
    <x v="10"/>
    <x v="1"/>
    <x v="1"/>
  </r>
  <r>
    <x v="143"/>
    <x v="37"/>
    <x v="554"/>
    <x v="70"/>
    <x v="29"/>
    <x v="14"/>
    <x v="10"/>
    <x v="1"/>
    <x v="1"/>
  </r>
  <r>
    <x v="142"/>
    <x v="7"/>
    <x v="555"/>
    <x v="57"/>
    <x v="38"/>
    <x v="14"/>
    <x v="10"/>
    <x v="1"/>
    <x v="1"/>
  </r>
  <r>
    <x v="142"/>
    <x v="17"/>
    <x v="556"/>
    <x v="9"/>
    <x v="0"/>
    <x v="14"/>
    <x v="10"/>
    <x v="1"/>
    <x v="1"/>
  </r>
  <r>
    <x v="145"/>
    <x v="20"/>
    <x v="557"/>
    <x v="28"/>
    <x v="37"/>
    <x v="14"/>
    <x v="10"/>
    <x v="0"/>
    <x v="1"/>
  </r>
  <r>
    <x v="144"/>
    <x v="37"/>
    <x v="558"/>
    <x v="106"/>
    <x v="27"/>
    <x v="14"/>
    <x v="10"/>
    <x v="1"/>
    <x v="1"/>
  </r>
  <r>
    <x v="145"/>
    <x v="28"/>
    <x v="559"/>
    <x v="31"/>
    <x v="30"/>
    <x v="14"/>
    <x v="10"/>
    <x v="1"/>
    <x v="1"/>
  </r>
  <r>
    <x v="145"/>
    <x v="9"/>
    <x v="560"/>
    <x v="28"/>
    <x v="28"/>
    <x v="14"/>
    <x v="10"/>
    <x v="1"/>
    <x v="1"/>
  </r>
  <r>
    <x v="145"/>
    <x v="20"/>
    <x v="561"/>
    <x v="28"/>
    <x v="32"/>
    <x v="14"/>
    <x v="10"/>
    <x v="1"/>
    <x v="1"/>
  </r>
  <r>
    <x v="145"/>
    <x v="36"/>
    <x v="562"/>
    <x v="28"/>
    <x v="37"/>
    <x v="14"/>
    <x v="10"/>
    <x v="1"/>
    <x v="1"/>
  </r>
  <r>
    <x v="145"/>
    <x v="22"/>
    <x v="563"/>
    <x v="28"/>
    <x v="33"/>
    <x v="14"/>
    <x v="10"/>
    <x v="1"/>
    <x v="1"/>
  </r>
  <r>
    <x v="145"/>
    <x v="17"/>
    <x v="564"/>
    <x v="33"/>
    <x v="26"/>
    <x v="14"/>
    <x v="10"/>
    <x v="1"/>
    <x v="1"/>
  </r>
  <r>
    <x v="146"/>
    <x v="27"/>
    <x v="565"/>
    <x v="28"/>
    <x v="30"/>
    <x v="14"/>
    <x v="10"/>
    <x v="1"/>
    <x v="1"/>
  </r>
  <r>
    <x v="146"/>
    <x v="22"/>
    <x v="566"/>
    <x v="15"/>
    <x v="33"/>
    <x v="14"/>
    <x v="10"/>
    <x v="1"/>
    <x v="1"/>
  </r>
  <r>
    <x v="146"/>
    <x v="30"/>
    <x v="567"/>
    <x v="15"/>
    <x v="4"/>
    <x v="14"/>
    <x v="10"/>
    <x v="1"/>
    <x v="1"/>
  </r>
  <r>
    <x v="146"/>
    <x v="29"/>
    <x v="568"/>
    <x v="37"/>
    <x v="24"/>
    <x v="14"/>
    <x v="10"/>
    <x v="1"/>
    <x v="1"/>
  </r>
  <r>
    <x v="146"/>
    <x v="20"/>
    <x v="569"/>
    <x v="37"/>
    <x v="34"/>
    <x v="14"/>
    <x v="10"/>
    <x v="1"/>
    <x v="1"/>
  </r>
  <r>
    <x v="146"/>
    <x v="28"/>
    <x v="570"/>
    <x v="28"/>
    <x v="37"/>
    <x v="14"/>
    <x v="10"/>
    <x v="1"/>
    <x v="1"/>
  </r>
  <r>
    <x v="147"/>
    <x v="9"/>
    <x v="571"/>
    <x v="34"/>
    <x v="28"/>
    <x v="14"/>
    <x v="10"/>
    <x v="1"/>
    <x v="1"/>
  </r>
  <r>
    <x v="147"/>
    <x v="28"/>
    <x v="572"/>
    <x v="37"/>
    <x v="30"/>
    <x v="14"/>
    <x v="10"/>
    <x v="1"/>
    <x v="1"/>
  </r>
  <r>
    <x v="147"/>
    <x v="29"/>
    <x v="573"/>
    <x v="41"/>
    <x v="36"/>
    <x v="14"/>
    <x v="10"/>
    <x v="1"/>
    <x v="1"/>
  </r>
  <r>
    <x v="149"/>
    <x v="36"/>
    <x v="574"/>
    <x v="34"/>
    <x v="37"/>
    <x v="14"/>
    <x v="10"/>
    <x v="1"/>
    <x v="1"/>
  </r>
  <r>
    <x v="148"/>
    <x v="22"/>
    <x v="575"/>
    <x v="31"/>
    <x v="33"/>
    <x v="14"/>
    <x v="10"/>
    <x v="1"/>
    <x v="1"/>
  </r>
  <r>
    <x v="148"/>
    <x v="29"/>
    <x v="576"/>
    <x v="0"/>
    <x v="2"/>
    <x v="14"/>
    <x v="10"/>
    <x v="1"/>
    <x v="1"/>
  </r>
  <r>
    <x v="148"/>
    <x v="29"/>
    <x v="577"/>
    <x v="34"/>
    <x v="33"/>
    <x v="14"/>
    <x v="10"/>
    <x v="1"/>
    <x v="1"/>
  </r>
  <r>
    <x v="149"/>
    <x v="34"/>
    <x v="578"/>
    <x v="34"/>
    <x v="24"/>
    <x v="14"/>
    <x v="10"/>
    <x v="1"/>
    <x v="1"/>
  </r>
  <r>
    <x v="149"/>
    <x v="17"/>
    <x v="579"/>
    <x v="3"/>
    <x v="0"/>
    <x v="14"/>
    <x v="10"/>
    <x v="1"/>
    <x v="1"/>
  </r>
  <r>
    <x v="150"/>
    <x v="30"/>
    <x v="580"/>
    <x v="5"/>
    <x v="0"/>
    <x v="14"/>
    <x v="10"/>
    <x v="1"/>
    <x v="1"/>
  </r>
  <r>
    <x v="181"/>
    <x v="16"/>
    <x v="581"/>
    <x v="0"/>
    <x v="12"/>
    <x v="14"/>
    <x v="10"/>
    <x v="1"/>
    <x v="0"/>
  </r>
  <r>
    <x v="151"/>
    <x v="28"/>
    <x v="582"/>
    <x v="28"/>
    <x v="30"/>
    <x v="14"/>
    <x v="10"/>
    <x v="1"/>
    <x v="1"/>
  </r>
  <r>
    <x v="152"/>
    <x v="9"/>
    <x v="583"/>
    <x v="37"/>
    <x v="28"/>
    <x v="14"/>
    <x v="10"/>
    <x v="1"/>
    <x v="1"/>
  </r>
  <r>
    <x v="152"/>
    <x v="7"/>
    <x v="584"/>
    <x v="41"/>
    <x v="38"/>
    <x v="14"/>
    <x v="10"/>
    <x v="1"/>
    <x v="1"/>
  </r>
  <r>
    <x v="153"/>
    <x v="18"/>
    <x v="585"/>
    <x v="28"/>
    <x v="33"/>
    <x v="14"/>
    <x v="10"/>
    <x v="1"/>
    <x v="1"/>
  </r>
  <r>
    <x v="153"/>
    <x v="17"/>
    <x v="586"/>
    <x v="6"/>
    <x v="9"/>
    <x v="14"/>
    <x v="10"/>
    <x v="1"/>
    <x v="1"/>
  </r>
  <r>
    <x v="154"/>
    <x v="16"/>
    <x v="587"/>
    <x v="0"/>
    <x v="12"/>
    <x v="14"/>
    <x v="10"/>
    <x v="1"/>
    <x v="1"/>
  </r>
  <r>
    <x v="154"/>
    <x v="26"/>
    <x v="588"/>
    <x v="70"/>
    <x v="24"/>
    <x v="14"/>
    <x v="10"/>
    <x v="1"/>
    <x v="1"/>
  </r>
  <r>
    <x v="155"/>
    <x v="9"/>
    <x v="589"/>
    <x v="28"/>
    <x v="28"/>
    <x v="14"/>
    <x v="10"/>
    <x v="1"/>
    <x v="1"/>
  </r>
  <r>
    <x v="155"/>
    <x v="29"/>
    <x v="590"/>
    <x v="28"/>
    <x v="33"/>
    <x v="14"/>
    <x v="10"/>
    <x v="1"/>
    <x v="1"/>
  </r>
  <r>
    <x v="155"/>
    <x v="28"/>
    <x v="591"/>
    <x v="28"/>
    <x v="30"/>
    <x v="14"/>
    <x v="10"/>
    <x v="1"/>
    <x v="1"/>
  </r>
  <r>
    <x v="156"/>
    <x v="7"/>
    <x v="592"/>
    <x v="41"/>
    <x v="38"/>
    <x v="14"/>
    <x v="10"/>
    <x v="1"/>
    <x v="1"/>
  </r>
  <r>
    <x v="156"/>
    <x v="20"/>
    <x v="593"/>
    <x v="28"/>
    <x v="31"/>
    <x v="14"/>
    <x v="10"/>
    <x v="1"/>
    <x v="1"/>
  </r>
  <r>
    <x v="156"/>
    <x v="29"/>
    <x v="594"/>
    <x v="37"/>
    <x v="35"/>
    <x v="14"/>
    <x v="10"/>
    <x v="1"/>
    <x v="1"/>
  </r>
  <r>
    <x v="156"/>
    <x v="36"/>
    <x v="595"/>
    <x v="37"/>
    <x v="29"/>
    <x v="14"/>
    <x v="10"/>
    <x v="1"/>
    <x v="1"/>
  </r>
  <r>
    <x v="156"/>
    <x v="28"/>
    <x v="596"/>
    <x v="37"/>
    <x v="30"/>
    <x v="14"/>
    <x v="10"/>
    <x v="1"/>
    <x v="1"/>
  </r>
  <r>
    <x v="157"/>
    <x v="17"/>
    <x v="597"/>
    <x v="15"/>
    <x v="9"/>
    <x v="14"/>
    <x v="10"/>
    <x v="1"/>
    <x v="1"/>
  </r>
  <r>
    <x v="157"/>
    <x v="4"/>
    <x v="598"/>
    <x v="34"/>
    <x v="32"/>
    <x v="14"/>
    <x v="10"/>
    <x v="1"/>
    <x v="1"/>
  </r>
  <r>
    <x v="156"/>
    <x v="6"/>
    <x v="599"/>
    <x v="37"/>
    <x v="33"/>
    <x v="14"/>
    <x v="10"/>
    <x v="1"/>
    <x v="1"/>
  </r>
  <r>
    <x v="157"/>
    <x v="16"/>
    <x v="600"/>
    <x v="0"/>
    <x v="12"/>
    <x v="14"/>
    <x v="10"/>
    <x v="1"/>
    <x v="1"/>
  </r>
  <r>
    <x v="157"/>
    <x v="9"/>
    <x v="601"/>
    <x v="37"/>
    <x v="28"/>
    <x v="14"/>
    <x v="10"/>
    <x v="1"/>
    <x v="1"/>
  </r>
  <r>
    <x v="157"/>
    <x v="20"/>
    <x v="602"/>
    <x v="41"/>
    <x v="31"/>
    <x v="14"/>
    <x v="10"/>
    <x v="1"/>
    <x v="1"/>
  </r>
  <r>
    <x v="158"/>
    <x v="7"/>
    <x v="603"/>
    <x v="41"/>
    <x v="38"/>
    <x v="14"/>
    <x v="10"/>
    <x v="1"/>
    <x v="1"/>
  </r>
  <r>
    <x v="158"/>
    <x v="28"/>
    <x v="604"/>
    <x v="34"/>
    <x v="32"/>
    <x v="14"/>
    <x v="10"/>
    <x v="1"/>
    <x v="1"/>
  </r>
  <r>
    <x v="158"/>
    <x v="14"/>
    <x v="605"/>
    <x v="34"/>
    <x v="39"/>
    <x v="14"/>
    <x v="10"/>
    <x v="1"/>
    <x v="1"/>
  </r>
  <r>
    <x v="158"/>
    <x v="29"/>
    <x v="606"/>
    <x v="34"/>
    <x v="37"/>
    <x v="14"/>
    <x v="10"/>
    <x v="1"/>
    <x v="1"/>
  </r>
  <r>
    <x v="158"/>
    <x v="17"/>
    <x v="607"/>
    <x v="9"/>
    <x v="0"/>
    <x v="14"/>
    <x v="10"/>
    <x v="1"/>
    <x v="1"/>
  </r>
  <r>
    <x v="159"/>
    <x v="14"/>
    <x v="608"/>
    <x v="34"/>
    <x v="35"/>
    <x v="14"/>
    <x v="10"/>
    <x v="1"/>
    <x v="1"/>
  </r>
  <r>
    <x v="159"/>
    <x v="29"/>
    <x v="609"/>
    <x v="41"/>
    <x v="36"/>
    <x v="14"/>
    <x v="10"/>
    <x v="1"/>
    <x v="1"/>
  </r>
  <r>
    <x v="159"/>
    <x v="9"/>
    <x v="610"/>
    <x v="37"/>
    <x v="28"/>
    <x v="14"/>
    <x v="10"/>
    <x v="1"/>
    <x v="1"/>
  </r>
  <r>
    <x v="160"/>
    <x v="26"/>
    <x v="611"/>
    <x v="41"/>
    <x v="24"/>
    <x v="14"/>
    <x v="10"/>
    <x v="1"/>
    <x v="1"/>
  </r>
  <r>
    <x v="160"/>
    <x v="16"/>
    <x v="612"/>
    <x v="0"/>
    <x v="5"/>
    <x v="14"/>
    <x v="10"/>
    <x v="1"/>
    <x v="1"/>
  </r>
  <r>
    <x v="160"/>
    <x v="29"/>
    <x v="613"/>
    <x v="35"/>
    <x v="36"/>
    <x v="14"/>
    <x v="10"/>
    <x v="1"/>
    <x v="1"/>
  </r>
  <r>
    <x v="160"/>
    <x v="14"/>
    <x v="614"/>
    <x v="9"/>
    <x v="0"/>
    <x v="14"/>
    <x v="10"/>
    <x v="1"/>
    <x v="1"/>
  </r>
  <r>
    <x v="160"/>
    <x v="29"/>
    <x v="615"/>
    <x v="37"/>
    <x v="37"/>
    <x v="14"/>
    <x v="10"/>
    <x v="1"/>
    <x v="1"/>
  </r>
  <r>
    <x v="160"/>
    <x v="7"/>
    <x v="616"/>
    <x v="41"/>
    <x v="38"/>
    <x v="14"/>
    <x v="10"/>
    <x v="1"/>
    <x v="1"/>
  </r>
  <r>
    <x v="161"/>
    <x v="6"/>
    <x v="617"/>
    <x v="37"/>
    <x v="26"/>
    <x v="14"/>
    <x v="10"/>
    <x v="1"/>
    <x v="1"/>
  </r>
  <r>
    <x v="161"/>
    <x v="7"/>
    <x v="618"/>
    <x v="63"/>
    <x v="38"/>
    <x v="14"/>
    <x v="10"/>
    <x v="1"/>
    <x v="1"/>
  </r>
  <r>
    <x v="161"/>
    <x v="28"/>
    <x v="619"/>
    <x v="37"/>
    <x v="32"/>
    <x v="14"/>
    <x v="10"/>
    <x v="1"/>
    <x v="1"/>
  </r>
  <r>
    <x v="161"/>
    <x v="17"/>
    <x v="620"/>
    <x v="15"/>
    <x v="0"/>
    <x v="14"/>
    <x v="10"/>
    <x v="1"/>
    <x v="1"/>
  </r>
  <r>
    <x v="161"/>
    <x v="30"/>
    <x v="621"/>
    <x v="17"/>
    <x v="4"/>
    <x v="14"/>
    <x v="10"/>
    <x v="1"/>
    <x v="1"/>
  </r>
  <r>
    <x v="162"/>
    <x v="9"/>
    <x v="622"/>
    <x v="28"/>
    <x v="33"/>
    <x v="14"/>
    <x v="10"/>
    <x v="1"/>
    <x v="1"/>
  </r>
  <r>
    <x v="162"/>
    <x v="9"/>
    <x v="623"/>
    <x v="119"/>
    <x v="28"/>
    <x v="14"/>
    <x v="10"/>
    <x v="1"/>
    <x v="1"/>
  </r>
  <r>
    <x v="162"/>
    <x v="29"/>
    <x v="624"/>
    <x v="28"/>
    <x v="29"/>
    <x v="14"/>
    <x v="10"/>
    <x v="1"/>
    <x v="1"/>
  </r>
  <r>
    <x v="162"/>
    <x v="36"/>
    <x v="625"/>
    <x v="28"/>
    <x v="29"/>
    <x v="14"/>
    <x v="10"/>
    <x v="1"/>
    <x v="1"/>
  </r>
  <r>
    <x v="162"/>
    <x v="37"/>
    <x v="626"/>
    <x v="28"/>
    <x v="35"/>
    <x v="14"/>
    <x v="10"/>
    <x v="1"/>
    <x v="1"/>
  </r>
  <r>
    <x v="162"/>
    <x v="29"/>
    <x v="627"/>
    <x v="97"/>
    <x v="36"/>
    <x v="14"/>
    <x v="10"/>
    <x v="1"/>
    <x v="1"/>
  </r>
  <r>
    <x v="163"/>
    <x v="22"/>
    <x v="628"/>
    <x v="28"/>
    <x v="33"/>
    <x v="14"/>
    <x v="10"/>
    <x v="1"/>
    <x v="1"/>
  </r>
  <r>
    <x v="163"/>
    <x v="37"/>
    <x v="629"/>
    <x v="37"/>
    <x v="39"/>
    <x v="14"/>
    <x v="10"/>
    <x v="1"/>
    <x v="1"/>
  </r>
  <r>
    <x v="163"/>
    <x v="36"/>
    <x v="630"/>
    <x v="37"/>
    <x v="35"/>
    <x v="14"/>
    <x v="10"/>
    <x v="1"/>
    <x v="1"/>
  </r>
  <r>
    <x v="164"/>
    <x v="17"/>
    <x v="631"/>
    <x v="9"/>
    <x v="0"/>
    <x v="14"/>
    <x v="10"/>
    <x v="1"/>
    <x v="1"/>
  </r>
  <r>
    <x v="163"/>
    <x v="4"/>
    <x v="632"/>
    <x v="34"/>
    <x v="24"/>
    <x v="14"/>
    <x v="10"/>
    <x v="1"/>
    <x v="1"/>
  </r>
  <r>
    <x v="164"/>
    <x v="17"/>
    <x v="633"/>
    <x v="3"/>
    <x v="0"/>
    <x v="14"/>
    <x v="10"/>
    <x v="1"/>
    <x v="1"/>
  </r>
  <r>
    <x v="164"/>
    <x v="22"/>
    <x v="634"/>
    <x v="34"/>
    <x v="39"/>
    <x v="14"/>
    <x v="10"/>
    <x v="1"/>
    <x v="1"/>
  </r>
  <r>
    <x v="164"/>
    <x v="36"/>
    <x v="635"/>
    <x v="37"/>
    <x v="35"/>
    <x v="14"/>
    <x v="10"/>
    <x v="1"/>
    <x v="1"/>
  </r>
  <r>
    <x v="164"/>
    <x v="36"/>
    <x v="636"/>
    <x v="28"/>
    <x v="29"/>
    <x v="14"/>
    <x v="10"/>
    <x v="1"/>
    <x v="1"/>
  </r>
  <r>
    <x v="164"/>
    <x v="26"/>
    <x v="637"/>
    <x v="28"/>
    <x v="37"/>
    <x v="14"/>
    <x v="10"/>
    <x v="1"/>
    <x v="1"/>
  </r>
  <r>
    <x v="164"/>
    <x v="16"/>
    <x v="638"/>
    <x v="0"/>
    <x v="12"/>
    <x v="14"/>
    <x v="10"/>
    <x v="1"/>
    <x v="1"/>
  </r>
  <r>
    <x v="165"/>
    <x v="34"/>
    <x v="639"/>
    <x v="11"/>
    <x v="32"/>
    <x v="14"/>
    <x v="10"/>
    <x v="1"/>
    <x v="1"/>
  </r>
  <r>
    <x v="165"/>
    <x v="16"/>
    <x v="640"/>
    <x v="7"/>
    <x v="0"/>
    <x v="14"/>
    <x v="10"/>
    <x v="1"/>
    <x v="1"/>
  </r>
  <r>
    <x v="166"/>
    <x v="4"/>
    <x v="641"/>
    <x v="37"/>
    <x v="26"/>
    <x v="14"/>
    <x v="10"/>
    <x v="1"/>
    <x v="1"/>
  </r>
  <r>
    <x v="165"/>
    <x v="28"/>
    <x v="642"/>
    <x v="37"/>
    <x v="32"/>
    <x v="14"/>
    <x v="10"/>
    <x v="1"/>
    <x v="1"/>
  </r>
  <r>
    <x v="166"/>
    <x v="36"/>
    <x v="643"/>
    <x v="37"/>
    <x v="29"/>
    <x v="14"/>
    <x v="10"/>
    <x v="1"/>
    <x v="1"/>
  </r>
  <r>
    <x v="166"/>
    <x v="37"/>
    <x v="644"/>
    <x v="37"/>
    <x v="39"/>
    <x v="14"/>
    <x v="10"/>
    <x v="1"/>
    <x v="1"/>
  </r>
  <r>
    <x v="166"/>
    <x v="26"/>
    <x v="645"/>
    <x v="74"/>
    <x v="24"/>
    <x v="14"/>
    <x v="10"/>
    <x v="1"/>
    <x v="1"/>
  </r>
  <r>
    <x v="166"/>
    <x v="12"/>
    <x v="646"/>
    <x v="13"/>
    <x v="18"/>
    <x v="14"/>
    <x v="10"/>
    <x v="1"/>
    <x v="1"/>
  </r>
  <r>
    <x v="166"/>
    <x v="18"/>
    <x v="647"/>
    <x v="34"/>
    <x v="33"/>
    <x v="14"/>
    <x v="10"/>
    <x v="1"/>
    <x v="1"/>
  </r>
  <r>
    <x v="166"/>
    <x v="22"/>
    <x v="648"/>
    <x v="28"/>
    <x v="21"/>
    <x v="14"/>
    <x v="10"/>
    <x v="1"/>
    <x v="1"/>
  </r>
  <r>
    <x v="167"/>
    <x v="22"/>
    <x v="649"/>
    <x v="28"/>
    <x v="30"/>
    <x v="14"/>
    <x v="10"/>
    <x v="1"/>
    <x v="1"/>
  </r>
  <r>
    <x v="167"/>
    <x v="6"/>
    <x v="650"/>
    <x v="37"/>
    <x v="23"/>
    <x v="14"/>
    <x v="10"/>
    <x v="1"/>
    <x v="1"/>
  </r>
  <r>
    <x v="167"/>
    <x v="22"/>
    <x v="651"/>
    <x v="85"/>
    <x v="17"/>
    <x v="14"/>
    <x v="10"/>
    <x v="1"/>
    <x v="1"/>
  </r>
  <r>
    <x v="167"/>
    <x v="37"/>
    <x v="652"/>
    <x v="37"/>
    <x v="21"/>
    <x v="14"/>
    <x v="10"/>
    <x v="1"/>
    <x v="1"/>
  </r>
  <r>
    <x v="168"/>
    <x v="32"/>
    <x v="653"/>
    <x v="98"/>
    <x v="33"/>
    <x v="14"/>
    <x v="10"/>
    <x v="1"/>
    <x v="1"/>
  </r>
  <r>
    <x v="168"/>
    <x v="7"/>
    <x v="654"/>
    <x v="55"/>
    <x v="22"/>
    <x v="14"/>
    <x v="10"/>
    <x v="1"/>
    <x v="1"/>
  </r>
  <r>
    <x v="168"/>
    <x v="17"/>
    <x v="655"/>
    <x v="9"/>
    <x v="0"/>
    <x v="14"/>
    <x v="10"/>
    <x v="1"/>
    <x v="1"/>
  </r>
  <r>
    <x v="169"/>
    <x v="37"/>
    <x v="656"/>
    <x v="28"/>
    <x v="21"/>
    <x v="14"/>
    <x v="10"/>
    <x v="1"/>
    <x v="1"/>
  </r>
  <r>
    <x v="169"/>
    <x v="11"/>
    <x v="657"/>
    <x v="0"/>
    <x v="14"/>
    <x v="14"/>
    <x v="10"/>
    <x v="1"/>
    <x v="1"/>
  </r>
  <r>
    <x v="170"/>
    <x v="36"/>
    <x v="658"/>
    <x v="34"/>
    <x v="26"/>
    <x v="14"/>
    <x v="10"/>
    <x v="1"/>
    <x v="1"/>
  </r>
  <r>
    <x v="171"/>
    <x v="36"/>
    <x v="659"/>
    <x v="28"/>
    <x v="21"/>
    <x v="14"/>
    <x v="10"/>
    <x v="1"/>
    <x v="1"/>
  </r>
  <r>
    <x v="171"/>
    <x v="37"/>
    <x v="660"/>
    <x v="34"/>
    <x v="31"/>
    <x v="14"/>
    <x v="10"/>
    <x v="1"/>
    <x v="1"/>
  </r>
  <r>
    <x v="59"/>
    <x v="28"/>
    <x v="661"/>
    <x v="28"/>
    <x v="30"/>
    <x v="14"/>
    <x v="10"/>
    <x v="1"/>
    <x v="1"/>
  </r>
  <r>
    <x v="171"/>
    <x v="6"/>
    <x v="662"/>
    <x v="37"/>
    <x v="32"/>
    <x v="14"/>
    <x v="10"/>
    <x v="1"/>
    <x v="1"/>
  </r>
  <r>
    <x v="171"/>
    <x v="28"/>
    <x v="663"/>
    <x v="107"/>
    <x v="30"/>
    <x v="14"/>
    <x v="10"/>
    <x v="1"/>
    <x v="1"/>
  </r>
  <r>
    <x v="172"/>
    <x v="17"/>
    <x v="664"/>
    <x v="21"/>
    <x v="0"/>
    <x v="14"/>
    <x v="10"/>
    <x v="1"/>
    <x v="1"/>
  </r>
  <r>
    <x v="172"/>
    <x v="28"/>
    <x v="665"/>
    <x v="29"/>
    <x v="30"/>
    <x v="14"/>
    <x v="10"/>
    <x v="1"/>
    <x v="1"/>
  </r>
  <r>
    <x v="172"/>
    <x v="37"/>
    <x v="666"/>
    <x v="37"/>
    <x v="21"/>
    <x v="14"/>
    <x v="10"/>
    <x v="1"/>
    <x v="1"/>
  </r>
  <r>
    <x v="172"/>
    <x v="12"/>
    <x v="667"/>
    <x v="103"/>
    <x v="27"/>
    <x v="14"/>
    <x v="10"/>
    <x v="1"/>
    <x v="1"/>
  </r>
  <r>
    <x v="173"/>
    <x v="29"/>
    <x v="668"/>
    <x v="83"/>
    <x v="20"/>
    <x v="14"/>
    <x v="10"/>
    <x v="1"/>
    <x v="1"/>
  </r>
  <r>
    <x v="173"/>
    <x v="17"/>
    <x v="669"/>
    <x v="28"/>
    <x v="31"/>
    <x v="14"/>
    <x v="10"/>
    <x v="1"/>
    <x v="1"/>
  </r>
  <r>
    <x v="173"/>
    <x v="16"/>
    <x v="670"/>
    <x v="123"/>
    <x v="7"/>
    <x v="14"/>
    <x v="10"/>
    <x v="1"/>
    <x v="1"/>
  </r>
  <r>
    <x v="173"/>
    <x v="20"/>
    <x v="671"/>
    <x v="28"/>
    <x v="29"/>
    <x v="14"/>
    <x v="10"/>
    <x v="1"/>
    <x v="1"/>
  </r>
  <r>
    <x v="173"/>
    <x v="37"/>
    <x v="672"/>
    <x v="0"/>
    <x v="2"/>
    <x v="14"/>
    <x v="10"/>
    <x v="1"/>
    <x v="1"/>
  </r>
  <r>
    <x v="173"/>
    <x v="20"/>
    <x v="673"/>
    <x v="28"/>
    <x v="19"/>
    <x v="14"/>
    <x v="10"/>
    <x v="1"/>
    <x v="1"/>
  </r>
  <r>
    <x v="174"/>
    <x v="17"/>
    <x v="674"/>
    <x v="15"/>
    <x v="0"/>
    <x v="14"/>
    <x v="10"/>
    <x v="1"/>
    <x v="1"/>
  </r>
  <r>
    <x v="174"/>
    <x v="17"/>
    <x v="675"/>
    <x v="9"/>
    <x v="0"/>
    <x v="14"/>
    <x v="10"/>
    <x v="1"/>
    <x v="1"/>
  </r>
  <r>
    <x v="175"/>
    <x v="7"/>
    <x v="676"/>
    <x v="37"/>
    <x v="22"/>
    <x v="14"/>
    <x v="10"/>
    <x v="1"/>
    <x v="1"/>
  </r>
  <r>
    <x v="176"/>
    <x v="20"/>
    <x v="677"/>
    <x v="34"/>
    <x v="21"/>
    <x v="14"/>
    <x v="10"/>
    <x v="1"/>
    <x v="1"/>
  </r>
  <r>
    <x v="176"/>
    <x v="36"/>
    <x v="678"/>
    <x v="37"/>
    <x v="31"/>
    <x v="14"/>
    <x v="10"/>
    <x v="1"/>
    <x v="1"/>
  </r>
  <r>
    <x v="175"/>
    <x v="9"/>
    <x v="679"/>
    <x v="77"/>
    <x v="28"/>
    <x v="14"/>
    <x v="10"/>
    <x v="1"/>
    <x v="1"/>
  </r>
  <r>
    <x v="175"/>
    <x v="18"/>
    <x v="680"/>
    <x v="28"/>
    <x v="29"/>
    <x v="14"/>
    <x v="10"/>
    <x v="1"/>
    <x v="1"/>
  </r>
  <r>
    <x v="175"/>
    <x v="37"/>
    <x v="681"/>
    <x v="94"/>
    <x v="31"/>
    <x v="14"/>
    <x v="10"/>
    <x v="1"/>
    <x v="1"/>
  </r>
  <r>
    <x v="176"/>
    <x v="7"/>
    <x v="682"/>
    <x v="99"/>
    <x v="22"/>
    <x v="14"/>
    <x v="10"/>
    <x v="1"/>
    <x v="1"/>
  </r>
  <r>
    <x v="176"/>
    <x v="37"/>
    <x v="683"/>
    <x v="122"/>
    <x v="19"/>
    <x v="14"/>
    <x v="10"/>
    <x v="1"/>
    <x v="1"/>
  </r>
  <r>
    <x v="176"/>
    <x v="20"/>
    <x v="684"/>
    <x v="116"/>
    <x v="26"/>
    <x v="14"/>
    <x v="10"/>
    <x v="1"/>
    <x v="1"/>
  </r>
  <r>
    <x v="197"/>
    <x v="20"/>
    <x v="685"/>
    <x v="112"/>
    <x v="32"/>
    <x v="14"/>
    <x v="10"/>
    <x v="1"/>
    <x v="1"/>
  </r>
  <r>
    <x v="177"/>
    <x v="29"/>
    <x v="686"/>
    <x v="28"/>
    <x v="20"/>
    <x v="14"/>
    <x v="10"/>
    <x v="1"/>
    <x v="1"/>
  </r>
  <r>
    <x v="176"/>
    <x v="4"/>
    <x v="687"/>
    <x v="34"/>
    <x v="23"/>
    <x v="14"/>
    <x v="10"/>
    <x v="1"/>
    <x v="1"/>
  </r>
  <r>
    <x v="177"/>
    <x v="22"/>
    <x v="688"/>
    <x v="37"/>
    <x v="30"/>
    <x v="14"/>
    <x v="10"/>
    <x v="1"/>
    <x v="1"/>
  </r>
  <r>
    <x v="178"/>
    <x v="33"/>
    <x v="689"/>
    <x v="23"/>
    <x v="44"/>
    <x v="14"/>
    <x v="10"/>
    <x v="1"/>
    <x v="1"/>
  </r>
  <r>
    <x v="178"/>
    <x v="22"/>
    <x v="690"/>
    <x v="70"/>
    <x v="40"/>
    <x v="14"/>
    <x v="10"/>
    <x v="1"/>
    <x v="1"/>
  </r>
  <r>
    <x v="179"/>
    <x v="22"/>
    <x v="691"/>
    <x v="31"/>
    <x v="29"/>
    <x v="14"/>
    <x v="10"/>
    <x v="1"/>
    <x v="1"/>
  </r>
  <r>
    <x v="180"/>
    <x v="29"/>
    <x v="692"/>
    <x v="31"/>
    <x v="29"/>
    <x v="14"/>
    <x v="10"/>
    <x v="1"/>
    <x v="1"/>
  </r>
  <r>
    <x v="180"/>
    <x v="17"/>
    <x v="693"/>
    <x v="9"/>
    <x v="0"/>
    <x v="14"/>
    <x v="10"/>
    <x v="1"/>
    <x v="1"/>
  </r>
  <r>
    <x v="181"/>
    <x v="6"/>
    <x v="694"/>
    <x v="38"/>
    <x v="18"/>
    <x v="14"/>
    <x v="10"/>
    <x v="1"/>
    <x v="1"/>
  </r>
  <r>
    <x v="181"/>
    <x v="29"/>
    <x v="695"/>
    <x v="34"/>
    <x v="21"/>
    <x v="14"/>
    <x v="10"/>
    <x v="1"/>
    <x v="1"/>
  </r>
  <r>
    <x v="181"/>
    <x v="4"/>
    <x v="696"/>
    <x v="37"/>
    <x v="20"/>
    <x v="14"/>
    <x v="10"/>
    <x v="1"/>
    <x v="1"/>
  </r>
  <r>
    <x v="181"/>
    <x v="18"/>
    <x v="697"/>
    <x v="34"/>
    <x v="45"/>
    <x v="14"/>
    <x v="10"/>
    <x v="1"/>
    <x v="1"/>
  </r>
  <r>
    <x v="181"/>
    <x v="16"/>
    <x v="698"/>
    <x v="0"/>
    <x v="3"/>
    <x v="14"/>
    <x v="10"/>
    <x v="1"/>
    <x v="1"/>
  </r>
  <r>
    <x v="182"/>
    <x v="6"/>
    <x v="699"/>
    <x v="34"/>
    <x v="23"/>
    <x v="14"/>
    <x v="10"/>
    <x v="1"/>
    <x v="1"/>
  </r>
  <r>
    <x v="182"/>
    <x v="4"/>
    <x v="700"/>
    <x v="28"/>
    <x v="20"/>
    <x v="14"/>
    <x v="10"/>
    <x v="1"/>
    <x v="1"/>
  </r>
  <r>
    <x v="182"/>
    <x v="22"/>
    <x v="701"/>
    <x v="34"/>
    <x v="30"/>
    <x v="14"/>
    <x v="10"/>
    <x v="1"/>
    <x v="1"/>
  </r>
  <r>
    <x v="182"/>
    <x v="26"/>
    <x v="702"/>
    <x v="37"/>
    <x v="29"/>
    <x v="14"/>
    <x v="10"/>
    <x v="1"/>
    <x v="1"/>
  </r>
  <r>
    <x v="182"/>
    <x v="17"/>
    <x v="703"/>
    <x v="9"/>
    <x v="0"/>
    <x v="14"/>
    <x v="10"/>
    <x v="1"/>
    <x v="1"/>
  </r>
  <r>
    <x v="182"/>
    <x v="17"/>
    <x v="704"/>
    <x v="15"/>
    <x v="9"/>
    <x v="14"/>
    <x v="10"/>
    <x v="1"/>
    <x v="1"/>
  </r>
  <r>
    <x v="183"/>
    <x v="7"/>
    <x v="705"/>
    <x v="41"/>
    <x v="22"/>
    <x v="14"/>
    <x v="10"/>
    <x v="1"/>
    <x v="1"/>
  </r>
  <r>
    <x v="183"/>
    <x v="29"/>
    <x v="706"/>
    <x v="40"/>
    <x v="33"/>
    <x v="14"/>
    <x v="10"/>
    <x v="1"/>
    <x v="1"/>
  </r>
  <r>
    <x v="183"/>
    <x v="37"/>
    <x v="707"/>
    <x v="55"/>
    <x v="20"/>
    <x v="14"/>
    <x v="10"/>
    <x v="1"/>
    <x v="1"/>
  </r>
  <r>
    <x v="183"/>
    <x v="17"/>
    <x v="708"/>
    <x v="28"/>
    <x v="30"/>
    <x v="14"/>
    <x v="10"/>
    <x v="1"/>
    <x v="1"/>
  </r>
  <r>
    <x v="183"/>
    <x v="37"/>
    <x v="709"/>
    <x v="37"/>
    <x v="17"/>
    <x v="14"/>
    <x v="10"/>
    <x v="1"/>
    <x v="1"/>
  </r>
  <r>
    <x v="183"/>
    <x v="22"/>
    <x v="710"/>
    <x v="38"/>
    <x v="23"/>
    <x v="14"/>
    <x v="10"/>
    <x v="1"/>
    <x v="1"/>
  </r>
  <r>
    <x v="184"/>
    <x v="7"/>
    <x v="711"/>
    <x v="41"/>
    <x v="22"/>
    <x v="14"/>
    <x v="10"/>
    <x v="1"/>
    <x v="1"/>
  </r>
  <r>
    <x v="184"/>
    <x v="22"/>
    <x v="712"/>
    <x v="34"/>
    <x v="45"/>
    <x v="14"/>
    <x v="10"/>
    <x v="1"/>
    <x v="1"/>
  </r>
  <r>
    <x v="184"/>
    <x v="16"/>
    <x v="713"/>
    <x v="0"/>
    <x v="11"/>
    <x v="14"/>
    <x v="10"/>
    <x v="1"/>
    <x v="1"/>
  </r>
  <r>
    <x v="185"/>
    <x v="4"/>
    <x v="714"/>
    <x v="35"/>
    <x v="30"/>
    <x v="14"/>
    <x v="10"/>
    <x v="1"/>
    <x v="1"/>
  </r>
  <r>
    <x v="185"/>
    <x v="17"/>
    <x v="715"/>
    <x v="9"/>
    <x v="0"/>
    <x v="14"/>
    <x v="10"/>
    <x v="1"/>
    <x v="1"/>
  </r>
  <r>
    <x v="185"/>
    <x v="4"/>
    <x v="716"/>
    <x v="28"/>
    <x v="27"/>
    <x v="14"/>
    <x v="10"/>
    <x v="1"/>
    <x v="1"/>
  </r>
  <r>
    <x v="187"/>
    <x v="28"/>
    <x v="717"/>
    <x v="38"/>
    <x v="33"/>
    <x v="14"/>
    <x v="10"/>
    <x v="1"/>
    <x v="1"/>
  </r>
  <r>
    <x v="187"/>
    <x v="36"/>
    <x v="718"/>
    <x v="34"/>
    <x v="21"/>
    <x v="14"/>
    <x v="10"/>
    <x v="1"/>
    <x v="1"/>
  </r>
  <r>
    <x v="187"/>
    <x v="32"/>
    <x v="719"/>
    <x v="23"/>
    <x v="43"/>
    <x v="14"/>
    <x v="10"/>
    <x v="1"/>
    <x v="1"/>
  </r>
  <r>
    <x v="186"/>
    <x v="14"/>
    <x v="720"/>
    <x v="34"/>
    <x v="28"/>
    <x v="14"/>
    <x v="10"/>
    <x v="1"/>
    <x v="1"/>
  </r>
  <r>
    <x v="188"/>
    <x v="8"/>
    <x v="721"/>
    <x v="26"/>
    <x v="22"/>
    <x v="14"/>
    <x v="10"/>
    <x v="1"/>
    <x v="1"/>
  </r>
  <r>
    <x v="188"/>
    <x v="17"/>
    <x v="722"/>
    <x v="3"/>
    <x v="9"/>
    <x v="14"/>
    <x v="10"/>
    <x v="1"/>
    <x v="1"/>
  </r>
  <r>
    <x v="188"/>
    <x v="23"/>
    <x v="723"/>
    <x v="41"/>
    <x v="23"/>
    <x v="14"/>
    <x v="10"/>
    <x v="1"/>
    <x v="1"/>
  </r>
  <r>
    <x v="188"/>
    <x v="8"/>
    <x v="724"/>
    <x v="41"/>
    <x v="22"/>
    <x v="14"/>
    <x v="10"/>
    <x v="1"/>
    <x v="1"/>
  </r>
  <r>
    <x v="188"/>
    <x v="37"/>
    <x v="725"/>
    <x v="41"/>
    <x v="20"/>
    <x v="14"/>
    <x v="10"/>
    <x v="1"/>
    <x v="1"/>
  </r>
  <r>
    <x v="188"/>
    <x v="35"/>
    <x v="726"/>
    <x v="37"/>
    <x v="32"/>
    <x v="14"/>
    <x v="10"/>
    <x v="1"/>
    <x v="1"/>
  </r>
  <r>
    <x v="189"/>
    <x v="28"/>
    <x v="727"/>
    <x v="34"/>
    <x v="17"/>
    <x v="14"/>
    <x v="10"/>
    <x v="1"/>
    <x v="1"/>
  </r>
  <r>
    <x v="189"/>
    <x v="28"/>
    <x v="728"/>
    <x v="34"/>
    <x v="17"/>
    <x v="14"/>
    <x v="10"/>
    <x v="1"/>
    <x v="1"/>
  </r>
  <r>
    <x v="189"/>
    <x v="6"/>
    <x v="729"/>
    <x v="28"/>
    <x v="28"/>
    <x v="14"/>
    <x v="10"/>
    <x v="1"/>
    <x v="1"/>
  </r>
  <r>
    <x v="189"/>
    <x v="17"/>
    <x v="730"/>
    <x v="53"/>
    <x v="30"/>
    <x v="14"/>
    <x v="10"/>
    <x v="1"/>
    <x v="1"/>
  </r>
  <r>
    <x v="189"/>
    <x v="15"/>
    <x v="731"/>
    <x v="37"/>
    <x v="27"/>
    <x v="14"/>
    <x v="10"/>
    <x v="1"/>
    <x v="1"/>
  </r>
  <r>
    <x v="190"/>
    <x v="17"/>
    <x v="732"/>
    <x v="0"/>
    <x v="0"/>
    <x v="14"/>
    <x v="10"/>
    <x v="1"/>
    <x v="1"/>
  </r>
  <r>
    <x v="190"/>
    <x v="25"/>
    <x v="733"/>
    <x v="102"/>
    <x v="29"/>
    <x v="14"/>
    <x v="10"/>
    <x v="1"/>
    <x v="1"/>
  </r>
  <r>
    <x v="190"/>
    <x v="8"/>
    <x v="734"/>
    <x v="37"/>
    <x v="45"/>
    <x v="14"/>
    <x v="10"/>
    <x v="1"/>
    <x v="1"/>
  </r>
  <r>
    <x v="191"/>
    <x v="3"/>
    <x v="735"/>
    <x v="37"/>
    <x v="19"/>
    <x v="14"/>
    <x v="10"/>
    <x v="1"/>
    <x v="1"/>
  </r>
  <r>
    <x v="192"/>
    <x v="37"/>
    <x v="736"/>
    <x v="123"/>
    <x v="27"/>
    <x v="14"/>
    <x v="10"/>
    <x v="1"/>
    <x v="1"/>
  </r>
  <r>
    <x v="192"/>
    <x v="31"/>
    <x v="737"/>
    <x v="15"/>
    <x v="6"/>
    <x v="14"/>
    <x v="10"/>
    <x v="1"/>
    <x v="1"/>
  </r>
  <r>
    <x v="193"/>
    <x v="17"/>
    <x v="738"/>
    <x v="9"/>
    <x v="0"/>
    <x v="14"/>
    <x v="10"/>
    <x v="1"/>
    <x v="1"/>
  </r>
  <r>
    <x v="193"/>
    <x v="20"/>
    <x v="739"/>
    <x v="34"/>
    <x v="31"/>
    <x v="14"/>
    <x v="10"/>
    <x v="1"/>
    <x v="1"/>
  </r>
  <r>
    <x v="194"/>
    <x v="25"/>
    <x v="740"/>
    <x v="110"/>
    <x v="17"/>
    <x v="14"/>
    <x v="10"/>
    <x v="1"/>
    <x v="1"/>
  </r>
  <r>
    <x v="193"/>
    <x v="35"/>
    <x v="741"/>
    <x v="31"/>
    <x v="29"/>
    <x v="14"/>
    <x v="10"/>
    <x v="1"/>
    <x v="1"/>
  </r>
  <r>
    <x v="194"/>
    <x v="9"/>
    <x v="742"/>
    <x v="28"/>
    <x v="28"/>
    <x v="14"/>
    <x v="10"/>
    <x v="1"/>
    <x v="1"/>
  </r>
  <r>
    <x v="195"/>
    <x v="9"/>
    <x v="743"/>
    <x v="45"/>
    <x v="23"/>
    <x v="14"/>
    <x v="10"/>
    <x v="1"/>
    <x v="1"/>
  </r>
  <r>
    <x v="195"/>
    <x v="17"/>
    <x v="744"/>
    <x v="23"/>
    <x v="0"/>
    <x v="14"/>
    <x v="10"/>
    <x v="1"/>
    <x v="1"/>
  </r>
  <r>
    <x v="195"/>
    <x v="16"/>
    <x v="745"/>
    <x v="15"/>
    <x v="7"/>
    <x v="14"/>
    <x v="10"/>
    <x v="1"/>
    <x v="1"/>
  </r>
  <r>
    <x v="195"/>
    <x v="37"/>
    <x v="746"/>
    <x v="45"/>
    <x v="38"/>
    <x v="14"/>
    <x v="10"/>
    <x v="1"/>
    <x v="1"/>
  </r>
  <r>
    <x v="214"/>
    <x v="8"/>
    <x v="747"/>
    <x v="41"/>
    <x v="28"/>
    <x v="14"/>
    <x v="10"/>
    <x v="1"/>
    <x v="1"/>
  </r>
  <r>
    <x v="214"/>
    <x v="17"/>
    <x v="748"/>
    <x v="38"/>
    <x v="32"/>
    <x v="14"/>
    <x v="10"/>
    <x v="1"/>
    <x v="1"/>
  </r>
  <r>
    <x v="216"/>
    <x v="35"/>
    <x v="749"/>
    <x v="37"/>
    <x v="39"/>
    <x v="14"/>
    <x v="10"/>
    <x v="1"/>
    <x v="1"/>
  </r>
  <r>
    <x v="216"/>
    <x v="20"/>
    <x v="750"/>
    <x v="37"/>
    <x v="32"/>
    <x v="14"/>
    <x v="10"/>
    <x v="1"/>
    <x v="1"/>
  </r>
  <r>
    <x v="217"/>
    <x v="9"/>
    <x v="751"/>
    <x v="37"/>
    <x v="33"/>
    <x v="14"/>
    <x v="10"/>
    <x v="1"/>
    <x v="1"/>
  </r>
  <r>
    <x v="217"/>
    <x v="15"/>
    <x v="752"/>
    <x v="81"/>
    <x v="36"/>
    <x v="14"/>
    <x v="10"/>
    <x v="1"/>
    <x v="1"/>
  </r>
  <r>
    <x v="217"/>
    <x v="37"/>
    <x v="753"/>
    <x v="38"/>
    <x v="27"/>
    <x v="14"/>
    <x v="10"/>
    <x v="1"/>
    <x v="1"/>
  </r>
  <r>
    <x v="217"/>
    <x v="28"/>
    <x v="754"/>
    <x v="38"/>
    <x v="26"/>
    <x v="14"/>
    <x v="10"/>
    <x v="1"/>
    <x v="1"/>
  </r>
  <r>
    <x v="217"/>
    <x v="32"/>
    <x v="755"/>
    <x v="23"/>
    <x v="42"/>
    <x v="14"/>
    <x v="10"/>
    <x v="1"/>
    <x v="1"/>
  </r>
  <r>
    <x v="217"/>
    <x v="3"/>
    <x v="756"/>
    <x v="37"/>
    <x v="31"/>
    <x v="14"/>
    <x v="10"/>
    <x v="1"/>
    <x v="1"/>
  </r>
  <r>
    <x v="219"/>
    <x v="9"/>
    <x v="757"/>
    <x v="109"/>
    <x v="33"/>
    <x v="14"/>
    <x v="10"/>
    <x v="1"/>
    <x v="1"/>
  </r>
  <r>
    <x v="219"/>
    <x v="37"/>
    <x v="758"/>
    <x v="28"/>
    <x v="29"/>
    <x v="14"/>
    <x v="10"/>
    <x v="1"/>
    <x v="1"/>
  </r>
  <r>
    <x v="220"/>
    <x v="3"/>
    <x v="759"/>
    <x v="23"/>
    <x v="33"/>
    <x v="14"/>
    <x v="10"/>
    <x v="1"/>
    <x v="1"/>
  </r>
  <r>
    <x v="220"/>
    <x v="16"/>
    <x v="760"/>
    <x v="124"/>
    <x v="13"/>
    <x v="14"/>
    <x v="10"/>
    <x v="1"/>
    <x v="1"/>
  </r>
  <r>
    <x v="196"/>
    <x v="9"/>
    <x v="761"/>
    <x v="31"/>
    <x v="28"/>
    <x v="14"/>
    <x v="10"/>
    <x v="1"/>
    <x v="1"/>
  </r>
  <r>
    <x v="208"/>
    <x v="37"/>
    <x v="762"/>
    <x v="0"/>
    <x v="2"/>
    <x v="14"/>
    <x v="10"/>
    <x v="1"/>
    <x v="1"/>
  </r>
  <r>
    <x v="218"/>
    <x v="17"/>
    <x v="763"/>
    <x v="7"/>
    <x v="0"/>
    <x v="14"/>
    <x v="10"/>
    <x v="1"/>
    <x v="1"/>
  </r>
  <r>
    <x v="218"/>
    <x v="9"/>
    <x v="764"/>
    <x v="28"/>
    <x v="31"/>
    <x v="14"/>
    <x v="10"/>
    <x v="1"/>
    <x v="1"/>
  </r>
  <r>
    <x v="221"/>
    <x v="37"/>
    <x v="765"/>
    <x v="37"/>
    <x v="33"/>
    <x v="14"/>
    <x v="10"/>
    <x v="1"/>
    <x v="1"/>
  </r>
  <r>
    <x v="222"/>
    <x v="37"/>
    <x v="766"/>
    <x v="28"/>
    <x v="31"/>
    <x v="14"/>
    <x v="10"/>
    <x v="1"/>
    <x v="1"/>
  </r>
  <r>
    <x v="222"/>
    <x v="8"/>
    <x v="767"/>
    <x v="41"/>
    <x v="35"/>
    <x v="14"/>
    <x v="10"/>
    <x v="1"/>
    <x v="1"/>
  </r>
  <r>
    <x v="222"/>
    <x v="9"/>
    <x v="768"/>
    <x v="38"/>
    <x v="28"/>
    <x v="14"/>
    <x v="10"/>
    <x v="1"/>
    <x v="1"/>
  </r>
  <r>
    <x v="223"/>
    <x v="20"/>
    <x v="769"/>
    <x v="37"/>
    <x v="39"/>
    <x v="14"/>
    <x v="10"/>
    <x v="1"/>
    <x v="1"/>
  </r>
  <r>
    <x v="223"/>
    <x v="35"/>
    <x v="770"/>
    <x v="37"/>
    <x v="32"/>
    <x v="14"/>
    <x v="10"/>
    <x v="1"/>
    <x v="1"/>
  </r>
  <r>
    <x v="223"/>
    <x v="10"/>
    <x v="771"/>
    <x v="123"/>
    <x v="16"/>
    <x v="14"/>
    <x v="10"/>
    <x v="1"/>
    <x v="1"/>
  </r>
  <r>
    <x v="223"/>
    <x v="20"/>
    <x v="772"/>
    <x v="90"/>
    <x v="29"/>
    <x v="14"/>
    <x v="10"/>
    <x v="1"/>
    <x v="1"/>
  </r>
  <r>
    <x v="223"/>
    <x v="16"/>
    <x v="773"/>
    <x v="9"/>
    <x v="41"/>
    <x v="14"/>
    <x v="10"/>
    <x v="1"/>
    <x v="1"/>
  </r>
  <r>
    <x v="223"/>
    <x v="9"/>
    <x v="774"/>
    <x v="105"/>
    <x v="28"/>
    <x v="14"/>
    <x v="10"/>
    <x v="1"/>
    <x v="1"/>
  </r>
  <r>
    <x v="223"/>
    <x v="37"/>
    <x v="775"/>
    <x v="89"/>
    <x v="27"/>
    <x v="14"/>
    <x v="10"/>
    <x v="1"/>
    <x v="1"/>
  </r>
  <r>
    <x v="223"/>
    <x v="3"/>
    <x v="776"/>
    <x v="28"/>
    <x v="32"/>
    <x v="14"/>
    <x v="10"/>
    <x v="1"/>
    <x v="1"/>
  </r>
  <r>
    <x v="224"/>
    <x v="37"/>
    <x v="777"/>
    <x v="66"/>
    <x v="27"/>
    <x v="14"/>
    <x v="10"/>
    <x v="1"/>
    <x v="1"/>
  </r>
  <r>
    <x v="224"/>
    <x v="28"/>
    <x v="778"/>
    <x v="28"/>
    <x v="26"/>
    <x v="14"/>
    <x v="10"/>
    <x v="1"/>
    <x v="1"/>
  </r>
  <r>
    <x v="224"/>
    <x v="33"/>
    <x v="779"/>
    <x v="15"/>
    <x v="42"/>
    <x v="14"/>
    <x v="10"/>
    <x v="1"/>
    <x v="1"/>
  </r>
  <r>
    <x v="224"/>
    <x v="23"/>
    <x v="780"/>
    <x v="23"/>
    <x v="31"/>
    <x v="14"/>
    <x v="10"/>
    <x v="1"/>
    <x v="1"/>
  </r>
  <r>
    <x v="224"/>
    <x v="28"/>
    <x v="781"/>
    <x v="28"/>
    <x v="26"/>
    <x v="14"/>
    <x v="10"/>
    <x v="1"/>
    <x v="1"/>
  </r>
  <r>
    <x v="225"/>
    <x v="23"/>
    <x v="782"/>
    <x v="28"/>
    <x v="33"/>
    <x v="14"/>
    <x v="10"/>
    <x v="1"/>
    <x v="1"/>
  </r>
  <r>
    <x v="226"/>
    <x v="17"/>
    <x v="783"/>
    <x v="124"/>
    <x v="9"/>
    <x v="14"/>
    <x v="10"/>
    <x v="1"/>
    <x v="1"/>
  </r>
  <r>
    <x v="226"/>
    <x v="28"/>
    <x v="784"/>
    <x v="37"/>
    <x v="26"/>
    <x v="14"/>
    <x v="10"/>
    <x v="1"/>
    <x v="1"/>
  </r>
  <r>
    <x v="226"/>
    <x v="35"/>
    <x v="785"/>
    <x v="37"/>
    <x v="39"/>
    <x v="14"/>
    <x v="10"/>
    <x v="1"/>
    <x v="1"/>
  </r>
  <r>
    <x v="226"/>
    <x v="34"/>
    <x v="786"/>
    <x v="37"/>
    <x v="35"/>
    <x v="14"/>
    <x v="10"/>
    <x v="1"/>
    <x v="1"/>
  </r>
  <r>
    <x v="198"/>
    <x v="34"/>
    <x v="787"/>
    <x v="0"/>
    <x v="2"/>
    <x v="14"/>
    <x v="10"/>
    <x v="1"/>
    <x v="1"/>
  </r>
  <r>
    <x v="198"/>
    <x v="35"/>
    <x v="788"/>
    <x v="28"/>
    <x v="31"/>
    <x v="14"/>
    <x v="10"/>
    <x v="1"/>
    <x v="1"/>
  </r>
  <r>
    <x v="198"/>
    <x v="35"/>
    <x v="789"/>
    <x v="34"/>
    <x v="39"/>
    <x v="14"/>
    <x v="10"/>
    <x v="1"/>
    <x v="1"/>
  </r>
  <r>
    <x v="199"/>
    <x v="35"/>
    <x v="790"/>
    <x v="34"/>
    <x v="31"/>
    <x v="14"/>
    <x v="10"/>
    <x v="1"/>
    <x v="1"/>
  </r>
  <r>
    <x v="199"/>
    <x v="28"/>
    <x v="791"/>
    <x v="28"/>
    <x v="29"/>
    <x v="14"/>
    <x v="10"/>
    <x v="1"/>
    <x v="1"/>
  </r>
  <r>
    <x v="199"/>
    <x v="17"/>
    <x v="792"/>
    <x v="34"/>
    <x v="37"/>
    <x v="14"/>
    <x v="10"/>
    <x v="1"/>
    <x v="1"/>
  </r>
  <r>
    <x v="200"/>
    <x v="9"/>
    <x v="793"/>
    <x v="28"/>
    <x v="32"/>
    <x v="14"/>
    <x v="10"/>
    <x v="1"/>
    <x v="1"/>
  </r>
  <r>
    <x v="201"/>
    <x v="20"/>
    <x v="794"/>
    <x v="31"/>
    <x v="29"/>
    <x v="14"/>
    <x v="10"/>
    <x v="1"/>
    <x v="1"/>
  </r>
  <r>
    <x v="201"/>
    <x v="28"/>
    <x v="795"/>
    <x v="28"/>
    <x v="33"/>
    <x v="14"/>
    <x v="10"/>
    <x v="1"/>
    <x v="1"/>
  </r>
  <r>
    <x v="201"/>
    <x v="17"/>
    <x v="796"/>
    <x v="124"/>
    <x v="0"/>
    <x v="14"/>
    <x v="10"/>
    <x v="1"/>
    <x v="1"/>
  </r>
  <r>
    <x v="201"/>
    <x v="16"/>
    <x v="797"/>
    <x v="124"/>
    <x v="8"/>
    <x v="14"/>
    <x v="10"/>
    <x v="1"/>
    <x v="1"/>
  </r>
  <r>
    <x v="201"/>
    <x v="20"/>
    <x v="798"/>
    <x v="49"/>
    <x v="29"/>
    <x v="14"/>
    <x v="10"/>
    <x v="1"/>
    <x v="1"/>
  </r>
  <r>
    <x v="201"/>
    <x v="17"/>
    <x v="799"/>
    <x v="7"/>
    <x v="25"/>
    <x v="14"/>
    <x v="10"/>
    <x v="1"/>
    <x v="1"/>
  </r>
  <r>
    <x v="201"/>
    <x v="16"/>
    <x v="800"/>
    <x v="124"/>
    <x v="11"/>
    <x v="14"/>
    <x v="10"/>
    <x v="1"/>
    <x v="1"/>
  </r>
  <r>
    <x v="201"/>
    <x v="28"/>
    <x v="801"/>
    <x v="31"/>
    <x v="35"/>
    <x v="14"/>
    <x v="10"/>
    <x v="1"/>
    <x v="1"/>
  </r>
  <r>
    <x v="202"/>
    <x v="20"/>
    <x v="802"/>
    <x v="31"/>
    <x v="31"/>
    <x v="14"/>
    <x v="10"/>
    <x v="1"/>
    <x v="1"/>
  </r>
  <r>
    <x v="202"/>
    <x v="35"/>
    <x v="803"/>
    <x v="28"/>
    <x v="37"/>
    <x v="14"/>
    <x v="10"/>
    <x v="1"/>
    <x v="1"/>
  </r>
  <r>
    <x v="202"/>
    <x v="20"/>
    <x v="804"/>
    <x v="28"/>
    <x v="31"/>
    <x v="14"/>
    <x v="10"/>
    <x v="1"/>
    <x v="1"/>
  </r>
  <r>
    <x v="203"/>
    <x v="3"/>
    <x v="805"/>
    <x v="28"/>
    <x v="27"/>
    <x v="14"/>
    <x v="10"/>
    <x v="1"/>
    <x v="1"/>
  </r>
  <r>
    <x v="204"/>
    <x v="15"/>
    <x v="806"/>
    <x v="28"/>
    <x v="32"/>
    <x v="14"/>
    <x v="10"/>
    <x v="1"/>
    <x v="1"/>
  </r>
  <r>
    <x v="205"/>
    <x v="20"/>
    <x v="807"/>
    <x v="31"/>
    <x v="31"/>
    <x v="14"/>
    <x v="10"/>
    <x v="1"/>
    <x v="1"/>
  </r>
  <r>
    <x v="205"/>
    <x v="3"/>
    <x v="808"/>
    <x v="34"/>
    <x v="33"/>
    <x v="14"/>
    <x v="10"/>
    <x v="1"/>
    <x v="1"/>
  </r>
  <r>
    <x v="205"/>
    <x v="8"/>
    <x v="809"/>
    <x v="103"/>
    <x v="38"/>
    <x v="14"/>
    <x v="10"/>
    <x v="1"/>
    <x v="1"/>
  </r>
  <r>
    <x v="205"/>
    <x v="35"/>
    <x v="810"/>
    <x v="37"/>
    <x v="37"/>
    <x v="14"/>
    <x v="10"/>
    <x v="1"/>
    <x v="1"/>
  </r>
  <r>
    <x v="205"/>
    <x v="17"/>
    <x v="811"/>
    <x v="9"/>
    <x v="41"/>
    <x v="14"/>
    <x v="10"/>
    <x v="1"/>
    <x v="1"/>
  </r>
  <r>
    <x v="206"/>
    <x v="28"/>
    <x v="812"/>
    <x v="41"/>
    <x v="30"/>
    <x v="14"/>
    <x v="10"/>
    <x v="1"/>
    <x v="1"/>
  </r>
  <r>
    <x v="206"/>
    <x v="16"/>
    <x v="813"/>
    <x v="3"/>
    <x v="41"/>
    <x v="14"/>
    <x v="10"/>
    <x v="1"/>
    <x v="1"/>
  </r>
  <r>
    <x v="207"/>
    <x v="16"/>
    <x v="814"/>
    <x v="124"/>
    <x v="13"/>
    <x v="14"/>
    <x v="10"/>
    <x v="1"/>
    <x v="1"/>
  </r>
  <r>
    <x v="207"/>
    <x v="33"/>
    <x v="815"/>
    <x v="23"/>
    <x v="42"/>
    <x v="14"/>
    <x v="10"/>
    <x v="1"/>
    <x v="1"/>
  </r>
  <r>
    <x v="207"/>
    <x v="25"/>
    <x v="816"/>
    <x v="37"/>
    <x v="39"/>
    <x v="14"/>
    <x v="10"/>
    <x v="1"/>
    <x v="1"/>
  </r>
  <r>
    <x v="209"/>
    <x v="25"/>
    <x v="817"/>
    <x v="28"/>
    <x v="26"/>
    <x v="14"/>
    <x v="10"/>
    <x v="1"/>
    <x v="1"/>
  </r>
  <r>
    <x v="210"/>
    <x v="28"/>
    <x v="818"/>
    <x v="0"/>
    <x v="2"/>
    <x v="14"/>
    <x v="10"/>
    <x v="1"/>
    <x v="1"/>
  </r>
  <r>
    <x v="210"/>
    <x v="29"/>
    <x v="819"/>
    <x v="31"/>
    <x v="32"/>
    <x v="14"/>
    <x v="10"/>
    <x v="1"/>
    <x v="1"/>
  </r>
  <r>
    <x v="211"/>
    <x v="25"/>
    <x v="820"/>
    <x v="38"/>
    <x v="30"/>
    <x v="14"/>
    <x v="10"/>
    <x v="1"/>
    <x v="1"/>
  </r>
  <r>
    <x v="211"/>
    <x v="33"/>
    <x v="821"/>
    <x v="23"/>
    <x v="42"/>
    <x v="14"/>
    <x v="10"/>
    <x v="1"/>
    <x v="1"/>
  </r>
  <r>
    <x v="211"/>
    <x v="17"/>
    <x v="822"/>
    <x v="9"/>
    <x v="0"/>
    <x v="14"/>
    <x v="10"/>
    <x v="1"/>
    <x v="1"/>
  </r>
  <r>
    <x v="211"/>
    <x v="3"/>
    <x v="823"/>
    <x v="34"/>
    <x v="39"/>
    <x v="14"/>
    <x v="10"/>
    <x v="1"/>
    <x v="1"/>
  </r>
  <r>
    <x v="211"/>
    <x v="17"/>
    <x v="824"/>
    <x v="124"/>
    <x v="9"/>
    <x v="14"/>
    <x v="10"/>
    <x v="1"/>
    <x v="1"/>
  </r>
  <r>
    <x v="211"/>
    <x v="35"/>
    <x v="825"/>
    <x v="37"/>
    <x v="46"/>
    <x v="14"/>
    <x v="10"/>
    <x v="1"/>
    <x v="1"/>
  </r>
  <r>
    <x v="212"/>
    <x v="15"/>
    <x v="826"/>
    <x v="34"/>
    <x v="27"/>
    <x v="14"/>
    <x v="10"/>
    <x v="1"/>
    <x v="1"/>
  </r>
  <r>
    <x v="212"/>
    <x v="25"/>
    <x v="827"/>
    <x v="41"/>
    <x v="26"/>
    <x v="14"/>
    <x v="10"/>
    <x v="1"/>
    <x v="1"/>
  </r>
  <r>
    <x v="212"/>
    <x v="29"/>
    <x v="828"/>
    <x v="34"/>
    <x v="30"/>
    <x v="14"/>
    <x v="10"/>
    <x v="1"/>
    <x v="1"/>
  </r>
  <r>
    <x v="212"/>
    <x v="20"/>
    <x v="829"/>
    <x v="28"/>
    <x v="31"/>
    <x v="14"/>
    <x v="10"/>
    <x v="1"/>
    <x v="1"/>
  </r>
  <r>
    <x v="212"/>
    <x v="37"/>
    <x v="830"/>
    <x v="37"/>
    <x v="35"/>
    <x v="14"/>
    <x v="10"/>
    <x v="1"/>
    <x v="1"/>
  </r>
  <r>
    <x v="212"/>
    <x v="3"/>
    <x v="831"/>
    <x v="28"/>
    <x v="39"/>
    <x v="14"/>
    <x v="10"/>
    <x v="1"/>
    <x v="1"/>
  </r>
  <r>
    <x v="212"/>
    <x v="23"/>
    <x v="832"/>
    <x v="28"/>
    <x v="26"/>
    <x v="14"/>
    <x v="10"/>
    <x v="1"/>
    <x v="1"/>
  </r>
  <r>
    <x v="212"/>
    <x v="29"/>
    <x v="833"/>
    <x v="34"/>
    <x v="37"/>
    <x v="14"/>
    <x v="10"/>
    <x v="1"/>
    <x v="1"/>
  </r>
  <r>
    <x v="213"/>
    <x v="25"/>
    <x v="834"/>
    <x v="37"/>
    <x v="24"/>
    <x v="14"/>
    <x v="10"/>
    <x v="1"/>
    <x v="1"/>
  </r>
  <r>
    <x v="215"/>
    <x v="1"/>
    <x v="835"/>
    <x v="7"/>
    <x v="1"/>
    <x v="14"/>
    <x v="10"/>
    <x v="1"/>
    <x v="1"/>
  </r>
  <r>
    <x v="215"/>
    <x v="15"/>
    <x v="836"/>
    <x v="31"/>
    <x v="32"/>
    <x v="14"/>
    <x v="10"/>
    <x v="1"/>
    <x v="1"/>
  </r>
  <r>
    <x v="215"/>
    <x v="29"/>
    <x v="837"/>
    <x v="124"/>
    <x v="33"/>
    <x v="14"/>
    <x v="10"/>
    <x v="1"/>
    <x v="1"/>
  </r>
  <r>
    <x v="215"/>
    <x v="3"/>
    <x v="838"/>
    <x v="34"/>
    <x v="28"/>
    <x v="14"/>
    <x v="10"/>
    <x v="1"/>
    <x v="1"/>
  </r>
  <r>
    <x v="215"/>
    <x v="25"/>
    <x v="839"/>
    <x v="37"/>
    <x v="24"/>
    <x v="14"/>
    <x v="10"/>
    <x v="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G19" firstHeaderRow="1" firstDataRow="2" firstDataCol="1"/>
  <pivotFields count="3">
    <pivotField axis="axisRow" compact="0" showAll="0" defaultSubtotal="0" outline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2"/>
        <item x="16"/>
      </items>
    </pivotField>
    <pivotField dataField="1" compact="0" showAll="0" outline="0"/>
    <pivotField axis="axisCol" compact="0" showAll="0" defaultSubtotal="0" outline="0">
      <items count="6">
        <item x="0"/>
        <item x="1"/>
        <item x="2"/>
        <item x="3"/>
        <item x="4"/>
        <item h="1" x="5"/>
      </items>
    </pivotField>
  </pivotFields>
  <rowFields count="1">
    <field x="0"/>
  </rowFields>
  <colFields count="1">
    <field x="2"/>
  </colFields>
  <dataFields count="1">
    <dataField name="Sum - Kilometraje" fld="1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J45" firstHeaderRow="1" firstDataRow="2" firstDataCol="1"/>
  <pivotFields count="9">
    <pivotField axis="axisCol" compact="0" showAll="0" defaultSubtotal="0" outline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showAll="0"/>
    <pivotField compact="0" showAll="0"/>
    <pivotField dataField="1" compact="0" showAll="0" outline="0"/>
    <pivotField axis="axisRow" compact="0" showAll="0" defaultSubtotal="0" outline="0">
      <items count="47">
        <item x="0"/>
        <item x="2"/>
        <item x="4"/>
        <item x="5"/>
        <item x="12"/>
        <item x="26"/>
        <item x="27"/>
        <item x="28"/>
        <item x="30"/>
        <item x="32"/>
        <item x="33"/>
        <item x="38"/>
        <item h="1" x="46"/>
        <item x="24"/>
        <item x="34"/>
        <item x="37"/>
        <item x="39"/>
        <item x="36"/>
        <item x="9"/>
        <item x="29"/>
        <item x="35"/>
        <item x="13"/>
        <item x="25"/>
        <item x="31"/>
        <item x="10"/>
        <item x="15"/>
        <item x="18"/>
        <item x="21"/>
        <item x="3"/>
        <item x="6"/>
        <item x="7"/>
        <item x="11"/>
        <item x="14"/>
        <item x="17"/>
        <item x="19"/>
        <item x="20"/>
        <item x="22"/>
        <item x="23"/>
        <item x="40"/>
        <item x="43"/>
        <item x="44"/>
        <item x="45"/>
        <item x="1"/>
        <item x="8"/>
        <item x="16"/>
        <item x="41"/>
        <item x="42"/>
      </items>
    </pivotField>
    <pivotField compact="0" showAll="0"/>
    <pivotField compact="0" showAll="0"/>
    <pivotField compact="0" showAll="0"/>
    <pivotField compact="0" showAll="0"/>
  </pivotFields>
  <rowFields count="1">
    <field x="4"/>
  </rowFields>
  <colFields count="1">
    <field x="0"/>
  </colFields>
  <dataFields count="1">
    <dataField name="Sum - Litros" fld="3" subtotal="sum" numFmtId="169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_1" displayName="Table_1" ref="A1:I28" headerRowCount="1" totalsRowCount="0" totalsRowShown="0">
  <tableColumns count="9">
    <tableColumn id="1" name="Economico"/>
    <tableColumn id="2" name="Fecha"/>
    <tableColumn id="3" name="Odometro incial "/>
    <tableColumn id="4" name="Odometro Final"/>
    <tableColumn id="5" name="Cambus inicial"/>
    <tableColumn id="6" name="cambus final"/>
    <tableColumn id="7" name="Litros canbus"/>
    <tableColumn id="8" name="Kilometros canbus"/>
    <tableColumn id="9" name="Rendimienti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0"/>
  <sheetViews>
    <sheetView showFormulas="false" showGridLines="true" showRowColHeaders="true" showZeros="true" rightToLeft="false" tabSelected="true" showOutlineSymbols="true" defaultGridColor="true" view="normal" topLeftCell="A890" colorId="64" zoomScale="100" zoomScaleNormal="100" zoomScalePageLayoutView="100" workbookViewId="0">
      <selection pane="topLeft" activeCell="E893" activeCellId="0" sqref="E893"/>
    </sheetView>
  </sheetViews>
  <sheetFormatPr defaultColWidth="11.82421875" defaultRowHeight="12.8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2" width="17.64"/>
    <col collapsed="false" customWidth="true" hidden="false" outlineLevel="0" max="3" min="3" style="0" width="14.42"/>
    <col collapsed="false" customWidth="true" hidden="false" outlineLevel="0" max="4" min="4" style="3" width="16.79"/>
    <col collapsed="false" customWidth="true" hidden="false" outlineLevel="0" max="5" min="5" style="4" width="19.04"/>
    <col collapsed="false" customWidth="true" hidden="false" outlineLevel="0" max="6" min="6" style="4" width="28.63"/>
    <col collapsed="false" customWidth="true" hidden="false" outlineLevel="0" max="7" min="7" style="0" width="16.79"/>
    <col collapsed="false" customWidth="true" hidden="false" outlineLevel="0" max="8" min="8" style="5" width="14.94"/>
    <col collapsed="false" customWidth="true" hidden="false" outlineLevel="0" max="9" min="9" style="6" width="21.95"/>
    <col collapsed="false" customWidth="true" hidden="false" outlineLevel="0" max="21" min="10" style="0" width="13.19"/>
    <col collapsed="false" customWidth="true" hidden="false" outlineLevel="0" max="63" min="22" style="0" width="13.43"/>
    <col collapsed="false" customWidth="true" hidden="false" outlineLevel="0" max="64" min="64" style="0" width="12.18"/>
  </cols>
  <sheetData>
    <row r="1" customFormat="false" ht="36.55" hidden="false" customHeight="true" outlineLevel="0" collapsed="false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10" t="s">
        <v>7</v>
      </c>
      <c r="I1" s="10" t="s">
        <v>8</v>
      </c>
    </row>
    <row r="2" customFormat="false" ht="15" hidden="false" customHeight="false" outlineLevel="0" collapsed="false">
      <c r="A2" s="1" t="n">
        <v>44197</v>
      </c>
      <c r="B2" s="2" t="s">
        <v>9</v>
      </c>
      <c r="C2" s="11" t="n">
        <v>375988</v>
      </c>
      <c r="D2" s="3" t="n">
        <v>68</v>
      </c>
      <c r="E2" s="4" t="s">
        <v>10</v>
      </c>
    </row>
    <row r="3" customFormat="false" ht="15" hidden="false" customHeight="false" outlineLevel="0" collapsed="false">
      <c r="A3" s="1" t="n">
        <v>44197</v>
      </c>
      <c r="B3" s="2" t="s">
        <v>11</v>
      </c>
      <c r="C3" s="11" t="n">
        <v>375989</v>
      </c>
      <c r="D3" s="3" t="n">
        <v>100</v>
      </c>
      <c r="E3" s="4" t="s">
        <v>12</v>
      </c>
    </row>
    <row r="4" customFormat="false" ht="15" hidden="false" customHeight="false" outlineLevel="0" collapsed="false">
      <c r="A4" s="1" t="n">
        <v>44198</v>
      </c>
      <c r="B4" s="2" t="s">
        <v>13</v>
      </c>
      <c r="C4" s="11" t="n">
        <v>375990</v>
      </c>
      <c r="D4" s="3" t="n">
        <v>0</v>
      </c>
      <c r="E4" s="4" t="s">
        <v>14</v>
      </c>
    </row>
    <row r="5" customFormat="false" ht="15" hidden="false" customHeight="false" outlineLevel="0" collapsed="false">
      <c r="A5" s="1" t="n">
        <v>44198</v>
      </c>
      <c r="B5" s="2" t="s">
        <v>15</v>
      </c>
      <c r="C5" s="11" t="n">
        <v>375991</v>
      </c>
      <c r="D5" s="3" t="n">
        <v>300</v>
      </c>
      <c r="E5" s="4" t="s">
        <v>16</v>
      </c>
      <c r="F5" s="4" t="n">
        <v>4429655</v>
      </c>
      <c r="G5" s="0" t="n">
        <v>300</v>
      </c>
    </row>
    <row r="6" customFormat="false" ht="15" hidden="false" customHeight="false" outlineLevel="0" collapsed="false">
      <c r="A6" s="1" t="n">
        <v>44198</v>
      </c>
      <c r="B6" s="2" t="s">
        <v>17</v>
      </c>
      <c r="C6" s="11" t="n">
        <v>375992</v>
      </c>
      <c r="D6" s="3" t="n">
        <f aca="false">365</f>
        <v>365</v>
      </c>
      <c r="E6" s="4" t="s">
        <v>18</v>
      </c>
      <c r="F6" s="4" t="n">
        <v>4429621</v>
      </c>
      <c r="G6" s="0" t="n">
        <v>365</v>
      </c>
    </row>
    <row r="7" customFormat="false" ht="15" hidden="false" customHeight="false" outlineLevel="0" collapsed="false">
      <c r="A7" s="1" t="n">
        <v>44199</v>
      </c>
      <c r="B7" s="2" t="s">
        <v>11</v>
      </c>
      <c r="C7" s="11" t="n">
        <v>375993</v>
      </c>
      <c r="D7" s="3" t="n">
        <v>837.087</v>
      </c>
      <c r="E7" s="4" t="s">
        <v>12</v>
      </c>
      <c r="F7" s="4" t="s">
        <v>19</v>
      </c>
      <c r="G7" s="0" t="n">
        <f aca="false">509.695+327.392</f>
        <v>837.087</v>
      </c>
    </row>
    <row r="8" customFormat="false" ht="15" hidden="false" customHeight="false" outlineLevel="0" collapsed="false">
      <c r="A8" s="1" t="n">
        <v>44199</v>
      </c>
      <c r="B8" s="2" t="s">
        <v>20</v>
      </c>
      <c r="C8" s="11" t="n">
        <v>375994</v>
      </c>
      <c r="D8" s="3" t="n">
        <v>0</v>
      </c>
      <c r="E8" s="4" t="s">
        <v>21</v>
      </c>
    </row>
    <row r="9" customFormat="false" ht="15" hidden="false" customHeight="false" outlineLevel="0" collapsed="false">
      <c r="A9" s="1" t="n">
        <v>44199</v>
      </c>
      <c r="B9" s="2" t="s">
        <v>22</v>
      </c>
      <c r="C9" s="11" t="n">
        <v>375996</v>
      </c>
      <c r="D9" s="3" t="n">
        <v>200</v>
      </c>
      <c r="E9" s="4" t="s">
        <v>23</v>
      </c>
      <c r="F9" s="4" t="n">
        <v>4432016</v>
      </c>
    </row>
    <row r="10" customFormat="false" ht="15" hidden="false" customHeight="false" outlineLevel="0" collapsed="false">
      <c r="A10" s="1" t="n">
        <v>44200</v>
      </c>
      <c r="B10" s="2" t="s">
        <v>11</v>
      </c>
      <c r="C10" s="11" t="n">
        <v>375995</v>
      </c>
      <c r="D10" s="3" t="n">
        <v>200</v>
      </c>
      <c r="E10" s="4" t="s">
        <v>24</v>
      </c>
      <c r="G10" s="0" t="s">
        <v>25</v>
      </c>
    </row>
    <row r="11" customFormat="false" ht="15" hidden="false" customHeight="false" outlineLevel="0" collapsed="false">
      <c r="A11" s="1" t="n">
        <v>44200</v>
      </c>
      <c r="B11" s="2" t="s">
        <v>26</v>
      </c>
      <c r="C11" s="11" t="n">
        <v>375997</v>
      </c>
      <c r="D11" s="3" t="n">
        <v>40</v>
      </c>
      <c r="E11" s="4" t="s">
        <v>27</v>
      </c>
      <c r="F11" s="4" t="n">
        <v>4431806</v>
      </c>
    </row>
    <row r="12" customFormat="false" ht="15" hidden="false" customHeight="false" outlineLevel="0" collapsed="false">
      <c r="A12" s="1" t="n">
        <v>44201</v>
      </c>
      <c r="B12" s="2" t="s">
        <v>28</v>
      </c>
      <c r="C12" s="11" t="n">
        <v>375998</v>
      </c>
      <c r="D12" s="3" t="n">
        <v>100</v>
      </c>
      <c r="E12" s="4" t="s">
        <v>29</v>
      </c>
      <c r="F12" s="4" t="n">
        <v>4432074</v>
      </c>
    </row>
    <row r="13" customFormat="false" ht="15" hidden="false" customHeight="false" outlineLevel="0" collapsed="false">
      <c r="A13" s="1" t="n">
        <v>44201</v>
      </c>
      <c r="B13" s="2" t="s">
        <v>30</v>
      </c>
      <c r="C13" s="11" t="n">
        <v>375999</v>
      </c>
      <c r="D13" s="3" t="n">
        <v>100</v>
      </c>
      <c r="E13" s="4" t="s">
        <v>31</v>
      </c>
    </row>
    <row r="14" customFormat="false" ht="15" hidden="false" customHeight="false" outlineLevel="0" collapsed="false">
      <c r="A14" s="1" t="n">
        <v>44201</v>
      </c>
      <c r="B14" s="2" t="s">
        <v>20</v>
      </c>
      <c r="C14" s="11" t="n">
        <v>376000</v>
      </c>
      <c r="D14" s="3" t="n">
        <v>0</v>
      </c>
      <c r="E14" s="4" t="s">
        <v>32</v>
      </c>
    </row>
    <row r="15" customFormat="false" ht="12.8" hidden="false" customHeight="false" outlineLevel="0" collapsed="false">
      <c r="A15" s="1" t="n">
        <v>44202</v>
      </c>
      <c r="B15" s="2" t="s">
        <v>30</v>
      </c>
      <c r="C15" s="0" t="n">
        <v>375301</v>
      </c>
      <c r="D15" s="3" t="n">
        <v>200</v>
      </c>
      <c r="E15" s="4" t="s">
        <v>31</v>
      </c>
      <c r="F15" s="4" t="n">
        <v>4486588</v>
      </c>
      <c r="G15" s="0" t="n">
        <v>200</v>
      </c>
    </row>
    <row r="16" customFormat="false" ht="12.8" hidden="false" customHeight="false" outlineLevel="0" collapsed="false">
      <c r="A16" s="1" t="n">
        <v>44202</v>
      </c>
      <c r="B16" s="2" t="s">
        <v>33</v>
      </c>
      <c r="C16" s="0" t="n">
        <f aca="false">C15+1</f>
        <v>375302</v>
      </c>
      <c r="D16" s="3" t="n">
        <v>250</v>
      </c>
      <c r="E16" s="4" t="s">
        <v>24</v>
      </c>
      <c r="F16" s="4" t="n">
        <v>4434821</v>
      </c>
    </row>
    <row r="17" customFormat="false" ht="12.8" hidden="false" customHeight="false" outlineLevel="0" collapsed="false">
      <c r="A17" s="1" t="n">
        <v>44202</v>
      </c>
      <c r="B17" s="2" t="s">
        <v>26</v>
      </c>
      <c r="C17" s="0" t="n">
        <f aca="false">C16+1</f>
        <v>375303</v>
      </c>
      <c r="D17" s="3" t="n">
        <v>40</v>
      </c>
      <c r="E17" s="4" t="s">
        <v>27</v>
      </c>
      <c r="F17" s="4" t="n">
        <v>4436798</v>
      </c>
      <c r="G17" s="0" t="n">
        <v>40</v>
      </c>
    </row>
    <row r="18" customFormat="false" ht="12.8" hidden="false" customHeight="false" outlineLevel="0" collapsed="false">
      <c r="A18" s="1" t="n">
        <v>44204</v>
      </c>
      <c r="B18" s="2" t="s">
        <v>34</v>
      </c>
      <c r="C18" s="0" t="n">
        <f aca="false">C17+1</f>
        <v>375304</v>
      </c>
      <c r="D18" s="3" t="n">
        <f aca="false">500+290</f>
        <v>790</v>
      </c>
      <c r="E18" s="4" t="s">
        <v>35</v>
      </c>
      <c r="F18" s="4" t="s">
        <v>36</v>
      </c>
      <c r="G18" s="0" t="n">
        <v>790</v>
      </c>
    </row>
    <row r="19" customFormat="false" ht="12.8" hidden="false" customHeight="false" outlineLevel="0" collapsed="false">
      <c r="A19" s="1" t="n">
        <v>44204</v>
      </c>
      <c r="B19" s="2" t="s">
        <v>28</v>
      </c>
      <c r="C19" s="0" t="n">
        <f aca="false">C18+1</f>
        <v>375305</v>
      </c>
      <c r="D19" s="3" t="n">
        <v>200</v>
      </c>
      <c r="E19" s="4" t="s">
        <v>23</v>
      </c>
      <c r="F19" s="4" t="n">
        <v>4437555</v>
      </c>
      <c r="G19" s="0" t="n">
        <v>200</v>
      </c>
    </row>
    <row r="20" customFormat="false" ht="12.8" hidden="false" customHeight="false" outlineLevel="0" collapsed="false">
      <c r="A20" s="1" t="n">
        <v>44204</v>
      </c>
      <c r="B20" s="2" t="s">
        <v>15</v>
      </c>
      <c r="C20" s="0" t="n">
        <f aca="false">C19+1</f>
        <v>375306</v>
      </c>
      <c r="D20" s="3" t="n">
        <f aca="false">500+300</f>
        <v>800</v>
      </c>
      <c r="E20" s="4" t="s">
        <v>16</v>
      </c>
      <c r="F20" s="4" t="n">
        <v>4437591</v>
      </c>
      <c r="G20" s="0" t="n">
        <v>800</v>
      </c>
    </row>
    <row r="21" customFormat="false" ht="12.8" hidden="false" customHeight="false" outlineLevel="0" collapsed="false">
      <c r="A21" s="1" t="n">
        <v>44204</v>
      </c>
      <c r="B21" s="2" t="s">
        <v>9</v>
      </c>
      <c r="C21" s="0" t="n">
        <f aca="false">C20+1</f>
        <v>375307</v>
      </c>
      <c r="D21" s="3" t="n">
        <v>60</v>
      </c>
      <c r="E21" s="4" t="s">
        <v>10</v>
      </c>
    </row>
    <row r="22" customFormat="false" ht="12.8" hidden="false" customHeight="false" outlineLevel="0" collapsed="false">
      <c r="A22" s="1" t="n">
        <v>44205</v>
      </c>
      <c r="B22" s="2" t="s">
        <v>30</v>
      </c>
      <c r="C22" s="0" t="n">
        <f aca="false">C21+1</f>
        <v>375308</v>
      </c>
      <c r="D22" s="3" t="n">
        <v>300</v>
      </c>
      <c r="E22" s="4" t="s">
        <v>31</v>
      </c>
    </row>
    <row r="23" customFormat="false" ht="12.8" hidden="false" customHeight="false" outlineLevel="0" collapsed="false">
      <c r="A23" s="1" t="n">
        <v>44205</v>
      </c>
      <c r="B23" s="2" t="s">
        <v>37</v>
      </c>
      <c r="C23" s="0" t="n">
        <f aca="false">C22+1</f>
        <v>375309</v>
      </c>
      <c r="D23" s="3" t="n">
        <v>250</v>
      </c>
      <c r="E23" s="4" t="s">
        <v>29</v>
      </c>
      <c r="F23" s="4" t="n">
        <v>443921</v>
      </c>
      <c r="G23" s="0" t="n">
        <v>250</v>
      </c>
    </row>
    <row r="24" customFormat="false" ht="12.8" hidden="false" customHeight="false" outlineLevel="0" collapsed="false">
      <c r="A24" s="1" t="n">
        <v>44206</v>
      </c>
      <c r="B24" s="2" t="s">
        <v>15</v>
      </c>
      <c r="C24" s="0" t="n">
        <f aca="false">C23+1</f>
        <v>375310</v>
      </c>
      <c r="D24" s="3" t="n">
        <v>80</v>
      </c>
      <c r="E24" s="4" t="s">
        <v>38</v>
      </c>
    </row>
    <row r="25" customFormat="false" ht="12.8" hidden="false" customHeight="false" outlineLevel="0" collapsed="false">
      <c r="A25" s="1" t="n">
        <v>44207</v>
      </c>
      <c r="B25" s="2" t="s">
        <v>26</v>
      </c>
      <c r="C25" s="0" t="n">
        <f aca="false">C24+1</f>
        <v>375311</v>
      </c>
      <c r="D25" s="3" t="n">
        <f aca="false">20+43</f>
        <v>63</v>
      </c>
      <c r="E25" s="4" t="s">
        <v>27</v>
      </c>
    </row>
    <row r="26" customFormat="false" ht="12.8" hidden="false" customHeight="false" outlineLevel="0" collapsed="false">
      <c r="A26" s="1" t="n">
        <v>44208</v>
      </c>
      <c r="B26" s="2" t="s">
        <v>11</v>
      </c>
      <c r="C26" s="0" t="n">
        <f aca="false">C25+1</f>
        <v>375312</v>
      </c>
      <c r="D26" s="3" t="n">
        <v>200</v>
      </c>
      <c r="E26" s="4" t="s">
        <v>24</v>
      </c>
    </row>
    <row r="27" customFormat="false" ht="12.8" hidden="false" customHeight="false" outlineLevel="0" collapsed="false">
      <c r="A27" s="1" t="n">
        <v>44208</v>
      </c>
      <c r="B27" s="2" t="s">
        <v>28</v>
      </c>
      <c r="C27" s="0" t="n">
        <f aca="false">C26+1</f>
        <v>375313</v>
      </c>
      <c r="D27" s="3" t="n">
        <v>120</v>
      </c>
      <c r="E27" s="4" t="s">
        <v>39</v>
      </c>
    </row>
    <row r="28" customFormat="false" ht="12.8" hidden="false" customHeight="false" outlineLevel="0" collapsed="false">
      <c r="A28" s="1" t="n">
        <v>44208</v>
      </c>
      <c r="B28" s="2" t="s">
        <v>11</v>
      </c>
      <c r="C28" s="0" t="n">
        <f aca="false">C27+1</f>
        <v>375314</v>
      </c>
      <c r="D28" s="3" t="n">
        <v>200</v>
      </c>
      <c r="E28" s="4" t="s">
        <v>23</v>
      </c>
    </row>
    <row r="29" customFormat="false" ht="12.8" hidden="false" customHeight="false" outlineLevel="0" collapsed="false">
      <c r="A29" s="1" t="n">
        <v>44210</v>
      </c>
      <c r="B29" s="2" t="s">
        <v>26</v>
      </c>
      <c r="C29" s="0" t="n">
        <f aca="false">C28+1</f>
        <v>375315</v>
      </c>
      <c r="D29" s="3" t="n">
        <v>20</v>
      </c>
      <c r="E29" s="4" t="s">
        <v>27</v>
      </c>
    </row>
    <row r="30" customFormat="false" ht="12.8" hidden="false" customHeight="false" outlineLevel="0" collapsed="false">
      <c r="A30" s="1" t="n">
        <v>44213</v>
      </c>
      <c r="B30" s="2" t="s">
        <v>11</v>
      </c>
      <c r="C30" s="0" t="n">
        <f aca="false">C29+1</f>
        <v>375316</v>
      </c>
      <c r="D30" s="3" t="n">
        <v>200</v>
      </c>
      <c r="E30" s="4" t="s">
        <v>23</v>
      </c>
    </row>
    <row r="31" customFormat="false" ht="12.8" hidden="false" customHeight="false" outlineLevel="0" collapsed="false">
      <c r="A31" s="1" t="n">
        <v>44213</v>
      </c>
      <c r="B31" s="2" t="s">
        <v>20</v>
      </c>
      <c r="C31" s="0" t="n">
        <v>381696</v>
      </c>
      <c r="D31" s="3" t="n">
        <v>0</v>
      </c>
      <c r="E31" s="4" t="s">
        <v>32</v>
      </c>
    </row>
    <row r="32" customFormat="false" ht="12.8" hidden="false" customHeight="false" outlineLevel="0" collapsed="false">
      <c r="A32" s="1" t="n">
        <v>44213</v>
      </c>
      <c r="B32" s="2" t="s">
        <v>30</v>
      </c>
      <c r="C32" s="0" t="n">
        <v>381697</v>
      </c>
      <c r="D32" s="3" t="n">
        <v>200</v>
      </c>
      <c r="E32" s="4" t="s">
        <v>35</v>
      </c>
    </row>
    <row r="33" customFormat="false" ht="12.8" hidden="false" customHeight="false" outlineLevel="0" collapsed="false">
      <c r="A33" s="1" t="n">
        <v>44214</v>
      </c>
      <c r="B33" s="2" t="s">
        <v>22</v>
      </c>
      <c r="C33" s="0" t="n">
        <f aca="false">C32+1</f>
        <v>381698</v>
      </c>
      <c r="D33" s="3" t="n">
        <v>200</v>
      </c>
      <c r="E33" s="4" t="s">
        <v>24</v>
      </c>
    </row>
    <row r="34" customFormat="false" ht="12.8" hidden="false" customHeight="false" outlineLevel="0" collapsed="false">
      <c r="A34" s="1" t="n">
        <v>44214</v>
      </c>
      <c r="B34" s="2" t="s">
        <v>33</v>
      </c>
      <c r="C34" s="0" t="n">
        <f aca="false">C33+1</f>
        <v>381699</v>
      </c>
      <c r="D34" s="3" t="n">
        <v>0</v>
      </c>
      <c r="E34" s="4" t="s">
        <v>14</v>
      </c>
    </row>
    <row r="35" customFormat="false" ht="12.8" hidden="false" customHeight="false" outlineLevel="0" collapsed="false">
      <c r="A35" s="1" t="n">
        <v>44214</v>
      </c>
      <c r="B35" s="2" t="s">
        <v>26</v>
      </c>
      <c r="C35" s="0" t="n">
        <f aca="false">C34+1</f>
        <v>381700</v>
      </c>
      <c r="D35" s="3" t="n">
        <v>40</v>
      </c>
      <c r="E35" s="4" t="s">
        <v>27</v>
      </c>
    </row>
    <row r="36" customFormat="false" ht="12.8" hidden="false" customHeight="false" outlineLevel="0" collapsed="false">
      <c r="A36" s="1" t="n">
        <v>44215</v>
      </c>
      <c r="B36" s="2" t="s">
        <v>37</v>
      </c>
      <c r="C36" s="0" t="n">
        <f aca="false">C35+1</f>
        <v>381701</v>
      </c>
      <c r="D36" s="3" t="n">
        <v>200</v>
      </c>
      <c r="E36" s="4" t="s">
        <v>31</v>
      </c>
    </row>
    <row r="37" customFormat="false" ht="12.8" hidden="false" customHeight="false" outlineLevel="0" collapsed="false">
      <c r="A37" s="1" t="n">
        <v>44215</v>
      </c>
      <c r="B37" s="2" t="s">
        <v>15</v>
      </c>
      <c r="C37" s="0" t="n">
        <f aca="false">C36+1</f>
        <v>381702</v>
      </c>
      <c r="D37" s="3" t="n">
        <f aca="false">500+290</f>
        <v>790</v>
      </c>
      <c r="E37" s="4" t="s">
        <v>16</v>
      </c>
    </row>
    <row r="38" customFormat="false" ht="12.8" hidden="false" customHeight="false" outlineLevel="0" collapsed="false">
      <c r="A38" s="1" t="n">
        <v>44215</v>
      </c>
      <c r="B38" s="2" t="s">
        <v>22</v>
      </c>
      <c r="C38" s="0" t="n">
        <f aca="false">C37+1</f>
        <v>381703</v>
      </c>
      <c r="D38" s="3" t="n">
        <f aca="false">488+36</f>
        <v>524</v>
      </c>
      <c r="E38" s="4" t="s">
        <v>23</v>
      </c>
    </row>
    <row r="39" customFormat="false" ht="12.8" hidden="false" customHeight="false" outlineLevel="0" collapsed="false">
      <c r="A39" s="1" t="n">
        <v>44215</v>
      </c>
      <c r="B39" s="2" t="s">
        <v>34</v>
      </c>
      <c r="C39" s="0" t="n">
        <f aca="false">C38+1</f>
        <v>381704</v>
      </c>
      <c r="D39" s="3" t="n">
        <f aca="false">488.509+156</f>
        <v>644.509</v>
      </c>
      <c r="E39" s="4" t="s">
        <v>35</v>
      </c>
    </row>
    <row r="40" customFormat="false" ht="12.8" hidden="false" customHeight="false" outlineLevel="0" collapsed="false">
      <c r="A40" s="1" t="n">
        <v>44215</v>
      </c>
      <c r="B40" s="2" t="s">
        <v>9</v>
      </c>
      <c r="C40" s="0" t="n">
        <f aca="false">C39+1</f>
        <v>381705</v>
      </c>
      <c r="D40" s="3" t="n">
        <v>60</v>
      </c>
      <c r="E40" s="4" t="s">
        <v>10</v>
      </c>
    </row>
    <row r="41" customFormat="false" ht="12.8" hidden="false" customHeight="false" outlineLevel="0" collapsed="false">
      <c r="A41" s="1" t="n">
        <v>44216</v>
      </c>
      <c r="B41" s="2" t="s">
        <v>33</v>
      </c>
      <c r="C41" s="0" t="n">
        <v>375348</v>
      </c>
      <c r="D41" s="3" t="n">
        <v>400</v>
      </c>
      <c r="E41" s="4" t="s">
        <v>40</v>
      </c>
    </row>
    <row r="42" customFormat="false" ht="12.8" hidden="false" customHeight="false" outlineLevel="0" collapsed="false">
      <c r="A42" s="1" t="n">
        <v>44216</v>
      </c>
      <c r="B42" s="2" t="s">
        <v>20</v>
      </c>
      <c r="C42" s="0" t="n">
        <f aca="false">C41+1</f>
        <v>375349</v>
      </c>
      <c r="D42" s="3" t="n">
        <v>0</v>
      </c>
      <c r="E42" s="4" t="s">
        <v>32</v>
      </c>
    </row>
    <row r="43" customFormat="false" ht="12.8" hidden="false" customHeight="false" outlineLevel="0" collapsed="false">
      <c r="A43" s="1" t="n">
        <v>44216</v>
      </c>
      <c r="B43" s="2" t="s">
        <v>30</v>
      </c>
      <c r="C43" s="0" t="n">
        <f aca="false">C42+1</f>
        <v>375350</v>
      </c>
      <c r="D43" s="3" t="n">
        <v>300</v>
      </c>
      <c r="E43" s="4" t="s">
        <v>41</v>
      </c>
    </row>
    <row r="44" customFormat="false" ht="12.8" hidden="false" customHeight="false" outlineLevel="0" collapsed="false">
      <c r="A44" s="1" t="n">
        <v>44216</v>
      </c>
      <c r="B44" s="2" t="s">
        <v>42</v>
      </c>
      <c r="C44" s="0" t="n">
        <f aca="false">C43+1</f>
        <v>375351</v>
      </c>
      <c r="D44" s="3" t="n">
        <v>400</v>
      </c>
      <c r="E44" s="4" t="s">
        <v>29</v>
      </c>
    </row>
    <row r="45" customFormat="false" ht="12.8" hidden="false" customHeight="false" outlineLevel="0" collapsed="false">
      <c r="A45" s="1" t="n">
        <v>44216</v>
      </c>
      <c r="B45" s="2" t="s">
        <v>37</v>
      </c>
      <c r="C45" s="0" t="n">
        <f aca="false">C44+1</f>
        <v>375352</v>
      </c>
      <c r="D45" s="3" t="n">
        <v>300</v>
      </c>
      <c r="E45" s="4" t="s">
        <v>31</v>
      </c>
    </row>
    <row r="46" customFormat="false" ht="12.8" hidden="false" customHeight="false" outlineLevel="0" collapsed="false">
      <c r="A46" s="1" t="n">
        <v>44217</v>
      </c>
      <c r="B46" s="2" t="s">
        <v>11</v>
      </c>
      <c r="C46" s="0" t="n">
        <v>375329</v>
      </c>
      <c r="D46" s="3" t="n">
        <f aca="false">488+389</f>
        <v>877</v>
      </c>
      <c r="E46" s="4" t="s">
        <v>12</v>
      </c>
    </row>
    <row r="47" customFormat="false" ht="12.8" hidden="false" customHeight="false" outlineLevel="0" collapsed="false">
      <c r="A47" s="1" t="n">
        <v>44217</v>
      </c>
      <c r="B47" s="2" t="s">
        <v>15</v>
      </c>
      <c r="C47" s="0" t="n">
        <f aca="false">C46+1</f>
        <v>375330</v>
      </c>
      <c r="D47" s="3" t="n">
        <f aca="false">111+488</f>
        <v>599</v>
      </c>
      <c r="E47" s="4" t="s">
        <v>16</v>
      </c>
    </row>
    <row r="48" customFormat="false" ht="12.8" hidden="false" customHeight="false" outlineLevel="0" collapsed="false">
      <c r="A48" s="1" t="n">
        <v>44217</v>
      </c>
      <c r="B48" s="2" t="s">
        <v>34</v>
      </c>
      <c r="C48" s="0" t="n">
        <f aca="false">C47+1</f>
        <v>375331</v>
      </c>
      <c r="D48" s="3" t="n">
        <f aca="false">488+216</f>
        <v>704</v>
      </c>
      <c r="E48" s="4" t="s">
        <v>35</v>
      </c>
    </row>
    <row r="49" customFormat="false" ht="12.8" hidden="false" customHeight="false" outlineLevel="0" collapsed="false">
      <c r="A49" s="1" t="n">
        <v>44217</v>
      </c>
      <c r="B49" s="2" t="s">
        <v>22</v>
      </c>
      <c r="C49" s="0" t="n">
        <f aca="false">C48+1</f>
        <v>375332</v>
      </c>
      <c r="D49" s="3" t="n">
        <f aca="false">308+488</f>
        <v>796</v>
      </c>
      <c r="E49" s="4" t="s">
        <v>23</v>
      </c>
    </row>
    <row r="50" customFormat="false" ht="12.8" hidden="false" customHeight="false" outlineLevel="0" collapsed="false">
      <c r="A50" s="1" t="n">
        <v>44217</v>
      </c>
      <c r="B50" s="2" t="s">
        <v>28</v>
      </c>
      <c r="C50" s="0" t="n">
        <f aca="false">C49+1</f>
        <v>375333</v>
      </c>
      <c r="D50" s="3" t="n">
        <v>300</v>
      </c>
      <c r="E50" s="4" t="s">
        <v>24</v>
      </c>
    </row>
    <row r="51" customFormat="false" ht="12.8" hidden="false" customHeight="false" outlineLevel="0" collapsed="false">
      <c r="A51" s="1" t="n">
        <v>44217</v>
      </c>
      <c r="B51" s="2" t="s">
        <v>26</v>
      </c>
      <c r="C51" s="0" t="n">
        <v>375347</v>
      </c>
      <c r="D51" s="3" t="n">
        <v>20</v>
      </c>
      <c r="E51" s="4" t="s">
        <v>27</v>
      </c>
    </row>
    <row r="52" customFormat="false" ht="12.8" hidden="false" customHeight="false" outlineLevel="0" collapsed="false">
      <c r="A52" s="1" t="n">
        <v>44219</v>
      </c>
      <c r="B52" s="2" t="s">
        <v>20</v>
      </c>
      <c r="C52" s="0" t="n">
        <v>375345</v>
      </c>
      <c r="D52" s="3" t="n">
        <v>0</v>
      </c>
      <c r="E52" s="4" t="s">
        <v>21</v>
      </c>
    </row>
    <row r="53" customFormat="false" ht="12.8" hidden="false" customHeight="false" outlineLevel="0" collapsed="false">
      <c r="A53" s="1" t="n">
        <v>44219</v>
      </c>
      <c r="B53" s="2" t="s">
        <v>11</v>
      </c>
      <c r="C53" s="0" t="n">
        <f aca="false">C52+1</f>
        <v>375346</v>
      </c>
      <c r="D53" s="3" t="n">
        <f aca="false">488+176</f>
        <v>664</v>
      </c>
      <c r="E53" s="4" t="s">
        <v>12</v>
      </c>
    </row>
    <row r="54" customFormat="false" ht="12.8" hidden="false" customHeight="false" outlineLevel="0" collapsed="false">
      <c r="A54" s="1" t="n">
        <v>44219</v>
      </c>
      <c r="B54" s="2" t="s">
        <v>26</v>
      </c>
      <c r="C54" s="0" t="n">
        <f aca="false">C53+1</f>
        <v>375347</v>
      </c>
      <c r="D54" s="3" t="n">
        <v>40</v>
      </c>
      <c r="E54" s="4" t="s">
        <v>27</v>
      </c>
    </row>
    <row r="55" customFormat="false" ht="12.8" hidden="false" customHeight="false" outlineLevel="0" collapsed="false">
      <c r="A55" s="1" t="n">
        <v>44219</v>
      </c>
      <c r="B55" s="2" t="s">
        <v>42</v>
      </c>
      <c r="C55" s="0" t="n">
        <f aca="false">C54+1</f>
        <v>375348</v>
      </c>
      <c r="D55" s="3" t="n">
        <v>300</v>
      </c>
      <c r="E55" s="4" t="s">
        <v>29</v>
      </c>
    </row>
    <row r="56" customFormat="false" ht="12.8" hidden="false" customHeight="false" outlineLevel="0" collapsed="false">
      <c r="A56" s="1" t="n">
        <v>44219</v>
      </c>
      <c r="B56" s="2" t="s">
        <v>33</v>
      </c>
      <c r="C56" s="0" t="n">
        <f aca="false">C55+1</f>
        <v>375349</v>
      </c>
      <c r="D56" s="3" t="n">
        <v>300</v>
      </c>
      <c r="E56" s="4" t="s">
        <v>40</v>
      </c>
    </row>
    <row r="57" customFormat="false" ht="12.8" hidden="false" customHeight="false" outlineLevel="0" collapsed="false">
      <c r="A57" s="1" t="n">
        <v>44219</v>
      </c>
      <c r="B57" s="2" t="s">
        <v>34</v>
      </c>
      <c r="C57" s="0" t="n">
        <f aca="false">C56+1</f>
        <v>375350</v>
      </c>
      <c r="D57" s="3" t="n">
        <f aca="false">488+144</f>
        <v>632</v>
      </c>
      <c r="E57" s="4" t="s">
        <v>35</v>
      </c>
    </row>
    <row r="58" customFormat="false" ht="12.8" hidden="false" customHeight="false" outlineLevel="0" collapsed="false">
      <c r="A58" s="1" t="n">
        <v>44219</v>
      </c>
      <c r="B58" s="2" t="s">
        <v>22</v>
      </c>
      <c r="C58" s="0" t="n">
        <f aca="false">C57+1</f>
        <v>375351</v>
      </c>
      <c r="D58" s="3" t="n">
        <f aca="false">213+488</f>
        <v>701</v>
      </c>
      <c r="E58" s="4" t="s">
        <v>23</v>
      </c>
    </row>
    <row r="59" customFormat="false" ht="12.8" hidden="false" customHeight="false" outlineLevel="0" collapsed="false">
      <c r="A59" s="1" t="n">
        <v>44219</v>
      </c>
      <c r="B59" s="2" t="s">
        <v>15</v>
      </c>
      <c r="C59" s="0" t="n">
        <f aca="false">C58+1</f>
        <v>375352</v>
      </c>
      <c r="D59" s="3" t="n">
        <v>608</v>
      </c>
      <c r="E59" s="4" t="s">
        <v>16</v>
      </c>
    </row>
    <row r="60" customFormat="false" ht="12.8" hidden="false" customHeight="false" outlineLevel="0" collapsed="false">
      <c r="A60" s="1" t="n">
        <v>44219</v>
      </c>
      <c r="B60" s="2" t="s">
        <v>37</v>
      </c>
      <c r="C60" s="0" t="n">
        <f aca="false">C59+1</f>
        <v>375353</v>
      </c>
      <c r="D60" s="3" t="n">
        <v>300</v>
      </c>
      <c r="E60" s="4" t="s">
        <v>31</v>
      </c>
    </row>
    <row r="61" customFormat="false" ht="12.8" hidden="false" customHeight="false" outlineLevel="0" collapsed="false">
      <c r="A61" s="1" t="n">
        <v>44220</v>
      </c>
      <c r="B61" s="2" t="s">
        <v>17</v>
      </c>
      <c r="C61" s="0" t="n">
        <f aca="false">C60+1</f>
        <v>375354</v>
      </c>
      <c r="D61" s="3" t="n">
        <v>300</v>
      </c>
      <c r="E61" s="4" t="s">
        <v>18</v>
      </c>
    </row>
    <row r="62" customFormat="false" ht="12.8" hidden="false" customHeight="false" outlineLevel="0" collapsed="false">
      <c r="A62" s="1" t="n">
        <v>44220</v>
      </c>
      <c r="B62" s="2" t="s">
        <v>17</v>
      </c>
      <c r="C62" s="0" t="n">
        <f aca="false">C61+1</f>
        <v>375355</v>
      </c>
      <c r="D62" s="3" t="n">
        <v>200</v>
      </c>
      <c r="E62" s="4" t="s">
        <v>24</v>
      </c>
    </row>
    <row r="63" customFormat="false" ht="12.8" hidden="false" customHeight="false" outlineLevel="0" collapsed="false">
      <c r="A63" s="1" t="n">
        <v>44220</v>
      </c>
      <c r="B63" s="2" t="s">
        <v>37</v>
      </c>
      <c r="C63" s="0" t="n">
        <f aca="false">C62+1</f>
        <v>375356</v>
      </c>
      <c r="D63" s="3" t="n">
        <v>100</v>
      </c>
      <c r="E63" s="4" t="s">
        <v>16</v>
      </c>
    </row>
    <row r="64" customFormat="false" ht="12.8" hidden="false" customHeight="false" outlineLevel="0" collapsed="false">
      <c r="A64" s="1" t="n">
        <v>44221</v>
      </c>
      <c r="B64" s="2" t="s">
        <v>30</v>
      </c>
      <c r="C64" s="0" t="n">
        <f aca="false">C63+1</f>
        <v>375357</v>
      </c>
      <c r="D64" s="3" t="n">
        <v>100</v>
      </c>
      <c r="E64" s="4" t="s">
        <v>41</v>
      </c>
    </row>
    <row r="65" customFormat="false" ht="12.8" hidden="false" customHeight="false" outlineLevel="0" collapsed="false">
      <c r="A65" s="1" t="n">
        <v>44221</v>
      </c>
      <c r="B65" s="2" t="s">
        <v>26</v>
      </c>
      <c r="C65" s="0" t="n">
        <f aca="false">C64+1</f>
        <v>375358</v>
      </c>
      <c r="D65" s="3" t="n">
        <v>40</v>
      </c>
      <c r="E65" s="4" t="s">
        <v>27</v>
      </c>
    </row>
    <row r="66" customFormat="false" ht="12.8" hidden="false" customHeight="false" outlineLevel="0" collapsed="false">
      <c r="A66" s="1" t="n">
        <v>44221</v>
      </c>
      <c r="B66" s="2" t="s">
        <v>26</v>
      </c>
      <c r="C66" s="0" t="n">
        <f aca="false">C65+1</f>
        <v>375359</v>
      </c>
      <c r="D66" s="3" t="n">
        <v>87</v>
      </c>
      <c r="E66" s="4" t="s">
        <v>43</v>
      </c>
    </row>
    <row r="67" customFormat="false" ht="12.8" hidden="false" customHeight="false" outlineLevel="0" collapsed="false">
      <c r="A67" s="1" t="n">
        <v>44221</v>
      </c>
      <c r="B67" s="2" t="s">
        <v>17</v>
      </c>
      <c r="C67" s="0" t="n">
        <f aca="false">C66+1</f>
        <v>375360</v>
      </c>
      <c r="D67" s="3" t="n">
        <v>110</v>
      </c>
      <c r="E67" s="4" t="s">
        <v>39</v>
      </c>
    </row>
    <row r="68" customFormat="false" ht="12.8" hidden="false" customHeight="false" outlineLevel="0" collapsed="false">
      <c r="A68" s="1" t="n">
        <v>44222</v>
      </c>
      <c r="B68" s="2" t="s">
        <v>30</v>
      </c>
      <c r="C68" s="0" t="n">
        <f aca="false">C67+1</f>
        <v>375361</v>
      </c>
      <c r="D68" s="3" t="n">
        <v>100</v>
      </c>
      <c r="E68" s="4" t="s">
        <v>41</v>
      </c>
    </row>
    <row r="69" customFormat="false" ht="12.8" hidden="false" customHeight="false" outlineLevel="0" collapsed="false">
      <c r="A69" s="1" t="n">
        <v>44222</v>
      </c>
      <c r="B69" s="2" t="s">
        <v>15</v>
      </c>
      <c r="C69" s="0" t="n">
        <f aca="false">C68+1</f>
        <v>375362</v>
      </c>
      <c r="D69" s="3" t="n">
        <v>100</v>
      </c>
      <c r="E69" s="4" t="s">
        <v>44</v>
      </c>
    </row>
    <row r="70" customFormat="false" ht="12.8" hidden="false" customHeight="false" outlineLevel="0" collapsed="false">
      <c r="A70" s="1" t="n">
        <v>44222</v>
      </c>
      <c r="B70" s="2" t="s">
        <v>9</v>
      </c>
      <c r="C70" s="0" t="n">
        <f aca="false">C69+1</f>
        <v>375363</v>
      </c>
      <c r="D70" s="3" t="n">
        <v>60</v>
      </c>
      <c r="E70" s="4" t="s">
        <v>10</v>
      </c>
    </row>
    <row r="71" customFormat="false" ht="12.8" hidden="false" customHeight="false" outlineLevel="0" collapsed="false">
      <c r="A71" s="1" t="n">
        <v>44223</v>
      </c>
      <c r="B71" s="2" t="s">
        <v>42</v>
      </c>
      <c r="C71" s="0" t="n">
        <f aca="false">C70+1</f>
        <v>375364</v>
      </c>
      <c r="D71" s="3" t="n">
        <v>200</v>
      </c>
      <c r="E71" s="4" t="s">
        <v>29</v>
      </c>
    </row>
    <row r="72" customFormat="false" ht="12.8" hidden="false" customHeight="false" outlineLevel="0" collapsed="false">
      <c r="A72" s="1" t="n">
        <v>44223</v>
      </c>
      <c r="B72" s="2" t="s">
        <v>22</v>
      </c>
      <c r="C72" s="0" t="n">
        <f aca="false">C71+1</f>
        <v>375365</v>
      </c>
      <c r="D72" s="3" t="n">
        <f aca="false">488+242</f>
        <v>730</v>
      </c>
      <c r="E72" s="4" t="s">
        <v>40</v>
      </c>
    </row>
    <row r="73" customFormat="false" ht="12.8" hidden="false" customHeight="false" outlineLevel="0" collapsed="false">
      <c r="A73" s="1" t="n">
        <v>44223</v>
      </c>
      <c r="B73" s="2" t="s">
        <v>37</v>
      </c>
      <c r="C73" s="0" t="n">
        <f aca="false">C72+1</f>
        <v>375366</v>
      </c>
      <c r="D73" s="3" t="n">
        <v>200</v>
      </c>
      <c r="E73" s="4" t="s">
        <v>31</v>
      </c>
    </row>
    <row r="74" customFormat="false" ht="12.8" hidden="false" customHeight="false" outlineLevel="0" collapsed="false">
      <c r="A74" s="1" t="n">
        <v>44224</v>
      </c>
      <c r="B74" s="2" t="s">
        <v>15</v>
      </c>
      <c r="C74" s="0" t="n">
        <f aca="false">C73+1</f>
        <v>375367</v>
      </c>
      <c r="D74" s="3" t="n">
        <v>200</v>
      </c>
      <c r="E74" s="4" t="s">
        <v>16</v>
      </c>
    </row>
    <row r="75" customFormat="false" ht="12.8" hidden="false" customHeight="false" outlineLevel="0" collapsed="false">
      <c r="A75" s="1" t="n">
        <v>44224</v>
      </c>
      <c r="B75" s="2" t="s">
        <v>30</v>
      </c>
      <c r="C75" s="0" t="n">
        <f aca="false">C74+1</f>
        <v>375368</v>
      </c>
      <c r="D75" s="3" t="n">
        <v>200</v>
      </c>
      <c r="E75" s="4" t="s">
        <v>41</v>
      </c>
    </row>
    <row r="76" customFormat="false" ht="12.8" hidden="false" customHeight="false" outlineLevel="0" collapsed="false">
      <c r="A76" s="1" t="n">
        <v>44224</v>
      </c>
      <c r="B76" s="2" t="s">
        <v>20</v>
      </c>
      <c r="C76" s="0" t="n">
        <f aca="false">C75+1</f>
        <v>375369</v>
      </c>
      <c r="D76" s="3" t="n">
        <v>40</v>
      </c>
      <c r="E76" s="4" t="s">
        <v>27</v>
      </c>
    </row>
    <row r="77" customFormat="false" ht="12.8" hidden="false" customHeight="false" outlineLevel="0" collapsed="false">
      <c r="A77" s="1" t="n">
        <v>44224</v>
      </c>
      <c r="B77" s="2" t="s">
        <v>45</v>
      </c>
      <c r="C77" s="0" t="n">
        <v>380801</v>
      </c>
      <c r="D77" s="3" t="n">
        <v>350</v>
      </c>
      <c r="E77" s="4" t="s">
        <v>12</v>
      </c>
    </row>
    <row r="78" customFormat="false" ht="12.8" hidden="false" customHeight="false" outlineLevel="0" collapsed="false">
      <c r="A78" s="1" t="n">
        <v>44225</v>
      </c>
      <c r="B78" s="2" t="s">
        <v>13</v>
      </c>
      <c r="C78" s="0" t="n">
        <f aca="false">C77+1</f>
        <v>380802</v>
      </c>
      <c r="D78" s="3" t="n">
        <v>100</v>
      </c>
      <c r="E78" s="4" t="s">
        <v>12</v>
      </c>
    </row>
    <row r="79" customFormat="false" ht="12.8" hidden="false" customHeight="false" outlineLevel="0" collapsed="false">
      <c r="A79" s="1" t="n">
        <v>44225</v>
      </c>
      <c r="B79" s="2" t="s">
        <v>15</v>
      </c>
      <c r="C79" s="0" t="n">
        <f aca="false">C78+1</f>
        <v>380803</v>
      </c>
      <c r="D79" s="3" t="n">
        <v>100</v>
      </c>
      <c r="E79" s="4" t="s">
        <v>31</v>
      </c>
    </row>
    <row r="80" customFormat="false" ht="12.8" hidden="false" customHeight="false" outlineLevel="0" collapsed="false">
      <c r="A80" s="1" t="n">
        <v>44225</v>
      </c>
      <c r="B80" s="2" t="s">
        <v>17</v>
      </c>
      <c r="C80" s="0" t="n">
        <f aca="false">C79+1</f>
        <v>380804</v>
      </c>
      <c r="D80" s="3" t="n">
        <v>300</v>
      </c>
      <c r="E80" s="4" t="s">
        <v>18</v>
      </c>
    </row>
    <row r="81" customFormat="false" ht="12.8" hidden="false" customHeight="false" outlineLevel="0" collapsed="false">
      <c r="A81" s="1" t="n">
        <v>44225</v>
      </c>
      <c r="B81" s="2" t="s">
        <v>17</v>
      </c>
      <c r="C81" s="0" t="n">
        <f aca="false">C80+1</f>
        <v>380805</v>
      </c>
      <c r="D81" s="3" t="n">
        <v>0</v>
      </c>
      <c r="E81" s="4" t="s">
        <v>14</v>
      </c>
    </row>
    <row r="82" customFormat="false" ht="12.8" hidden="false" customHeight="false" outlineLevel="0" collapsed="false">
      <c r="A82" s="1" t="n">
        <v>44226</v>
      </c>
      <c r="B82" s="2" t="s">
        <v>20</v>
      </c>
      <c r="C82" s="0" t="n">
        <f aca="false">C81+1</f>
        <v>380806</v>
      </c>
      <c r="D82" s="3" t="n">
        <v>0</v>
      </c>
      <c r="E82" s="4" t="s">
        <v>21</v>
      </c>
    </row>
    <row r="83" customFormat="false" ht="12.8" hidden="false" customHeight="false" outlineLevel="0" collapsed="false">
      <c r="A83" s="1" t="n">
        <v>44227</v>
      </c>
      <c r="B83" s="2" t="s">
        <v>34</v>
      </c>
      <c r="C83" s="0" t="n">
        <f aca="false">C82+1</f>
        <v>380807</v>
      </c>
      <c r="D83" s="3" t="n">
        <v>150</v>
      </c>
      <c r="E83" s="4" t="s">
        <v>12</v>
      </c>
    </row>
    <row r="84" customFormat="false" ht="12.8" hidden="false" customHeight="false" outlineLevel="0" collapsed="false">
      <c r="A84" s="1" t="n">
        <v>44228</v>
      </c>
      <c r="B84" s="2" t="s">
        <v>17</v>
      </c>
      <c r="C84" s="0" t="n">
        <f aca="false">C83+1</f>
        <v>380808</v>
      </c>
      <c r="D84" s="3" t="n">
        <f aca="false">484+67</f>
        <v>551</v>
      </c>
      <c r="E84" s="4" t="s">
        <v>18</v>
      </c>
    </row>
    <row r="85" customFormat="false" ht="12.8" hidden="false" customHeight="false" outlineLevel="0" collapsed="false">
      <c r="A85" s="1" t="n">
        <v>44228</v>
      </c>
      <c r="B85" s="2" t="s">
        <v>33</v>
      </c>
      <c r="C85" s="0" t="n">
        <f aca="false">C84+1</f>
        <v>380809</v>
      </c>
      <c r="D85" s="3" t="n">
        <v>150</v>
      </c>
      <c r="E85" s="4" t="s">
        <v>29</v>
      </c>
    </row>
    <row r="86" customFormat="false" ht="12.8" hidden="false" customHeight="false" outlineLevel="0" collapsed="false">
      <c r="A86" s="1" t="n">
        <v>44228</v>
      </c>
      <c r="B86" s="2" t="s">
        <v>26</v>
      </c>
      <c r="C86" s="0" t="n">
        <f aca="false">C85+1</f>
        <v>380810</v>
      </c>
      <c r="D86" s="3" t="n">
        <v>40</v>
      </c>
      <c r="E86" s="4" t="s">
        <v>27</v>
      </c>
    </row>
    <row r="87" customFormat="false" ht="12.8" hidden="false" customHeight="false" outlineLevel="0" collapsed="false">
      <c r="A87" s="1" t="n">
        <v>44228</v>
      </c>
      <c r="B87" s="2" t="s">
        <v>26</v>
      </c>
      <c r="C87" s="0" t="n">
        <f aca="false">C86+1</f>
        <v>380811</v>
      </c>
      <c r="D87" s="3" t="n">
        <v>50</v>
      </c>
      <c r="E87" s="4" t="s">
        <v>24</v>
      </c>
    </row>
    <row r="88" customFormat="false" ht="12.8" hidden="false" customHeight="false" outlineLevel="0" collapsed="false">
      <c r="A88" s="1" t="n">
        <v>44228</v>
      </c>
      <c r="B88" s="2" t="s">
        <v>11</v>
      </c>
      <c r="C88" s="0" t="n">
        <f aca="false">C87+1</f>
        <v>380812</v>
      </c>
      <c r="D88" s="3" t="n">
        <v>150</v>
      </c>
      <c r="E88" s="4" t="s">
        <v>46</v>
      </c>
    </row>
    <row r="89" customFormat="false" ht="12.8" hidden="false" customHeight="false" outlineLevel="0" collapsed="false">
      <c r="A89" s="1" t="n">
        <v>44228</v>
      </c>
      <c r="B89" s="2" t="s">
        <v>17</v>
      </c>
      <c r="C89" s="0" t="n">
        <f aca="false">C88+1</f>
        <v>380813</v>
      </c>
      <c r="D89" s="3" t="n">
        <v>90</v>
      </c>
      <c r="E89" s="4" t="s">
        <v>18</v>
      </c>
    </row>
    <row r="90" customFormat="false" ht="12.8" hidden="false" customHeight="false" outlineLevel="0" collapsed="false">
      <c r="A90" s="1" t="n">
        <v>44229</v>
      </c>
      <c r="B90" s="2" t="s">
        <v>42</v>
      </c>
      <c r="C90" s="0" t="n">
        <f aca="false">C89+1</f>
        <v>380814</v>
      </c>
      <c r="D90" s="3" t="n">
        <v>100</v>
      </c>
      <c r="E90" s="4" t="s">
        <v>46</v>
      </c>
    </row>
    <row r="91" customFormat="false" ht="12.8" hidden="false" customHeight="false" outlineLevel="0" collapsed="false">
      <c r="A91" s="1" t="n">
        <v>44229</v>
      </c>
      <c r="B91" s="2" t="s">
        <v>22</v>
      </c>
      <c r="C91" s="0" t="n">
        <f aca="false">C90+1</f>
        <v>380815</v>
      </c>
      <c r="D91" s="3" t="n">
        <v>250</v>
      </c>
      <c r="E91" s="4" t="s">
        <v>41</v>
      </c>
    </row>
    <row r="92" customFormat="false" ht="12.8" hidden="false" customHeight="false" outlineLevel="0" collapsed="false">
      <c r="A92" s="1" t="n">
        <v>44229</v>
      </c>
      <c r="B92" s="2" t="s">
        <v>42</v>
      </c>
      <c r="C92" s="0" t="n">
        <f aca="false">C91+1</f>
        <v>380816</v>
      </c>
      <c r="D92" s="3" t="n">
        <v>200</v>
      </c>
      <c r="E92" s="4" t="s">
        <v>23</v>
      </c>
    </row>
    <row r="93" customFormat="false" ht="12.8" hidden="false" customHeight="false" outlineLevel="0" collapsed="false">
      <c r="A93" s="1" t="n">
        <v>44229</v>
      </c>
      <c r="B93" s="2" t="s">
        <v>26</v>
      </c>
      <c r="C93" s="0" t="n">
        <f aca="false">C92+1</f>
        <v>380817</v>
      </c>
      <c r="D93" s="3" t="n">
        <v>0</v>
      </c>
      <c r="E93" s="4" t="s">
        <v>14</v>
      </c>
    </row>
    <row r="94" customFormat="false" ht="12.8" hidden="false" customHeight="false" outlineLevel="0" collapsed="false">
      <c r="A94" s="1" t="n">
        <v>44230</v>
      </c>
      <c r="B94" s="2" t="s">
        <v>11</v>
      </c>
      <c r="C94" s="0" t="n">
        <f aca="false">C93+1</f>
        <v>380818</v>
      </c>
      <c r="D94" s="3" t="n">
        <v>250</v>
      </c>
      <c r="E94" s="4" t="s">
        <v>24</v>
      </c>
    </row>
    <row r="95" customFormat="false" ht="12.8" hidden="false" customHeight="false" outlineLevel="0" collapsed="false">
      <c r="A95" s="1" t="n">
        <v>44230</v>
      </c>
      <c r="B95" s="2" t="s">
        <v>42</v>
      </c>
      <c r="C95" s="0" t="n">
        <f aca="false">C94+1</f>
        <v>380819</v>
      </c>
      <c r="D95" s="3" t="n">
        <v>150</v>
      </c>
      <c r="E95" s="4" t="s">
        <v>29</v>
      </c>
    </row>
    <row r="96" customFormat="false" ht="12.8" hidden="false" customHeight="false" outlineLevel="0" collapsed="false">
      <c r="A96" s="1" t="n">
        <v>44230</v>
      </c>
      <c r="B96" s="2" t="s">
        <v>37</v>
      </c>
      <c r="C96" s="0" t="n">
        <f aca="false">C95+1</f>
        <v>380820</v>
      </c>
      <c r="D96" s="3" t="n">
        <v>150</v>
      </c>
      <c r="E96" s="4" t="s">
        <v>31</v>
      </c>
    </row>
    <row r="97" customFormat="false" ht="12.8" hidden="false" customHeight="false" outlineLevel="0" collapsed="false">
      <c r="A97" s="1" t="n">
        <v>44230</v>
      </c>
      <c r="B97" s="2" t="s">
        <v>42</v>
      </c>
      <c r="C97" s="0" t="n">
        <f aca="false">C96+1</f>
        <v>380821</v>
      </c>
      <c r="D97" s="3" t="n">
        <v>200</v>
      </c>
      <c r="E97" s="4" t="s">
        <v>41</v>
      </c>
    </row>
    <row r="98" customFormat="false" ht="12.8" hidden="false" customHeight="false" outlineLevel="0" collapsed="false">
      <c r="A98" s="1" t="n">
        <v>44230</v>
      </c>
      <c r="B98" s="2" t="s">
        <v>11</v>
      </c>
      <c r="C98" s="0" t="n">
        <f aca="false">C97+1</f>
        <v>380822</v>
      </c>
      <c r="D98" s="3" t="n">
        <v>150</v>
      </c>
      <c r="E98" s="4" t="s">
        <v>24</v>
      </c>
    </row>
    <row r="99" customFormat="false" ht="12.8" hidden="false" customHeight="false" outlineLevel="0" collapsed="false">
      <c r="A99" s="1" t="n">
        <v>44231</v>
      </c>
      <c r="B99" s="2" t="s">
        <v>37</v>
      </c>
      <c r="C99" s="0" t="n">
        <f aca="false">C98+1</f>
        <v>380823</v>
      </c>
      <c r="D99" s="3" t="n">
        <v>700</v>
      </c>
      <c r="E99" s="4" t="s">
        <v>12</v>
      </c>
    </row>
    <row r="100" customFormat="false" ht="12.8" hidden="false" customHeight="false" outlineLevel="0" collapsed="false">
      <c r="A100" s="1" t="n">
        <v>44231</v>
      </c>
      <c r="B100" s="2" t="s">
        <v>26</v>
      </c>
      <c r="C100" s="0" t="n">
        <f aca="false">C99+1</f>
        <v>380824</v>
      </c>
      <c r="D100" s="3" t="n">
        <v>60</v>
      </c>
      <c r="E100" s="4" t="s">
        <v>27</v>
      </c>
    </row>
    <row r="101" customFormat="false" ht="12.8" hidden="false" customHeight="false" outlineLevel="0" collapsed="false">
      <c r="A101" s="1" t="n">
        <v>44231</v>
      </c>
      <c r="B101" s="2" t="s">
        <v>15</v>
      </c>
      <c r="C101" s="0" t="n">
        <f aca="false">C100+1</f>
        <v>380825</v>
      </c>
      <c r="D101" s="3" t="n">
        <v>300</v>
      </c>
      <c r="E101" s="4" t="s">
        <v>16</v>
      </c>
    </row>
    <row r="102" customFormat="false" ht="12.8" hidden="false" customHeight="false" outlineLevel="0" collapsed="false">
      <c r="A102" s="1" t="n">
        <v>44231</v>
      </c>
      <c r="B102" s="2" t="s">
        <v>42</v>
      </c>
      <c r="C102" s="0" t="n">
        <f aca="false">C101+1</f>
        <v>380826</v>
      </c>
      <c r="D102" s="3" t="n">
        <v>100</v>
      </c>
      <c r="E102" s="4" t="s">
        <v>35</v>
      </c>
    </row>
    <row r="103" customFormat="false" ht="12.8" hidden="false" customHeight="false" outlineLevel="0" collapsed="false">
      <c r="A103" s="1" t="n">
        <v>44231</v>
      </c>
      <c r="B103" s="2" t="s">
        <v>11</v>
      </c>
      <c r="C103" s="0" t="n">
        <f aca="false">C102+1</f>
        <v>380827</v>
      </c>
      <c r="D103" s="3" t="n">
        <v>80</v>
      </c>
      <c r="E103" s="4" t="s">
        <v>24</v>
      </c>
    </row>
    <row r="104" customFormat="false" ht="12.8" hidden="false" customHeight="false" outlineLevel="0" collapsed="false">
      <c r="A104" s="1" t="n">
        <v>44231</v>
      </c>
      <c r="B104" s="2" t="s">
        <v>11</v>
      </c>
      <c r="C104" s="0" t="n">
        <f aca="false">C103+1</f>
        <v>380828</v>
      </c>
      <c r="D104" s="3" t="n">
        <v>0</v>
      </c>
      <c r="E104" s="4" t="s">
        <v>14</v>
      </c>
    </row>
    <row r="105" customFormat="false" ht="12.8" hidden="false" customHeight="false" outlineLevel="0" collapsed="false">
      <c r="A105" s="1" t="n">
        <v>44231</v>
      </c>
      <c r="B105" s="2" t="s">
        <v>33</v>
      </c>
      <c r="C105" s="0" t="n">
        <f aca="false">C104+1</f>
        <v>380829</v>
      </c>
      <c r="D105" s="3" t="n">
        <v>120</v>
      </c>
      <c r="E105" s="4" t="s">
        <v>35</v>
      </c>
    </row>
    <row r="106" customFormat="false" ht="12.8" hidden="false" customHeight="false" outlineLevel="0" collapsed="false">
      <c r="A106" s="1" t="n">
        <v>44231</v>
      </c>
      <c r="B106" s="2" t="s">
        <v>13</v>
      </c>
      <c r="C106" s="0" t="n">
        <f aca="false">C105+1</f>
        <v>380830</v>
      </c>
      <c r="D106" s="3" t="n">
        <v>200</v>
      </c>
      <c r="E106" s="4" t="s">
        <v>23</v>
      </c>
    </row>
    <row r="107" customFormat="false" ht="12.8" hidden="false" customHeight="false" outlineLevel="0" collapsed="false">
      <c r="A107" s="1" t="n">
        <v>44232</v>
      </c>
      <c r="B107" s="2" t="s">
        <v>9</v>
      </c>
      <c r="C107" s="0" t="n">
        <f aca="false">C106+1</f>
        <v>380831</v>
      </c>
      <c r="D107" s="3" t="n">
        <v>65</v>
      </c>
      <c r="E107" s="4" t="s">
        <v>10</v>
      </c>
    </row>
    <row r="108" customFormat="false" ht="12.8" hidden="false" customHeight="false" outlineLevel="0" collapsed="false">
      <c r="A108" s="1" t="n">
        <v>44232</v>
      </c>
      <c r="B108" s="2" t="s">
        <v>33</v>
      </c>
      <c r="C108" s="0" t="n">
        <f aca="false">C107+1</f>
        <v>380832</v>
      </c>
      <c r="D108" s="3" t="n">
        <v>100</v>
      </c>
      <c r="E108" s="4" t="s">
        <v>24</v>
      </c>
    </row>
    <row r="109" customFormat="false" ht="12.8" hidden="false" customHeight="false" outlineLevel="0" collapsed="false">
      <c r="A109" s="1" t="n">
        <v>44232</v>
      </c>
      <c r="B109" s="2" t="s">
        <v>34</v>
      </c>
      <c r="C109" s="0" t="n">
        <f aca="false">C108+1</f>
        <v>380833</v>
      </c>
      <c r="D109" s="3" t="n">
        <v>200</v>
      </c>
      <c r="E109" s="4" t="s">
        <v>29</v>
      </c>
    </row>
    <row r="110" customFormat="false" ht="12.8" hidden="false" customHeight="false" outlineLevel="0" collapsed="false">
      <c r="A110" s="1" t="n">
        <v>44232</v>
      </c>
      <c r="B110" s="2" t="s">
        <v>15</v>
      </c>
      <c r="C110" s="0" t="n">
        <f aca="false">C109+1</f>
        <v>380834</v>
      </c>
      <c r="D110" s="3" t="n">
        <v>150</v>
      </c>
      <c r="E110" s="4" t="s">
        <v>44</v>
      </c>
    </row>
    <row r="111" customFormat="false" ht="12.8" hidden="false" customHeight="false" outlineLevel="0" collapsed="false">
      <c r="A111" s="1" t="n">
        <v>44232</v>
      </c>
      <c r="B111" s="2" t="s">
        <v>26</v>
      </c>
      <c r="C111" s="0" t="n">
        <f aca="false">C110+1</f>
        <v>380835</v>
      </c>
      <c r="D111" s="3" t="n">
        <v>60</v>
      </c>
      <c r="E111" s="4" t="s">
        <v>27</v>
      </c>
    </row>
    <row r="112" customFormat="false" ht="12.8" hidden="false" customHeight="false" outlineLevel="0" collapsed="false">
      <c r="A112" s="1" t="n">
        <v>44233</v>
      </c>
      <c r="B112" s="2" t="s">
        <v>15</v>
      </c>
      <c r="C112" s="0" t="n">
        <f aca="false">C111+1</f>
        <v>380836</v>
      </c>
      <c r="D112" s="3" t="n">
        <v>200</v>
      </c>
      <c r="E112" s="4" t="s">
        <v>16</v>
      </c>
    </row>
    <row r="113" customFormat="false" ht="12.8" hidden="false" customHeight="false" outlineLevel="0" collapsed="false">
      <c r="A113" s="1" t="n">
        <v>44233</v>
      </c>
      <c r="B113" s="2" t="s">
        <v>17</v>
      </c>
      <c r="C113" s="0" t="n">
        <f aca="false">C112+1</f>
        <v>380837</v>
      </c>
      <c r="D113" s="3" t="n">
        <v>150</v>
      </c>
      <c r="E113" s="4" t="s">
        <v>41</v>
      </c>
    </row>
    <row r="114" customFormat="false" ht="12.8" hidden="false" customHeight="false" outlineLevel="0" collapsed="false">
      <c r="A114" s="1" t="n">
        <v>44234</v>
      </c>
      <c r="B114" s="2" t="s">
        <v>22</v>
      </c>
      <c r="C114" s="0" t="n">
        <f aca="false">C113+1</f>
        <v>380838</v>
      </c>
      <c r="D114" s="3" t="n">
        <f aca="false">480+122</f>
        <v>602</v>
      </c>
      <c r="E114" s="4" t="s">
        <v>40</v>
      </c>
    </row>
    <row r="115" customFormat="false" ht="12.8" hidden="false" customHeight="false" outlineLevel="0" collapsed="false">
      <c r="A115" s="1" t="n">
        <v>44234</v>
      </c>
      <c r="B115" s="2" t="s">
        <v>17</v>
      </c>
      <c r="C115" s="0" t="n">
        <f aca="false">C114+1</f>
        <v>380839</v>
      </c>
      <c r="D115" s="3" t="n">
        <v>350</v>
      </c>
      <c r="E115" s="4" t="s">
        <v>18</v>
      </c>
    </row>
    <row r="116" customFormat="false" ht="12.8" hidden="false" customHeight="false" outlineLevel="0" collapsed="false">
      <c r="A116" s="1" t="n">
        <v>44234</v>
      </c>
      <c r="B116" s="2" t="s">
        <v>34</v>
      </c>
      <c r="C116" s="0" t="n">
        <f aca="false">C115+1</f>
        <v>380840</v>
      </c>
      <c r="D116" s="3" t="n">
        <v>300</v>
      </c>
      <c r="E116" s="4" t="s">
        <v>12</v>
      </c>
    </row>
    <row r="117" customFormat="false" ht="12.8" hidden="false" customHeight="false" outlineLevel="0" collapsed="false">
      <c r="A117" s="1" t="n">
        <v>44234</v>
      </c>
      <c r="B117" s="2" t="s">
        <v>37</v>
      </c>
      <c r="C117" s="0" t="n">
        <f aca="false">C116+1</f>
        <v>380841</v>
      </c>
      <c r="D117" s="3" t="n">
        <f aca="false">200+300</f>
        <v>500</v>
      </c>
      <c r="E117" s="4" t="s">
        <v>29</v>
      </c>
    </row>
    <row r="118" customFormat="false" ht="12.8" hidden="false" customHeight="false" outlineLevel="0" collapsed="false">
      <c r="A118" s="1" t="n">
        <v>44235</v>
      </c>
      <c r="B118" s="2" t="s">
        <v>15</v>
      </c>
      <c r="C118" s="0" t="n">
        <f aca="false">C117+1</f>
        <v>380842</v>
      </c>
      <c r="D118" s="3" t="n">
        <v>350</v>
      </c>
      <c r="E118" s="4" t="s">
        <v>46</v>
      </c>
    </row>
    <row r="119" customFormat="false" ht="12.8" hidden="false" customHeight="false" outlineLevel="0" collapsed="false">
      <c r="A119" s="1" t="n">
        <v>44236</v>
      </c>
      <c r="B119" s="2" t="s">
        <v>11</v>
      </c>
      <c r="C119" s="0" t="n">
        <v>380701</v>
      </c>
      <c r="D119" s="3" t="n">
        <v>300</v>
      </c>
      <c r="E119" s="4" t="s">
        <v>24</v>
      </c>
    </row>
    <row r="120" customFormat="false" ht="12.8" hidden="false" customHeight="false" outlineLevel="0" collapsed="false">
      <c r="A120" s="1" t="n">
        <v>44236</v>
      </c>
      <c r="B120" s="2" t="s">
        <v>20</v>
      </c>
      <c r="C120" s="0" t="n">
        <f aca="false">C119+1</f>
        <v>380702</v>
      </c>
      <c r="D120" s="3" t="n">
        <v>53</v>
      </c>
      <c r="E120" s="4" t="s">
        <v>32</v>
      </c>
    </row>
    <row r="121" customFormat="false" ht="12.8" hidden="false" customHeight="false" outlineLevel="0" collapsed="false">
      <c r="A121" s="1" t="n">
        <v>44236</v>
      </c>
      <c r="B121" s="2" t="s">
        <v>34</v>
      </c>
      <c r="C121" s="0" t="n">
        <f aca="false">C120+1</f>
        <v>380703</v>
      </c>
      <c r="D121" s="3" t="n">
        <v>100</v>
      </c>
      <c r="E121" s="4" t="s">
        <v>47</v>
      </c>
    </row>
    <row r="122" customFormat="false" ht="12.8" hidden="false" customHeight="false" outlineLevel="0" collapsed="false">
      <c r="A122" s="1" t="n">
        <v>44236</v>
      </c>
      <c r="B122" s="2" t="s">
        <v>9</v>
      </c>
      <c r="C122" s="0" t="n">
        <f aca="false">C121+1</f>
        <v>380704</v>
      </c>
      <c r="D122" s="3" t="n">
        <v>60</v>
      </c>
      <c r="E122" s="4" t="s">
        <v>10</v>
      </c>
    </row>
    <row r="123" customFormat="false" ht="12.8" hidden="false" customHeight="false" outlineLevel="0" collapsed="false">
      <c r="A123" s="1" t="n">
        <v>44236</v>
      </c>
      <c r="B123" s="2" t="s">
        <v>26</v>
      </c>
      <c r="C123" s="0" t="n">
        <f aca="false">C122+1</f>
        <v>380705</v>
      </c>
      <c r="D123" s="3" t="n">
        <v>40</v>
      </c>
      <c r="E123" s="4" t="s">
        <v>27</v>
      </c>
    </row>
    <row r="124" customFormat="false" ht="12.8" hidden="false" customHeight="false" outlineLevel="0" collapsed="false">
      <c r="A124" s="1" t="n">
        <v>44237</v>
      </c>
      <c r="B124" s="2" t="s">
        <v>30</v>
      </c>
      <c r="C124" s="0" t="n">
        <f aca="false">C123+1</f>
        <v>380706</v>
      </c>
      <c r="D124" s="3" t="n">
        <v>450</v>
      </c>
      <c r="E124" s="4" t="s">
        <v>31</v>
      </c>
    </row>
    <row r="125" customFormat="false" ht="12.8" hidden="false" customHeight="false" outlineLevel="0" collapsed="false">
      <c r="A125" s="1" t="n">
        <v>44238</v>
      </c>
      <c r="B125" s="2" t="s">
        <v>22</v>
      </c>
      <c r="C125" s="0" t="n">
        <f aca="false">C124+1</f>
        <v>380707</v>
      </c>
      <c r="D125" s="3" t="n">
        <v>150</v>
      </c>
      <c r="E125" s="4" t="s">
        <v>41</v>
      </c>
    </row>
    <row r="126" customFormat="false" ht="12.8" hidden="false" customHeight="false" outlineLevel="0" collapsed="false">
      <c r="A126" s="1" t="n">
        <v>44238</v>
      </c>
      <c r="B126" s="2" t="s">
        <v>48</v>
      </c>
      <c r="C126" s="0" t="n">
        <f aca="false">C125+1</f>
        <v>380708</v>
      </c>
      <c r="D126" s="3" t="n">
        <v>150</v>
      </c>
      <c r="E126" s="4" t="s">
        <v>24</v>
      </c>
    </row>
    <row r="127" customFormat="false" ht="12.8" hidden="false" customHeight="false" outlineLevel="0" collapsed="false">
      <c r="A127" s="1" t="n">
        <v>44238</v>
      </c>
      <c r="B127" s="2" t="s">
        <v>26</v>
      </c>
      <c r="C127" s="0" t="n">
        <f aca="false">C126+1</f>
        <v>380709</v>
      </c>
      <c r="D127" s="3" t="n">
        <f aca="false">40+42</f>
        <v>82</v>
      </c>
      <c r="E127" s="4" t="s">
        <v>27</v>
      </c>
    </row>
    <row r="128" customFormat="false" ht="12.8" hidden="false" customHeight="false" outlineLevel="0" collapsed="false">
      <c r="A128" s="1" t="n">
        <v>44238</v>
      </c>
      <c r="B128" s="2" t="s">
        <v>42</v>
      </c>
      <c r="C128" s="0" t="n">
        <f aca="false">C127+1</f>
        <v>380710</v>
      </c>
      <c r="D128" s="3" t="n">
        <v>150</v>
      </c>
      <c r="E128" s="4" t="s">
        <v>16</v>
      </c>
    </row>
    <row r="129" customFormat="false" ht="12.8" hidden="false" customHeight="false" outlineLevel="0" collapsed="false">
      <c r="A129" s="1" t="n">
        <v>44238</v>
      </c>
      <c r="B129" s="2" t="s">
        <v>17</v>
      </c>
      <c r="C129" s="0" t="n">
        <f aca="false">C128+1</f>
        <v>380711</v>
      </c>
      <c r="D129" s="3" t="n">
        <f aca="false">477.9+41</f>
        <v>518.9</v>
      </c>
      <c r="E129" s="4" t="s">
        <v>18</v>
      </c>
    </row>
    <row r="130" customFormat="false" ht="12.8" hidden="false" customHeight="false" outlineLevel="0" collapsed="false">
      <c r="A130" s="1" t="n">
        <v>44239</v>
      </c>
      <c r="B130" s="2" t="s">
        <v>42</v>
      </c>
      <c r="C130" s="0" t="n">
        <f aca="false">C129+1</f>
        <v>380712</v>
      </c>
      <c r="D130" s="3" t="n">
        <v>200</v>
      </c>
      <c r="E130" s="4" t="s">
        <v>23</v>
      </c>
    </row>
    <row r="131" customFormat="false" ht="12.8" hidden="false" customHeight="false" outlineLevel="0" collapsed="false">
      <c r="A131" s="1" t="n">
        <v>44239</v>
      </c>
      <c r="B131" s="2" t="s">
        <v>15</v>
      </c>
      <c r="C131" s="0" t="n">
        <f aca="false">C130+1</f>
        <v>380713</v>
      </c>
      <c r="D131" s="3" t="n">
        <v>300</v>
      </c>
      <c r="E131" s="4" t="s">
        <v>12</v>
      </c>
    </row>
    <row r="132" customFormat="false" ht="12.8" hidden="false" customHeight="false" outlineLevel="0" collapsed="false">
      <c r="A132" s="1" t="n">
        <v>44240</v>
      </c>
      <c r="B132" s="2" t="s">
        <v>33</v>
      </c>
      <c r="C132" s="0" t="n">
        <f aca="false">C131+1</f>
        <v>380714</v>
      </c>
      <c r="D132" s="3" t="n">
        <v>150</v>
      </c>
      <c r="E132" s="4" t="s">
        <v>16</v>
      </c>
    </row>
    <row r="133" customFormat="false" ht="12.8" hidden="false" customHeight="false" outlineLevel="0" collapsed="false">
      <c r="A133" s="1" t="n">
        <v>44240</v>
      </c>
      <c r="B133" s="2" t="s">
        <v>48</v>
      </c>
      <c r="C133" s="0" t="n">
        <f aca="false">C132+1</f>
        <v>380715</v>
      </c>
      <c r="D133" s="3" t="n">
        <v>200</v>
      </c>
      <c r="E133" s="4" t="s">
        <v>46</v>
      </c>
    </row>
    <row r="134" customFormat="false" ht="12.8" hidden="false" customHeight="false" outlineLevel="0" collapsed="false">
      <c r="A134" s="1" t="n">
        <v>44240</v>
      </c>
      <c r="B134" s="2" t="s">
        <v>26</v>
      </c>
      <c r="C134" s="0" t="n">
        <f aca="false">C133+1</f>
        <v>380716</v>
      </c>
      <c r="D134" s="3" t="n">
        <v>80</v>
      </c>
      <c r="E134" s="4" t="s">
        <v>27</v>
      </c>
    </row>
    <row r="135" customFormat="false" ht="12.8" hidden="false" customHeight="false" outlineLevel="0" collapsed="false">
      <c r="A135" s="1" t="n">
        <v>44240</v>
      </c>
      <c r="B135" s="2" t="s">
        <v>26</v>
      </c>
      <c r="C135" s="0" t="n">
        <f aca="false">C134+1</f>
        <v>380717</v>
      </c>
      <c r="D135" s="3" t="n">
        <v>40</v>
      </c>
      <c r="E135" s="4" t="s">
        <v>27</v>
      </c>
    </row>
    <row r="136" customFormat="false" ht="12.8" hidden="false" customHeight="false" outlineLevel="0" collapsed="false">
      <c r="A136" s="1" t="n">
        <v>44240</v>
      </c>
      <c r="B136" s="2" t="s">
        <v>22</v>
      </c>
      <c r="C136" s="0" t="n">
        <f aca="false">C135+1</f>
        <v>380718</v>
      </c>
      <c r="D136" s="3" t="n">
        <v>150</v>
      </c>
      <c r="E136" s="4" t="s">
        <v>41</v>
      </c>
    </row>
    <row r="137" customFormat="false" ht="12.8" hidden="false" customHeight="false" outlineLevel="0" collapsed="false">
      <c r="A137" s="1" t="n">
        <v>44240</v>
      </c>
      <c r="B137" s="2" t="s">
        <v>37</v>
      </c>
      <c r="C137" s="0" t="n">
        <f aca="false">C136+1</f>
        <v>380719</v>
      </c>
      <c r="D137" s="3" t="n">
        <v>200</v>
      </c>
      <c r="E137" s="4" t="s">
        <v>49</v>
      </c>
    </row>
    <row r="138" customFormat="false" ht="12.8" hidden="false" customHeight="false" outlineLevel="0" collapsed="false">
      <c r="A138" s="1" t="n">
        <v>44240</v>
      </c>
      <c r="B138" s="2" t="s">
        <v>9</v>
      </c>
      <c r="C138" s="0" t="n">
        <f aca="false">C137+1</f>
        <v>380720</v>
      </c>
      <c r="D138" s="3" t="n">
        <v>65</v>
      </c>
      <c r="E138" s="4" t="s">
        <v>10</v>
      </c>
    </row>
    <row r="139" customFormat="false" ht="12.8" hidden="false" customHeight="false" outlineLevel="0" collapsed="false">
      <c r="A139" s="1" t="n">
        <v>44240</v>
      </c>
      <c r="B139" s="2" t="s">
        <v>26</v>
      </c>
      <c r="C139" s="0" t="n">
        <f aca="false">C138+1</f>
        <v>380721</v>
      </c>
      <c r="D139" s="3" t="n">
        <v>20</v>
      </c>
      <c r="E139" s="4" t="s">
        <v>27</v>
      </c>
    </row>
    <row r="140" customFormat="false" ht="12.8" hidden="false" customHeight="false" outlineLevel="0" collapsed="false">
      <c r="A140" s="1" t="n">
        <v>44241</v>
      </c>
      <c r="B140" s="2" t="s">
        <v>22</v>
      </c>
      <c r="C140" s="0" t="n">
        <f aca="false">C139+1</f>
        <v>380722</v>
      </c>
      <c r="D140" s="3" t="n">
        <v>200</v>
      </c>
      <c r="E140" s="4" t="s">
        <v>24</v>
      </c>
    </row>
    <row r="141" customFormat="false" ht="12.8" hidden="false" customHeight="false" outlineLevel="0" collapsed="false">
      <c r="A141" s="1" t="n">
        <v>44241</v>
      </c>
      <c r="B141" s="2" t="s">
        <v>26</v>
      </c>
      <c r="C141" s="0" t="n">
        <f aca="false">C140+1</f>
        <v>380723</v>
      </c>
      <c r="D141" s="3" t="n">
        <v>40</v>
      </c>
      <c r="E141" s="4" t="s">
        <v>27</v>
      </c>
    </row>
    <row r="142" customFormat="false" ht="12.8" hidden="false" customHeight="false" outlineLevel="0" collapsed="false">
      <c r="A142" s="1" t="n">
        <v>44241</v>
      </c>
      <c r="B142" s="2" t="s">
        <v>48</v>
      </c>
      <c r="C142" s="0" t="n">
        <f aca="false">C141+1</f>
        <v>380724</v>
      </c>
      <c r="D142" s="3" t="n">
        <v>200</v>
      </c>
      <c r="E142" s="4" t="s">
        <v>12</v>
      </c>
    </row>
    <row r="143" customFormat="false" ht="12.8" hidden="false" customHeight="false" outlineLevel="0" collapsed="false">
      <c r="A143" s="1" t="n">
        <v>44241</v>
      </c>
      <c r="B143" s="2" t="s">
        <v>50</v>
      </c>
      <c r="C143" s="0" t="n">
        <v>380725</v>
      </c>
      <c r="D143" s="3" t="n">
        <v>300</v>
      </c>
      <c r="E143" s="4" t="s">
        <v>46</v>
      </c>
    </row>
    <row r="144" customFormat="false" ht="12.8" hidden="false" customHeight="false" outlineLevel="0" collapsed="false">
      <c r="A144" s="1" t="n">
        <v>44242</v>
      </c>
      <c r="B144" s="2" t="s">
        <v>22</v>
      </c>
      <c r="C144" s="0" t="n">
        <v>380726</v>
      </c>
      <c r="D144" s="3" t="n">
        <f aca="false">273+475</f>
        <v>748</v>
      </c>
      <c r="E144" s="4" t="s">
        <v>40</v>
      </c>
    </row>
    <row r="145" customFormat="false" ht="12.8" hidden="false" customHeight="false" outlineLevel="0" collapsed="false">
      <c r="A145" s="1" t="n">
        <v>44242</v>
      </c>
      <c r="B145" s="2" t="s">
        <v>50</v>
      </c>
      <c r="C145" s="0" t="n">
        <v>380727</v>
      </c>
      <c r="D145" s="3" t="n">
        <f aca="false">308+475</f>
        <v>783</v>
      </c>
      <c r="E145" s="4" t="s">
        <v>35</v>
      </c>
    </row>
    <row r="146" customFormat="false" ht="12.8" hidden="false" customHeight="false" outlineLevel="0" collapsed="false">
      <c r="A146" s="1" t="n">
        <v>44242</v>
      </c>
      <c r="B146" s="2" t="s">
        <v>26</v>
      </c>
      <c r="C146" s="0" t="n">
        <v>380728</v>
      </c>
      <c r="D146" s="3" t="n">
        <f aca="false">475+392</f>
        <v>867</v>
      </c>
      <c r="E146" s="4" t="s">
        <v>41</v>
      </c>
    </row>
    <row r="147" customFormat="false" ht="12.8" hidden="false" customHeight="false" outlineLevel="0" collapsed="false">
      <c r="A147" s="1" t="n">
        <v>44242</v>
      </c>
      <c r="B147" s="2" t="s">
        <v>26</v>
      </c>
      <c r="C147" s="0" t="n">
        <v>380729</v>
      </c>
      <c r="D147" s="3" t="n">
        <v>40</v>
      </c>
      <c r="E147" s="4" t="s">
        <v>27</v>
      </c>
    </row>
    <row r="148" customFormat="false" ht="12.8" hidden="false" customHeight="false" outlineLevel="0" collapsed="false">
      <c r="A148" s="1" t="n">
        <v>44242</v>
      </c>
      <c r="B148" s="2" t="s">
        <v>20</v>
      </c>
      <c r="C148" s="0" t="n">
        <v>380730</v>
      </c>
      <c r="D148" s="3" t="n">
        <v>0</v>
      </c>
      <c r="E148" s="4" t="s">
        <v>51</v>
      </c>
    </row>
    <row r="149" customFormat="false" ht="12.8" hidden="false" customHeight="false" outlineLevel="0" collapsed="false">
      <c r="A149" s="1" t="n">
        <v>44243</v>
      </c>
      <c r="B149" s="2" t="s">
        <v>11</v>
      </c>
      <c r="C149" s="0" t="n">
        <v>380731</v>
      </c>
      <c r="D149" s="3" t="n">
        <v>200</v>
      </c>
      <c r="E149" s="4" t="s">
        <v>24</v>
      </c>
    </row>
    <row r="150" customFormat="false" ht="12.8" hidden="false" customHeight="false" outlineLevel="0" collapsed="false">
      <c r="A150" s="1" t="n">
        <v>44243</v>
      </c>
      <c r="B150" s="2" t="s">
        <v>33</v>
      </c>
      <c r="C150" s="0" t="n">
        <v>380732</v>
      </c>
      <c r="D150" s="3" t="n">
        <f aca="false">49+50</f>
        <v>99</v>
      </c>
      <c r="E150" s="4" t="s">
        <v>35</v>
      </c>
    </row>
    <row r="151" customFormat="false" ht="12.8" hidden="false" customHeight="false" outlineLevel="0" collapsed="false">
      <c r="A151" s="1" t="n">
        <v>44243</v>
      </c>
      <c r="B151" s="2" t="s">
        <v>17</v>
      </c>
      <c r="C151" s="0" t="n">
        <v>380733</v>
      </c>
      <c r="D151" s="3" t="n">
        <v>300</v>
      </c>
      <c r="E151" s="4" t="s">
        <v>18</v>
      </c>
    </row>
    <row r="152" customFormat="false" ht="12.8" hidden="false" customHeight="false" outlineLevel="0" collapsed="false">
      <c r="A152" s="1" t="n">
        <v>44243</v>
      </c>
      <c r="B152" s="2" t="s">
        <v>26</v>
      </c>
      <c r="C152" s="0" t="n">
        <v>380734</v>
      </c>
      <c r="D152" s="3" t="n">
        <v>40</v>
      </c>
      <c r="E152" s="4" t="s">
        <v>27</v>
      </c>
    </row>
    <row r="153" customFormat="false" ht="12.8" hidden="false" customHeight="false" outlineLevel="0" collapsed="false">
      <c r="A153" s="1" t="n">
        <v>44243</v>
      </c>
      <c r="B153" s="2" t="s">
        <v>11</v>
      </c>
      <c r="C153" s="0" t="n">
        <v>380735</v>
      </c>
      <c r="D153" s="3" t="n">
        <v>300</v>
      </c>
      <c r="E153" s="4" t="s">
        <v>24</v>
      </c>
    </row>
    <row r="154" customFormat="false" ht="12.8" hidden="false" customHeight="false" outlineLevel="0" collapsed="false">
      <c r="A154" s="1" t="n">
        <v>44243</v>
      </c>
      <c r="B154" s="2" t="s">
        <v>13</v>
      </c>
      <c r="C154" s="0" t="n">
        <v>380736</v>
      </c>
      <c r="D154" s="3" t="n">
        <v>100</v>
      </c>
      <c r="E154" s="4" t="s">
        <v>46</v>
      </c>
    </row>
    <row r="155" customFormat="false" ht="12.8" hidden="false" customHeight="false" outlineLevel="0" collapsed="false">
      <c r="A155" s="1" t="n">
        <v>44244</v>
      </c>
      <c r="B155" s="2" t="s">
        <v>34</v>
      </c>
      <c r="C155" s="0" t="n">
        <v>380737</v>
      </c>
      <c r="D155" s="3" t="n">
        <v>300</v>
      </c>
      <c r="E155" s="4" t="s">
        <v>44</v>
      </c>
    </row>
    <row r="156" customFormat="false" ht="12.8" hidden="false" customHeight="false" outlineLevel="0" collapsed="false">
      <c r="A156" s="1" t="n">
        <v>44244</v>
      </c>
      <c r="B156" s="2" t="s">
        <v>26</v>
      </c>
      <c r="C156" s="0" t="n">
        <v>380738</v>
      </c>
      <c r="D156" s="3" t="n">
        <v>60</v>
      </c>
      <c r="E156" s="4" t="s">
        <v>27</v>
      </c>
    </row>
    <row r="157" customFormat="false" ht="12.8" hidden="false" customHeight="false" outlineLevel="0" collapsed="false">
      <c r="A157" s="1" t="n">
        <v>44244</v>
      </c>
      <c r="B157" s="2" t="s">
        <v>20</v>
      </c>
      <c r="C157" s="0" t="n">
        <v>380739</v>
      </c>
      <c r="D157" s="3" t="n">
        <v>50</v>
      </c>
      <c r="E157" s="4" t="s">
        <v>31</v>
      </c>
    </row>
    <row r="158" customFormat="false" ht="12.8" hidden="false" customHeight="false" outlineLevel="0" collapsed="false">
      <c r="A158" s="1" t="n">
        <v>44245</v>
      </c>
      <c r="B158" s="2" t="s">
        <v>17</v>
      </c>
      <c r="C158" s="0" t="n">
        <v>380740</v>
      </c>
      <c r="D158" s="3" t="n">
        <v>60</v>
      </c>
      <c r="E158" s="4" t="s">
        <v>18</v>
      </c>
    </row>
    <row r="159" customFormat="false" ht="12.8" hidden="false" customHeight="false" outlineLevel="0" collapsed="false">
      <c r="A159" s="1" t="n">
        <v>44245</v>
      </c>
      <c r="B159" s="2" t="s">
        <v>34</v>
      </c>
      <c r="C159" s="0" t="n">
        <v>380741</v>
      </c>
      <c r="D159" s="3" t="n">
        <v>120</v>
      </c>
      <c r="E159" s="4" t="s">
        <v>46</v>
      </c>
    </row>
    <row r="160" customFormat="false" ht="12.8" hidden="false" customHeight="false" outlineLevel="0" collapsed="false">
      <c r="A160" s="1" t="n">
        <v>44245</v>
      </c>
      <c r="B160" s="2" t="s">
        <v>42</v>
      </c>
      <c r="C160" s="0" t="n">
        <v>380742</v>
      </c>
      <c r="D160" s="3" t="n">
        <v>100</v>
      </c>
      <c r="E160" s="4" t="s">
        <v>24</v>
      </c>
    </row>
    <row r="161" customFormat="false" ht="12.8" hidden="false" customHeight="false" outlineLevel="0" collapsed="false">
      <c r="A161" s="1" t="n">
        <v>44245</v>
      </c>
      <c r="B161" s="2" t="s">
        <v>13</v>
      </c>
      <c r="C161" s="0" t="n">
        <v>380743</v>
      </c>
      <c r="D161" s="3" t="n">
        <v>200</v>
      </c>
      <c r="E161" s="4" t="s">
        <v>16</v>
      </c>
    </row>
    <row r="162" customFormat="false" ht="12.8" hidden="false" customHeight="false" outlineLevel="0" collapsed="false">
      <c r="A162" s="1" t="n">
        <v>44245</v>
      </c>
      <c r="B162" s="2" t="s">
        <v>28</v>
      </c>
      <c r="C162" s="0" t="n">
        <v>380744</v>
      </c>
      <c r="D162" s="3" t="n">
        <v>200</v>
      </c>
      <c r="E162" s="4" t="s">
        <v>31</v>
      </c>
    </row>
    <row r="163" customFormat="false" ht="12.8" hidden="false" customHeight="false" outlineLevel="0" collapsed="false">
      <c r="A163" s="1" t="n">
        <v>44245</v>
      </c>
      <c r="B163" s="2" t="s">
        <v>37</v>
      </c>
      <c r="C163" s="0" t="n">
        <v>380745</v>
      </c>
      <c r="D163" s="3" t="n">
        <v>200</v>
      </c>
      <c r="E163" s="4" t="s">
        <v>49</v>
      </c>
    </row>
    <row r="164" customFormat="false" ht="12.8" hidden="false" customHeight="false" outlineLevel="0" collapsed="false">
      <c r="A164" s="1" t="n">
        <v>44245</v>
      </c>
      <c r="B164" s="2" t="s">
        <v>52</v>
      </c>
      <c r="C164" s="0" t="n">
        <v>380746</v>
      </c>
      <c r="D164" s="3" t="n">
        <v>190</v>
      </c>
      <c r="E164" s="4" t="s">
        <v>24</v>
      </c>
    </row>
    <row r="165" customFormat="false" ht="12.8" hidden="false" customHeight="false" outlineLevel="0" collapsed="false">
      <c r="A165" s="1" t="n">
        <v>44245</v>
      </c>
      <c r="B165" s="2" t="s">
        <v>20</v>
      </c>
      <c r="C165" s="0" t="n">
        <v>380747</v>
      </c>
      <c r="D165" s="3" t="n">
        <v>40</v>
      </c>
      <c r="E165" s="4" t="s">
        <v>27</v>
      </c>
    </row>
    <row r="166" customFormat="false" ht="12.8" hidden="false" customHeight="false" outlineLevel="0" collapsed="false">
      <c r="A166" s="1" t="n">
        <v>44245</v>
      </c>
      <c r="B166" s="2" t="s">
        <v>17</v>
      </c>
      <c r="C166" s="0" t="n">
        <v>380748</v>
      </c>
      <c r="D166" s="3" t="n">
        <v>300</v>
      </c>
      <c r="E166" s="4" t="s">
        <v>18</v>
      </c>
    </row>
    <row r="167" customFormat="false" ht="12.8" hidden="false" customHeight="false" outlineLevel="0" collapsed="false">
      <c r="A167" s="1" t="n">
        <v>44246</v>
      </c>
      <c r="B167" s="2" t="s">
        <v>37</v>
      </c>
      <c r="C167" s="0" t="n">
        <v>380749</v>
      </c>
      <c r="D167" s="3" t="n">
        <v>200</v>
      </c>
      <c r="E167" s="4" t="s">
        <v>12</v>
      </c>
    </row>
    <row r="168" customFormat="false" ht="12.8" hidden="false" customHeight="false" outlineLevel="0" collapsed="false">
      <c r="A168" s="1" t="n">
        <v>44246</v>
      </c>
      <c r="B168" s="2" t="s">
        <v>48</v>
      </c>
      <c r="C168" s="0" t="n">
        <v>380750</v>
      </c>
      <c r="D168" s="3" t="n">
        <v>100</v>
      </c>
      <c r="E168" s="4" t="s">
        <v>46</v>
      </c>
    </row>
    <row r="169" customFormat="false" ht="12.8" hidden="false" customHeight="false" outlineLevel="0" collapsed="false">
      <c r="A169" s="1" t="n">
        <v>44246</v>
      </c>
      <c r="B169" s="2" t="s">
        <v>13</v>
      </c>
      <c r="C169" s="0" t="n">
        <v>380751</v>
      </c>
      <c r="D169" s="3" t="n">
        <v>100</v>
      </c>
      <c r="E169" s="4" t="s">
        <v>16</v>
      </c>
    </row>
    <row r="170" customFormat="false" ht="12.8" hidden="false" customHeight="false" outlineLevel="0" collapsed="false">
      <c r="A170" s="1" t="n">
        <v>44246</v>
      </c>
      <c r="B170" s="2" t="s">
        <v>52</v>
      </c>
      <c r="C170" s="0" t="n">
        <v>380752</v>
      </c>
      <c r="D170" s="3" t="n">
        <v>100</v>
      </c>
      <c r="E170" s="4" t="s">
        <v>31</v>
      </c>
    </row>
    <row r="171" customFormat="false" ht="12.8" hidden="false" customHeight="false" outlineLevel="0" collapsed="false">
      <c r="A171" s="1" t="n">
        <v>44246</v>
      </c>
      <c r="B171" s="2" t="s">
        <v>9</v>
      </c>
      <c r="C171" s="0" t="n">
        <v>380753</v>
      </c>
      <c r="D171" s="3" t="n">
        <v>65</v>
      </c>
      <c r="E171" s="4" t="s">
        <v>10</v>
      </c>
    </row>
    <row r="172" customFormat="false" ht="12.8" hidden="false" customHeight="false" outlineLevel="0" collapsed="false">
      <c r="A172" s="1" t="n">
        <v>44246</v>
      </c>
      <c r="B172" s="2" t="s">
        <v>26</v>
      </c>
      <c r="C172" s="0" t="n">
        <v>380754</v>
      </c>
      <c r="D172" s="3" t="n">
        <v>60</v>
      </c>
      <c r="E172" s="4" t="s">
        <v>27</v>
      </c>
    </row>
    <row r="173" customFormat="false" ht="12.8" hidden="false" customHeight="false" outlineLevel="0" collapsed="false">
      <c r="A173" s="1" t="n">
        <v>44246</v>
      </c>
      <c r="B173" s="2" t="s">
        <v>15</v>
      </c>
      <c r="C173" s="0" t="n">
        <v>380755</v>
      </c>
      <c r="D173" s="3" t="n">
        <v>200</v>
      </c>
      <c r="E173" s="4" t="s">
        <v>29</v>
      </c>
    </row>
    <row r="174" customFormat="false" ht="12.8" hidden="false" customHeight="false" outlineLevel="0" collapsed="false">
      <c r="A174" s="1" t="n">
        <v>44247</v>
      </c>
      <c r="B174" s="2" t="s">
        <v>22</v>
      </c>
      <c r="C174" s="0" t="n">
        <v>380756</v>
      </c>
      <c r="D174" s="3" t="n">
        <f aca="false">206+467</f>
        <v>673</v>
      </c>
      <c r="E174" s="4" t="s">
        <v>40</v>
      </c>
    </row>
    <row r="175" customFormat="false" ht="12.8" hidden="false" customHeight="false" outlineLevel="0" collapsed="false">
      <c r="A175" s="1" t="n">
        <v>44247</v>
      </c>
      <c r="B175" s="2" t="s">
        <v>20</v>
      </c>
      <c r="C175" s="0" t="n">
        <v>380757</v>
      </c>
      <c r="D175" s="3" t="n">
        <v>0</v>
      </c>
      <c r="E175" s="4" t="s">
        <v>21</v>
      </c>
    </row>
    <row r="176" customFormat="false" ht="12.8" hidden="false" customHeight="false" outlineLevel="0" collapsed="false">
      <c r="A176" s="1" t="n">
        <v>44247</v>
      </c>
      <c r="B176" s="2" t="s">
        <v>48</v>
      </c>
      <c r="C176" s="0" t="n">
        <v>380758</v>
      </c>
      <c r="D176" s="3" t="n">
        <v>100</v>
      </c>
      <c r="E176" s="4" t="s">
        <v>31</v>
      </c>
    </row>
    <row r="177" customFormat="false" ht="12.8" hidden="false" customHeight="false" outlineLevel="0" collapsed="false">
      <c r="A177" s="1" t="n">
        <v>44247</v>
      </c>
      <c r="B177" s="2" t="s">
        <v>52</v>
      </c>
      <c r="C177" s="0" t="n">
        <v>380759</v>
      </c>
      <c r="D177" s="3" t="n">
        <v>100</v>
      </c>
      <c r="E177" s="4" t="s">
        <v>35</v>
      </c>
    </row>
    <row r="178" customFormat="false" ht="12.8" hidden="false" customHeight="false" outlineLevel="0" collapsed="false">
      <c r="A178" s="1" t="n">
        <v>44248</v>
      </c>
      <c r="B178" s="2" t="s">
        <v>34</v>
      </c>
      <c r="C178" s="0" t="n">
        <v>380760</v>
      </c>
      <c r="D178" s="3" t="n">
        <v>600</v>
      </c>
      <c r="E178" s="4" t="s">
        <v>49</v>
      </c>
    </row>
    <row r="179" customFormat="false" ht="12.8" hidden="false" customHeight="false" outlineLevel="0" collapsed="false">
      <c r="A179" s="1" t="n">
        <v>44248</v>
      </c>
      <c r="B179" s="2" t="s">
        <v>17</v>
      </c>
      <c r="C179" s="0" t="n">
        <v>380761</v>
      </c>
      <c r="D179" s="3" t="n">
        <v>300</v>
      </c>
      <c r="E179" s="4" t="s">
        <v>18</v>
      </c>
    </row>
    <row r="180" customFormat="false" ht="12.8" hidden="false" customHeight="false" outlineLevel="0" collapsed="false">
      <c r="A180" s="1" t="n">
        <v>44248</v>
      </c>
      <c r="B180" s="2" t="s">
        <v>26</v>
      </c>
      <c r="C180" s="0" t="n">
        <v>380763</v>
      </c>
      <c r="D180" s="3" t="n">
        <v>60</v>
      </c>
      <c r="E180" s="4" t="s">
        <v>27</v>
      </c>
    </row>
    <row r="181" customFormat="false" ht="12.8" hidden="false" customHeight="false" outlineLevel="0" collapsed="false">
      <c r="A181" s="1" t="n">
        <v>44248</v>
      </c>
      <c r="B181" s="2" t="s">
        <v>26</v>
      </c>
      <c r="C181" s="0" t="n">
        <v>380782</v>
      </c>
      <c r="D181" s="3" t="n">
        <v>40</v>
      </c>
      <c r="E181" s="4" t="s">
        <v>27</v>
      </c>
    </row>
    <row r="182" customFormat="false" ht="12.8" hidden="false" customHeight="false" outlineLevel="0" collapsed="false">
      <c r="A182" s="1" t="n">
        <v>44249</v>
      </c>
      <c r="B182" s="2" t="s">
        <v>33</v>
      </c>
      <c r="C182" s="0" t="n">
        <v>380762</v>
      </c>
      <c r="D182" s="3" t="n">
        <v>500</v>
      </c>
      <c r="E182" s="4" t="s">
        <v>44</v>
      </c>
    </row>
    <row r="183" customFormat="false" ht="12.8" hidden="false" customHeight="false" outlineLevel="0" collapsed="false">
      <c r="A183" s="1" t="n">
        <v>44249</v>
      </c>
      <c r="B183" s="2" t="s">
        <v>52</v>
      </c>
      <c r="C183" s="0" t="n">
        <v>380764</v>
      </c>
      <c r="D183" s="3" t="n">
        <v>200</v>
      </c>
      <c r="E183" s="4" t="s">
        <v>46</v>
      </c>
    </row>
    <row r="184" customFormat="false" ht="12.8" hidden="false" customHeight="false" outlineLevel="0" collapsed="false">
      <c r="A184" s="1" t="n">
        <v>44249</v>
      </c>
      <c r="B184" s="2" t="s">
        <v>42</v>
      </c>
      <c r="C184" s="0" t="n">
        <v>380765</v>
      </c>
      <c r="D184" s="3" t="n">
        <v>250</v>
      </c>
      <c r="E184" s="4" t="s">
        <v>16</v>
      </c>
    </row>
    <row r="185" customFormat="false" ht="12.8" hidden="false" customHeight="false" outlineLevel="0" collapsed="false">
      <c r="A185" s="1" t="n">
        <v>44249</v>
      </c>
      <c r="B185" s="2" t="s">
        <v>37</v>
      </c>
      <c r="C185" s="0" t="n">
        <v>380766</v>
      </c>
      <c r="D185" s="3" t="n">
        <v>100</v>
      </c>
      <c r="E185" s="4" t="s">
        <v>12</v>
      </c>
    </row>
    <row r="186" customFormat="false" ht="12.8" hidden="false" customHeight="false" outlineLevel="0" collapsed="false">
      <c r="A186" s="1" t="n">
        <v>44249</v>
      </c>
      <c r="B186" s="2" t="s">
        <v>28</v>
      </c>
      <c r="C186" s="0" t="n">
        <v>380767</v>
      </c>
      <c r="D186" s="3" t="n">
        <v>120</v>
      </c>
      <c r="E186" s="4" t="s">
        <v>23</v>
      </c>
    </row>
    <row r="187" customFormat="false" ht="12.8" hidden="false" customHeight="false" outlineLevel="0" collapsed="false">
      <c r="A187" s="1" t="n">
        <v>44249</v>
      </c>
      <c r="B187" s="2" t="s">
        <v>15</v>
      </c>
      <c r="C187" s="0" t="n">
        <v>380768</v>
      </c>
      <c r="D187" s="3" t="n">
        <v>150</v>
      </c>
      <c r="E187" s="4" t="s">
        <v>29</v>
      </c>
    </row>
    <row r="188" customFormat="false" ht="12.8" hidden="false" customHeight="false" outlineLevel="0" collapsed="false">
      <c r="A188" s="1" t="n">
        <v>44249</v>
      </c>
      <c r="B188" s="2" t="s">
        <v>11</v>
      </c>
      <c r="C188" s="0" t="n">
        <v>380769</v>
      </c>
      <c r="D188" s="3" t="n">
        <v>200</v>
      </c>
      <c r="E188" s="4" t="s">
        <v>24</v>
      </c>
    </row>
    <row r="189" customFormat="false" ht="12.8" hidden="false" customHeight="false" outlineLevel="0" collapsed="false">
      <c r="A189" s="1" t="n">
        <v>44249</v>
      </c>
      <c r="B189" s="2" t="s">
        <v>28</v>
      </c>
      <c r="C189" s="0" t="n">
        <v>380770</v>
      </c>
      <c r="D189" s="3" t="n">
        <v>100</v>
      </c>
      <c r="E189" s="4" t="s">
        <v>31</v>
      </c>
    </row>
    <row r="190" customFormat="false" ht="12.8" hidden="false" customHeight="false" outlineLevel="0" collapsed="false">
      <c r="A190" s="1" t="n">
        <v>44249</v>
      </c>
      <c r="B190" s="2" t="s">
        <v>26</v>
      </c>
      <c r="C190" s="0" t="n">
        <v>380771</v>
      </c>
      <c r="D190" s="3" t="n">
        <v>20</v>
      </c>
      <c r="E190" s="4" t="s">
        <v>27</v>
      </c>
    </row>
    <row r="191" customFormat="false" ht="12.8" hidden="false" customHeight="false" outlineLevel="0" collapsed="false">
      <c r="A191" s="1" t="n">
        <v>44249</v>
      </c>
      <c r="B191" s="2" t="s">
        <v>37</v>
      </c>
      <c r="C191" s="0" t="n">
        <v>380772</v>
      </c>
      <c r="D191" s="3" t="n">
        <v>100</v>
      </c>
      <c r="E191" s="4" t="s">
        <v>12</v>
      </c>
    </row>
    <row r="192" customFormat="false" ht="12.8" hidden="false" customHeight="false" outlineLevel="0" collapsed="false">
      <c r="A192" s="1" t="n">
        <v>44251</v>
      </c>
      <c r="B192" s="2" t="s">
        <v>17</v>
      </c>
      <c r="C192" s="0" t="n">
        <v>380773</v>
      </c>
      <c r="D192" s="3" t="n">
        <v>300</v>
      </c>
      <c r="E192" s="4" t="s">
        <v>18</v>
      </c>
    </row>
    <row r="193" customFormat="false" ht="12.8" hidden="false" customHeight="false" outlineLevel="0" collapsed="false">
      <c r="A193" s="1" t="n">
        <v>44251</v>
      </c>
      <c r="B193" s="2" t="s">
        <v>34</v>
      </c>
      <c r="C193" s="0" t="n">
        <v>380774</v>
      </c>
      <c r="D193" s="3" t="n">
        <v>300</v>
      </c>
      <c r="E193" s="4" t="s">
        <v>49</v>
      </c>
    </row>
    <row r="194" customFormat="false" ht="12.8" hidden="false" customHeight="false" outlineLevel="0" collapsed="false">
      <c r="A194" s="1" t="n">
        <v>44251</v>
      </c>
      <c r="B194" s="2" t="s">
        <v>26</v>
      </c>
      <c r="C194" s="0" t="n">
        <v>380775</v>
      </c>
      <c r="D194" s="3" t="n">
        <v>40</v>
      </c>
      <c r="E194" s="4" t="s">
        <v>27</v>
      </c>
    </row>
    <row r="195" customFormat="false" ht="12.8" hidden="false" customHeight="false" outlineLevel="0" collapsed="false">
      <c r="A195" s="1" t="n">
        <v>44251</v>
      </c>
      <c r="B195" s="2" t="s">
        <v>28</v>
      </c>
      <c r="C195" s="0" t="n">
        <v>380776</v>
      </c>
      <c r="D195" s="3" t="n">
        <v>150</v>
      </c>
      <c r="E195" s="4" t="s">
        <v>31</v>
      </c>
    </row>
    <row r="196" customFormat="false" ht="12.8" hidden="false" customHeight="false" outlineLevel="0" collapsed="false">
      <c r="A196" s="1" t="n">
        <v>44251</v>
      </c>
      <c r="B196" s="2" t="s">
        <v>26</v>
      </c>
      <c r="C196" s="0" t="n">
        <v>380777</v>
      </c>
      <c r="D196" s="3" t="n">
        <v>70</v>
      </c>
      <c r="E196" s="4" t="s">
        <v>46</v>
      </c>
    </row>
    <row r="197" customFormat="false" ht="12.8" hidden="false" customHeight="false" outlineLevel="0" collapsed="false">
      <c r="A197" s="1" t="n">
        <v>44251</v>
      </c>
      <c r="B197" s="2" t="s">
        <v>26</v>
      </c>
      <c r="C197" s="0" t="n">
        <v>380778</v>
      </c>
      <c r="D197" s="3" t="n">
        <v>150</v>
      </c>
      <c r="E197" s="4" t="s">
        <v>23</v>
      </c>
    </row>
    <row r="198" customFormat="false" ht="12.8" hidden="false" customHeight="false" outlineLevel="0" collapsed="false">
      <c r="A198" s="1" t="n">
        <v>44251</v>
      </c>
      <c r="B198" s="2" t="s">
        <v>53</v>
      </c>
      <c r="C198" s="0" t="n">
        <v>380779</v>
      </c>
      <c r="D198" s="3" t="n">
        <v>40</v>
      </c>
      <c r="E198" s="4" t="s">
        <v>21</v>
      </c>
    </row>
    <row r="199" customFormat="false" ht="12.8" hidden="false" customHeight="false" outlineLevel="0" collapsed="false">
      <c r="A199" s="1" t="n">
        <v>44252</v>
      </c>
      <c r="B199" s="2" t="s">
        <v>11</v>
      </c>
      <c r="C199" s="0" t="n">
        <v>380780</v>
      </c>
      <c r="D199" s="3" t="n">
        <v>200</v>
      </c>
      <c r="E199" s="4" t="s">
        <v>24</v>
      </c>
    </row>
    <row r="200" customFormat="false" ht="12.8" hidden="false" customHeight="false" outlineLevel="0" collapsed="false">
      <c r="A200" s="1" t="n">
        <v>44253</v>
      </c>
      <c r="B200" s="2" t="s">
        <v>22</v>
      </c>
      <c r="C200" s="0" t="n">
        <v>380781</v>
      </c>
      <c r="D200" s="3" t="n">
        <v>200</v>
      </c>
      <c r="E200" s="4" t="s">
        <v>46</v>
      </c>
    </row>
    <row r="201" customFormat="false" ht="12.8" hidden="false" customHeight="false" outlineLevel="0" collapsed="false">
      <c r="A201" s="1" t="n">
        <v>44253</v>
      </c>
      <c r="B201" s="2" t="s">
        <v>22</v>
      </c>
      <c r="C201" s="0" t="n">
        <v>380783</v>
      </c>
      <c r="D201" s="3" t="n">
        <v>100</v>
      </c>
      <c r="E201" s="4" t="s">
        <v>23</v>
      </c>
    </row>
    <row r="202" customFormat="false" ht="12.8" hidden="false" customHeight="false" outlineLevel="0" collapsed="false">
      <c r="A202" s="1" t="n">
        <v>44253</v>
      </c>
      <c r="B202" s="2" t="s">
        <v>13</v>
      </c>
      <c r="C202" s="0" t="n">
        <v>380784</v>
      </c>
      <c r="D202" s="3" t="n">
        <v>100</v>
      </c>
      <c r="E202" s="4" t="s">
        <v>31</v>
      </c>
    </row>
    <row r="203" customFormat="false" ht="12.8" hidden="false" customHeight="false" outlineLevel="0" collapsed="false">
      <c r="A203" s="1" t="n">
        <v>44253</v>
      </c>
      <c r="B203" s="2" t="s">
        <v>52</v>
      </c>
      <c r="C203" s="0" t="n">
        <v>380785</v>
      </c>
      <c r="D203" s="3" t="n">
        <v>50</v>
      </c>
      <c r="E203" s="4" t="s">
        <v>39</v>
      </c>
    </row>
    <row r="204" customFormat="false" ht="12.8" hidden="false" customHeight="false" outlineLevel="0" collapsed="false">
      <c r="A204" s="1" t="n">
        <v>44253</v>
      </c>
      <c r="B204" s="2" t="s">
        <v>11</v>
      </c>
      <c r="C204" s="0" t="n">
        <v>380786</v>
      </c>
      <c r="D204" s="3" t="n">
        <v>500</v>
      </c>
      <c r="E204" s="4" t="s">
        <v>24</v>
      </c>
    </row>
    <row r="205" customFormat="false" ht="12.8" hidden="false" customHeight="false" outlineLevel="0" collapsed="false">
      <c r="A205" s="1" t="n">
        <v>44253</v>
      </c>
      <c r="B205" s="2" t="s">
        <v>34</v>
      </c>
      <c r="C205" s="0" t="n">
        <v>380787</v>
      </c>
      <c r="D205" s="3" t="n">
        <v>300</v>
      </c>
      <c r="E205" s="4" t="s">
        <v>38</v>
      </c>
    </row>
    <row r="206" customFormat="false" ht="12.8" hidden="false" customHeight="false" outlineLevel="0" collapsed="false">
      <c r="A206" s="1" t="n">
        <v>44253</v>
      </c>
      <c r="B206" s="2" t="s">
        <v>17</v>
      </c>
      <c r="C206" s="0" t="n">
        <v>380788</v>
      </c>
      <c r="D206" s="3" t="n">
        <v>350</v>
      </c>
      <c r="E206" s="4" t="s">
        <v>18</v>
      </c>
    </row>
    <row r="207" customFormat="false" ht="12.8" hidden="false" customHeight="false" outlineLevel="0" collapsed="false">
      <c r="A207" s="1" t="n">
        <v>44253</v>
      </c>
      <c r="B207" s="2" t="s">
        <v>34</v>
      </c>
      <c r="C207" s="0" t="n">
        <v>380789</v>
      </c>
      <c r="D207" s="3" t="n">
        <v>350</v>
      </c>
      <c r="E207" s="4" t="s">
        <v>49</v>
      </c>
    </row>
    <row r="208" customFormat="false" ht="12.8" hidden="false" customHeight="false" outlineLevel="0" collapsed="false">
      <c r="A208" s="1" t="n">
        <v>44254</v>
      </c>
      <c r="B208" s="2" t="s">
        <v>28</v>
      </c>
      <c r="C208" s="0" t="n">
        <v>380790</v>
      </c>
      <c r="D208" s="3" t="n">
        <v>100</v>
      </c>
      <c r="E208" s="4" t="s">
        <v>46</v>
      </c>
    </row>
    <row r="209" customFormat="false" ht="12.8" hidden="false" customHeight="false" outlineLevel="0" collapsed="false">
      <c r="A209" s="1" t="n">
        <v>44254</v>
      </c>
      <c r="B209" s="2" t="s">
        <v>22</v>
      </c>
      <c r="C209" s="0" t="n">
        <v>380791</v>
      </c>
      <c r="D209" s="3" t="n">
        <v>100</v>
      </c>
      <c r="E209" s="4" t="s">
        <v>23</v>
      </c>
    </row>
    <row r="210" customFormat="false" ht="12.8" hidden="false" customHeight="false" outlineLevel="0" collapsed="false">
      <c r="A210" s="1" t="n">
        <v>44254</v>
      </c>
      <c r="B210" s="2" t="s">
        <v>26</v>
      </c>
      <c r="C210" s="0" t="n">
        <v>380792</v>
      </c>
      <c r="D210" s="3" t="n">
        <v>40</v>
      </c>
      <c r="E210" s="4" t="s">
        <v>27</v>
      </c>
    </row>
    <row r="211" customFormat="false" ht="12.8" hidden="false" customHeight="false" outlineLevel="0" collapsed="false">
      <c r="A211" s="1" t="n">
        <v>44254</v>
      </c>
      <c r="B211" s="2" t="s">
        <v>13</v>
      </c>
      <c r="C211" s="0" t="n">
        <v>380795</v>
      </c>
      <c r="D211" s="0" t="n">
        <v>80</v>
      </c>
      <c r="E211" s="12" t="s">
        <v>35</v>
      </c>
    </row>
    <row r="212" customFormat="false" ht="12.8" hidden="false" customHeight="false" outlineLevel="0" collapsed="false">
      <c r="A212" s="1" t="n">
        <v>44255</v>
      </c>
      <c r="B212" s="2" t="s">
        <v>22</v>
      </c>
      <c r="C212" s="0" t="n">
        <v>380793</v>
      </c>
      <c r="D212" s="3" t="n">
        <v>600</v>
      </c>
      <c r="E212" s="4" t="s">
        <v>40</v>
      </c>
    </row>
    <row r="213" customFormat="false" ht="12.8" hidden="false" customHeight="false" outlineLevel="0" collapsed="false">
      <c r="A213" s="1" t="n">
        <v>44255</v>
      </c>
      <c r="B213" s="0" t="s">
        <v>20</v>
      </c>
      <c r="C213" s="0" t="n">
        <v>380794</v>
      </c>
      <c r="D213" s="3" t="n">
        <v>65</v>
      </c>
      <c r="E213" s="4" t="s">
        <v>21</v>
      </c>
    </row>
    <row r="214" customFormat="false" ht="12.8" hidden="false" customHeight="false" outlineLevel="0" collapsed="false">
      <c r="A214" s="1" t="n">
        <v>44255</v>
      </c>
      <c r="B214" s="2" t="s">
        <v>50</v>
      </c>
      <c r="C214" s="0" t="n">
        <v>380796</v>
      </c>
      <c r="D214" s="3" t="n">
        <v>200</v>
      </c>
      <c r="E214" s="4" t="s">
        <v>31</v>
      </c>
    </row>
    <row r="215" customFormat="false" ht="12.8" hidden="false" customHeight="false" outlineLevel="0" collapsed="false">
      <c r="A215" s="1" t="n">
        <v>44255</v>
      </c>
      <c r="B215" s="2" t="s">
        <v>22</v>
      </c>
      <c r="C215" s="0" t="n">
        <v>380797</v>
      </c>
      <c r="D215" s="3" t="n">
        <v>100</v>
      </c>
      <c r="E215" s="4" t="s">
        <v>23</v>
      </c>
    </row>
    <row r="216" customFormat="false" ht="12.8" hidden="false" customHeight="false" outlineLevel="0" collapsed="false">
      <c r="A216" s="1" t="n">
        <v>44255</v>
      </c>
      <c r="B216" s="2" t="s">
        <v>26</v>
      </c>
      <c r="C216" s="0" t="n">
        <v>380798</v>
      </c>
      <c r="D216" s="3" t="n">
        <v>100</v>
      </c>
      <c r="E216" s="4" t="s">
        <v>46</v>
      </c>
    </row>
    <row r="217" customFormat="false" ht="12.8" hidden="false" customHeight="false" outlineLevel="0" collapsed="false">
      <c r="A217" s="1" t="n">
        <v>44255</v>
      </c>
      <c r="B217" s="2" t="s">
        <v>26</v>
      </c>
      <c r="C217" s="0" t="n">
        <v>380799</v>
      </c>
      <c r="D217" s="3" t="n">
        <v>100</v>
      </c>
      <c r="E217" s="4" t="s">
        <v>35</v>
      </c>
    </row>
    <row r="218" customFormat="false" ht="12.8" hidden="false" customHeight="false" outlineLevel="0" collapsed="false">
      <c r="A218" s="1" t="n">
        <v>44255</v>
      </c>
      <c r="B218" s="2" t="s">
        <v>26</v>
      </c>
      <c r="C218" s="0" t="n">
        <v>380800</v>
      </c>
      <c r="D218" s="3" t="n">
        <v>40</v>
      </c>
      <c r="E218" s="4" t="s">
        <v>27</v>
      </c>
    </row>
    <row r="219" customFormat="false" ht="12.8" hidden="false" customHeight="false" outlineLevel="0" collapsed="false">
      <c r="A219" s="1" t="n">
        <v>44255</v>
      </c>
      <c r="B219" s="2" t="s">
        <v>50</v>
      </c>
      <c r="C219" s="0" t="n">
        <f aca="false">C218+1</f>
        <v>380801</v>
      </c>
      <c r="D219" s="3" t="n">
        <v>80</v>
      </c>
      <c r="E219" s="4" t="s">
        <v>23</v>
      </c>
    </row>
    <row r="220" customFormat="false" ht="12.8" hidden="false" customHeight="false" outlineLevel="0" collapsed="false">
      <c r="A220" s="1" t="n">
        <v>44255</v>
      </c>
      <c r="B220" s="2" t="s">
        <v>28</v>
      </c>
      <c r="C220" s="0" t="n">
        <f aca="false">C219+1</f>
        <v>380802</v>
      </c>
      <c r="D220" s="3" t="n">
        <v>90</v>
      </c>
      <c r="E220" s="4" t="s">
        <v>41</v>
      </c>
      <c r="F220" s="4" t="n">
        <v>4504672</v>
      </c>
      <c r="G220" s="0" t="n">
        <v>90</v>
      </c>
    </row>
    <row r="221" customFormat="false" ht="12.8" hidden="false" customHeight="false" outlineLevel="0" collapsed="false">
      <c r="A221" s="1" t="n">
        <v>44255</v>
      </c>
      <c r="B221" s="2" t="s">
        <v>22</v>
      </c>
      <c r="C221" s="0" t="n">
        <f aca="false">C220+1</f>
        <v>380803</v>
      </c>
      <c r="D221" s="3" t="n">
        <v>80</v>
      </c>
      <c r="E221" s="4" t="s">
        <v>31</v>
      </c>
    </row>
    <row r="222" customFormat="false" ht="12.8" hidden="false" customHeight="false" outlineLevel="0" collapsed="false">
      <c r="A222" s="1" t="n">
        <v>44256</v>
      </c>
      <c r="B222" s="2" t="s">
        <v>54</v>
      </c>
      <c r="C222" s="0" t="n">
        <f aca="false">C221+1</f>
        <v>380804</v>
      </c>
      <c r="D222" s="3" t="n">
        <v>100</v>
      </c>
      <c r="E222" s="4" t="s">
        <v>31</v>
      </c>
    </row>
    <row r="223" customFormat="false" ht="12.8" hidden="false" customHeight="false" outlineLevel="0" collapsed="false">
      <c r="A223" s="1" t="n">
        <v>44256</v>
      </c>
      <c r="B223" s="2" t="s">
        <v>50</v>
      </c>
      <c r="C223" s="0" t="n">
        <f aca="false">C222+1</f>
        <v>380805</v>
      </c>
      <c r="D223" s="3" t="n">
        <v>80</v>
      </c>
      <c r="E223" s="4" t="s">
        <v>35</v>
      </c>
    </row>
    <row r="224" customFormat="false" ht="12.8" hidden="false" customHeight="false" outlineLevel="0" collapsed="false">
      <c r="A224" s="1" t="n">
        <v>44256</v>
      </c>
      <c r="B224" s="2" t="s">
        <v>26</v>
      </c>
      <c r="C224" s="0" t="n">
        <f aca="false">C223+1</f>
        <v>380806</v>
      </c>
      <c r="D224" s="3" t="n">
        <v>60</v>
      </c>
      <c r="E224" s="4" t="s">
        <v>43</v>
      </c>
    </row>
    <row r="225" customFormat="false" ht="12.8" hidden="false" customHeight="false" outlineLevel="0" collapsed="false">
      <c r="A225" s="1" t="n">
        <v>44256</v>
      </c>
      <c r="B225" s="2" t="s">
        <v>42</v>
      </c>
      <c r="C225" s="0" t="n">
        <f aca="false">C224+1</f>
        <v>380807</v>
      </c>
      <c r="D225" s="3" t="n">
        <v>80</v>
      </c>
      <c r="E225" s="4" t="s">
        <v>23</v>
      </c>
    </row>
    <row r="226" customFormat="false" ht="12.8" hidden="false" customHeight="false" outlineLevel="0" collapsed="false">
      <c r="A226" s="1" t="n">
        <v>44256</v>
      </c>
      <c r="B226" s="2" t="s">
        <v>22</v>
      </c>
      <c r="C226" s="0" t="n">
        <f aca="false">C225+1</f>
        <v>380808</v>
      </c>
      <c r="D226" s="3" t="n">
        <v>100</v>
      </c>
      <c r="E226" s="4" t="s">
        <v>16</v>
      </c>
    </row>
    <row r="227" customFormat="false" ht="12.8" hidden="false" customHeight="false" outlineLevel="0" collapsed="false">
      <c r="A227" s="1" t="n">
        <v>44257</v>
      </c>
      <c r="B227" s="2" t="s">
        <v>17</v>
      </c>
      <c r="C227" s="0" t="n">
        <f aca="false">C226+1</f>
        <v>380809</v>
      </c>
      <c r="D227" s="3" t="n">
        <v>500</v>
      </c>
      <c r="E227" s="4" t="s">
        <v>14</v>
      </c>
    </row>
    <row r="228" customFormat="false" ht="12.8" hidden="false" customHeight="false" outlineLevel="0" collapsed="false">
      <c r="A228" s="1" t="n">
        <v>44257</v>
      </c>
      <c r="B228" s="2" t="s">
        <v>9</v>
      </c>
      <c r="C228" s="0" t="n">
        <f aca="false">C227+1</f>
        <v>380810</v>
      </c>
      <c r="D228" s="3" t="n">
        <v>60</v>
      </c>
      <c r="E228" s="4" t="s">
        <v>10</v>
      </c>
    </row>
    <row r="229" customFormat="false" ht="12.8" hidden="false" customHeight="false" outlineLevel="0" collapsed="false">
      <c r="A229" s="1" t="n">
        <v>44258</v>
      </c>
      <c r="B229" s="2" t="s">
        <v>15</v>
      </c>
      <c r="C229" s="0" t="n">
        <f aca="false">C228+1</f>
        <v>380811</v>
      </c>
      <c r="D229" s="3" t="n">
        <v>400</v>
      </c>
      <c r="E229" s="4" t="s">
        <v>29</v>
      </c>
    </row>
    <row r="230" customFormat="false" ht="12.8" hidden="false" customHeight="false" outlineLevel="0" collapsed="false">
      <c r="A230" s="1" t="n">
        <v>44258</v>
      </c>
      <c r="B230" s="2" t="s">
        <v>33</v>
      </c>
      <c r="C230" s="0" t="n">
        <f aca="false">C229+1</f>
        <v>380812</v>
      </c>
      <c r="D230" s="3" t="n">
        <v>100</v>
      </c>
      <c r="E230" s="4" t="s">
        <v>49</v>
      </c>
    </row>
    <row r="231" customFormat="false" ht="12.8" hidden="false" customHeight="false" outlineLevel="0" collapsed="false">
      <c r="A231" s="1" t="n">
        <v>44259</v>
      </c>
      <c r="B231" s="2" t="s">
        <v>26</v>
      </c>
      <c r="C231" s="0" t="n">
        <f aca="false">C230+1</f>
        <v>380813</v>
      </c>
      <c r="D231" s="3" t="n">
        <v>60</v>
      </c>
      <c r="E231" s="4" t="s">
        <v>14</v>
      </c>
    </row>
    <row r="232" customFormat="false" ht="12.8" hidden="false" customHeight="false" outlineLevel="0" collapsed="false">
      <c r="A232" s="1" t="n">
        <v>44259</v>
      </c>
      <c r="B232" s="2" t="s">
        <v>22</v>
      </c>
      <c r="C232" s="0" t="n">
        <f aca="false">C231+1</f>
        <v>380814</v>
      </c>
      <c r="D232" s="3" t="n">
        <v>90</v>
      </c>
      <c r="E232" s="4" t="s">
        <v>24</v>
      </c>
    </row>
    <row r="233" customFormat="false" ht="12.8" hidden="false" customHeight="false" outlineLevel="0" collapsed="false">
      <c r="A233" s="1" t="n">
        <v>44259</v>
      </c>
      <c r="B233" s="2" t="s">
        <v>55</v>
      </c>
      <c r="C233" s="0" t="n">
        <f aca="false">C232+1</f>
        <v>380815</v>
      </c>
      <c r="D233" s="3" t="n">
        <v>100</v>
      </c>
      <c r="E233" s="4" t="s">
        <v>46</v>
      </c>
    </row>
    <row r="234" customFormat="false" ht="12.8" hidden="false" customHeight="false" outlineLevel="0" collapsed="false">
      <c r="A234" s="1" t="n">
        <v>44260</v>
      </c>
      <c r="B234" s="2" t="s">
        <v>17</v>
      </c>
      <c r="C234" s="0" t="n">
        <f aca="false">C233+1</f>
        <v>380816</v>
      </c>
      <c r="D234" s="3" t="n">
        <v>400</v>
      </c>
      <c r="E234" s="4" t="s">
        <v>18</v>
      </c>
    </row>
    <row r="235" customFormat="false" ht="12.8" hidden="false" customHeight="false" outlineLevel="0" collapsed="false">
      <c r="A235" s="1" t="n">
        <v>44260</v>
      </c>
      <c r="B235" s="2" t="s">
        <v>20</v>
      </c>
      <c r="C235" s="0" t="n">
        <f aca="false">C234+1</f>
        <v>380817</v>
      </c>
      <c r="D235" s="3" t="n">
        <v>41</v>
      </c>
      <c r="E235" s="4" t="s">
        <v>51</v>
      </c>
    </row>
    <row r="236" customFormat="false" ht="12.8" hidden="false" customHeight="false" outlineLevel="0" collapsed="false">
      <c r="A236" s="1" t="n">
        <v>44261</v>
      </c>
      <c r="B236" s="2" t="s">
        <v>26</v>
      </c>
      <c r="C236" s="0" t="n">
        <f aca="false">C235+1</f>
        <v>380818</v>
      </c>
      <c r="D236" s="3" t="n">
        <v>40</v>
      </c>
      <c r="E236" s="4" t="s">
        <v>27</v>
      </c>
    </row>
    <row r="237" customFormat="false" ht="12.8" hidden="false" customHeight="false" outlineLevel="0" collapsed="false">
      <c r="A237" s="1" t="n">
        <v>44262</v>
      </c>
      <c r="B237" s="2" t="s">
        <v>37</v>
      </c>
      <c r="C237" s="0" t="n">
        <f aca="false">C236+1</f>
        <v>380819</v>
      </c>
      <c r="D237" s="3" t="n">
        <f aca="false">460+400</f>
        <v>860</v>
      </c>
      <c r="E237" s="4" t="s">
        <v>12</v>
      </c>
    </row>
    <row r="238" customFormat="false" ht="12.8" hidden="false" customHeight="false" outlineLevel="0" collapsed="false">
      <c r="A238" s="1" t="n">
        <v>44262</v>
      </c>
      <c r="B238" s="2" t="s">
        <v>37</v>
      </c>
      <c r="C238" s="0" t="n">
        <f aca="false">C237+1</f>
        <v>380820</v>
      </c>
      <c r="D238" s="3" t="n">
        <v>300</v>
      </c>
      <c r="E238" s="4" t="s">
        <v>31</v>
      </c>
    </row>
    <row r="239" customFormat="false" ht="12.8" hidden="false" customHeight="false" outlineLevel="0" collapsed="false">
      <c r="A239" s="1" t="n">
        <v>44263</v>
      </c>
      <c r="B239" s="2" t="s">
        <v>22</v>
      </c>
      <c r="C239" s="0" t="n">
        <f aca="false">C238+1</f>
        <v>380821</v>
      </c>
      <c r="D239" s="3" t="n">
        <f aca="false">460.79+224</f>
        <v>684.79</v>
      </c>
      <c r="E239" s="4" t="s">
        <v>40</v>
      </c>
    </row>
    <row r="240" customFormat="false" ht="12.8" hidden="false" customHeight="false" outlineLevel="0" collapsed="false">
      <c r="A240" s="1" t="n">
        <v>44263</v>
      </c>
      <c r="B240" s="2" t="s">
        <v>11</v>
      </c>
      <c r="C240" s="0" t="n">
        <f aca="false">C239+1</f>
        <v>380822</v>
      </c>
      <c r="D240" s="3" t="n">
        <v>500</v>
      </c>
      <c r="E240" s="4" t="s">
        <v>41</v>
      </c>
    </row>
    <row r="241" customFormat="false" ht="12.8" hidden="false" customHeight="false" outlineLevel="0" collapsed="false">
      <c r="A241" s="1" t="n">
        <v>44263</v>
      </c>
      <c r="B241" s="2" t="s">
        <v>15</v>
      </c>
      <c r="C241" s="0" t="n">
        <f aca="false">C240+1</f>
        <v>380823</v>
      </c>
      <c r="D241" s="3" t="n">
        <v>500</v>
      </c>
      <c r="E241" s="4" t="s">
        <v>16</v>
      </c>
    </row>
    <row r="242" customFormat="false" ht="12.8" hidden="false" customHeight="false" outlineLevel="0" collapsed="false">
      <c r="A242" s="1" t="n">
        <v>44263</v>
      </c>
      <c r="B242" s="2" t="s">
        <v>42</v>
      </c>
      <c r="C242" s="0" t="n">
        <f aca="false">C241+1</f>
        <v>380824</v>
      </c>
      <c r="D242" s="3" t="n">
        <v>100</v>
      </c>
      <c r="E242" s="4" t="s">
        <v>23</v>
      </c>
    </row>
    <row r="243" customFormat="false" ht="12.8" hidden="false" customHeight="false" outlineLevel="0" collapsed="false">
      <c r="A243" s="1" t="n">
        <v>44263</v>
      </c>
      <c r="B243" s="2" t="s">
        <v>17</v>
      </c>
      <c r="C243" s="0" t="n">
        <f aca="false">C242+1</f>
        <v>380825</v>
      </c>
      <c r="D243" s="3" t="n">
        <v>500</v>
      </c>
      <c r="E243" s="4" t="s">
        <v>18</v>
      </c>
    </row>
    <row r="244" customFormat="false" ht="12.8" hidden="false" customHeight="false" outlineLevel="0" collapsed="false">
      <c r="A244" s="1" t="n">
        <v>44263</v>
      </c>
      <c r="B244" s="2" t="s">
        <v>54</v>
      </c>
      <c r="C244" s="0" t="n">
        <f aca="false">C243+1</f>
        <v>380826</v>
      </c>
      <c r="D244" s="3" t="n">
        <v>90</v>
      </c>
      <c r="E244" s="4" t="s">
        <v>35</v>
      </c>
    </row>
    <row r="245" customFormat="false" ht="12.8" hidden="false" customHeight="false" outlineLevel="0" collapsed="false">
      <c r="A245" s="1" t="n">
        <v>44263</v>
      </c>
      <c r="B245" s="2" t="s">
        <v>42</v>
      </c>
      <c r="C245" s="0" t="n">
        <f aca="false">C244+1</f>
        <v>380827</v>
      </c>
      <c r="D245" s="3" t="n">
        <v>150</v>
      </c>
      <c r="E245" s="4" t="s">
        <v>24</v>
      </c>
    </row>
    <row r="246" customFormat="false" ht="12.8" hidden="false" customHeight="false" outlineLevel="0" collapsed="false">
      <c r="A246" s="1" t="n">
        <v>44263</v>
      </c>
      <c r="B246" s="2" t="s">
        <v>26</v>
      </c>
      <c r="C246" s="0" t="n">
        <f aca="false">C245+1</f>
        <v>380828</v>
      </c>
      <c r="D246" s="3" t="n">
        <v>58</v>
      </c>
      <c r="E246" s="4" t="s">
        <v>43</v>
      </c>
      <c r="I246" s="6" t="s">
        <v>56</v>
      </c>
    </row>
    <row r="247" customFormat="false" ht="12.8" hidden="false" customHeight="false" outlineLevel="0" collapsed="false">
      <c r="A247" s="1" t="n">
        <v>44264</v>
      </c>
      <c r="B247" s="2" t="s">
        <v>9</v>
      </c>
      <c r="C247" s="0" t="n">
        <f aca="false">C246+1</f>
        <v>380829</v>
      </c>
      <c r="D247" s="3" t="n">
        <v>60</v>
      </c>
      <c r="E247" s="4" t="s">
        <v>10</v>
      </c>
    </row>
    <row r="248" customFormat="false" ht="12.8" hidden="false" customHeight="false" outlineLevel="0" collapsed="false">
      <c r="A248" s="1" t="n">
        <v>44264</v>
      </c>
      <c r="B248" s="2" t="s">
        <v>26</v>
      </c>
      <c r="C248" s="0" t="n">
        <f aca="false">C247+1</f>
        <v>380830</v>
      </c>
      <c r="D248" s="3" t="n">
        <v>40</v>
      </c>
      <c r="E248" s="4" t="s">
        <v>27</v>
      </c>
    </row>
    <row r="249" customFormat="false" ht="12.8" hidden="false" customHeight="false" outlineLevel="0" collapsed="false">
      <c r="A249" s="1" t="n">
        <v>44264</v>
      </c>
      <c r="B249" s="2" t="s">
        <v>33</v>
      </c>
      <c r="C249" s="0" t="n">
        <f aca="false">C248+1</f>
        <v>380831</v>
      </c>
      <c r="D249" s="3" t="n">
        <v>250</v>
      </c>
      <c r="E249" s="4" t="s">
        <v>46</v>
      </c>
    </row>
    <row r="250" customFormat="false" ht="12.8" hidden="false" customHeight="false" outlineLevel="0" collapsed="false">
      <c r="A250" s="1" t="n">
        <v>44265</v>
      </c>
      <c r="B250" s="2" t="s">
        <v>11</v>
      </c>
      <c r="C250" s="0" t="n">
        <f aca="false">C249+1</f>
        <v>380832</v>
      </c>
      <c r="D250" s="3" t="n">
        <v>200</v>
      </c>
      <c r="E250" s="4" t="s">
        <v>24</v>
      </c>
    </row>
    <row r="251" customFormat="false" ht="12.8" hidden="false" customHeight="false" outlineLevel="0" collapsed="false">
      <c r="A251" s="1" t="n">
        <v>44266</v>
      </c>
      <c r="B251" s="2" t="s">
        <v>11</v>
      </c>
      <c r="C251" s="0" t="n">
        <f aca="false">C250+1</f>
        <v>380833</v>
      </c>
      <c r="D251" s="3" t="n">
        <v>200</v>
      </c>
      <c r="E251" s="4" t="s">
        <v>23</v>
      </c>
    </row>
    <row r="252" customFormat="false" ht="12.8" hidden="false" customHeight="false" outlineLevel="0" collapsed="false">
      <c r="A252" s="1" t="n">
        <v>44266</v>
      </c>
      <c r="B252" s="2" t="s">
        <v>37</v>
      </c>
      <c r="C252" s="0" t="n">
        <f aca="false">C251+1</f>
        <v>380834</v>
      </c>
      <c r="D252" s="3" t="n">
        <v>100</v>
      </c>
      <c r="E252" s="4" t="s">
        <v>35</v>
      </c>
    </row>
    <row r="253" customFormat="false" ht="12.8" hidden="false" customHeight="false" outlineLevel="0" collapsed="false">
      <c r="A253" s="1" t="n">
        <v>44266</v>
      </c>
      <c r="B253" s="2" t="s">
        <v>20</v>
      </c>
      <c r="C253" s="0" t="n">
        <f aca="false">C252+1</f>
        <v>380835</v>
      </c>
      <c r="D253" s="3" t="n">
        <v>40</v>
      </c>
      <c r="E253" s="4" t="s">
        <v>27</v>
      </c>
    </row>
    <row r="254" customFormat="false" ht="12.8" hidden="false" customHeight="false" outlineLevel="0" collapsed="false">
      <c r="A254" s="1" t="n">
        <v>44266</v>
      </c>
      <c r="B254" s="2" t="s">
        <v>33</v>
      </c>
      <c r="C254" s="0" t="n">
        <f aca="false">C253+1</f>
        <v>380836</v>
      </c>
      <c r="D254" s="3" t="n">
        <v>150</v>
      </c>
      <c r="E254" s="4" t="s">
        <v>29</v>
      </c>
    </row>
    <row r="255" customFormat="false" ht="12.8" hidden="false" customHeight="false" outlineLevel="0" collapsed="false">
      <c r="A255" s="1" t="n">
        <v>44267</v>
      </c>
      <c r="B255" s="2" t="s">
        <v>42</v>
      </c>
      <c r="C255" s="0" t="n">
        <f aca="false">C254+1</f>
        <v>380837</v>
      </c>
      <c r="D255" s="3" t="n">
        <v>0</v>
      </c>
      <c r="E255" s="4" t="s">
        <v>14</v>
      </c>
    </row>
    <row r="256" customFormat="false" ht="12.8" hidden="false" customHeight="false" outlineLevel="0" collapsed="false">
      <c r="A256" s="1" t="n">
        <v>44267</v>
      </c>
      <c r="B256" s="2" t="s">
        <v>11</v>
      </c>
      <c r="C256" s="0" t="n">
        <f aca="false">C255+1</f>
        <v>380838</v>
      </c>
      <c r="D256" s="3" t="n">
        <v>100</v>
      </c>
      <c r="E256" s="4" t="s">
        <v>23</v>
      </c>
    </row>
    <row r="257" customFormat="false" ht="12.8" hidden="false" customHeight="false" outlineLevel="0" collapsed="false">
      <c r="A257" s="1" t="n">
        <v>44267</v>
      </c>
      <c r="B257" s="2" t="s">
        <v>42</v>
      </c>
      <c r="C257" s="0" t="n">
        <f aca="false">C256+1</f>
        <v>380839</v>
      </c>
      <c r="D257" s="3" t="n">
        <v>250</v>
      </c>
      <c r="E257" s="4" t="s">
        <v>31</v>
      </c>
    </row>
    <row r="258" customFormat="false" ht="12.8" hidden="false" customHeight="false" outlineLevel="0" collapsed="false">
      <c r="A258" s="1" t="n">
        <v>44267</v>
      </c>
      <c r="B258" s="2" t="s">
        <v>57</v>
      </c>
      <c r="C258" s="0" t="n">
        <f aca="false">C257+1</f>
        <v>380840</v>
      </c>
      <c r="D258" s="3" t="n">
        <v>0</v>
      </c>
      <c r="E258" s="4" t="s">
        <v>58</v>
      </c>
    </row>
    <row r="259" customFormat="false" ht="12.8" hidden="false" customHeight="false" outlineLevel="0" collapsed="false">
      <c r="A259" s="1" t="n">
        <v>44268</v>
      </c>
      <c r="B259" s="2" t="s">
        <v>11</v>
      </c>
      <c r="C259" s="0" t="n">
        <f aca="false">C258+1</f>
        <v>380841</v>
      </c>
      <c r="D259" s="3" t="n">
        <v>200</v>
      </c>
      <c r="E259" s="4" t="s">
        <v>23</v>
      </c>
    </row>
    <row r="260" customFormat="false" ht="12.8" hidden="false" customHeight="false" outlineLevel="0" collapsed="false">
      <c r="A260" s="1" t="n">
        <v>44269</v>
      </c>
      <c r="B260" s="2" t="s">
        <v>22</v>
      </c>
      <c r="C260" s="0" t="n">
        <f aca="false">C259+1</f>
        <v>380842</v>
      </c>
      <c r="D260" s="3" t="n">
        <f aca="false">458+101</f>
        <v>559</v>
      </c>
      <c r="E260" s="4" t="s">
        <v>40</v>
      </c>
    </row>
    <row r="261" customFormat="false" ht="12.8" hidden="false" customHeight="false" outlineLevel="0" collapsed="false">
      <c r="A261" s="1" t="n">
        <v>44269</v>
      </c>
      <c r="B261" s="2" t="s">
        <v>37</v>
      </c>
      <c r="C261" s="0" t="n">
        <f aca="false">C260+1</f>
        <v>380843</v>
      </c>
      <c r="D261" s="3" t="n">
        <v>100</v>
      </c>
      <c r="E261" s="4" t="s">
        <v>44</v>
      </c>
    </row>
    <row r="262" customFormat="false" ht="12.8" hidden="false" customHeight="false" outlineLevel="0" collapsed="false">
      <c r="A262" s="1" t="n">
        <v>44270</v>
      </c>
      <c r="B262" s="2" t="s">
        <v>15</v>
      </c>
      <c r="C262" s="0" t="n">
        <f aca="false">C261+1</f>
        <v>380844</v>
      </c>
      <c r="D262" s="3" t="n">
        <v>500</v>
      </c>
      <c r="E262" s="4" t="s">
        <v>16</v>
      </c>
    </row>
    <row r="263" customFormat="false" ht="12.8" hidden="false" customHeight="false" outlineLevel="0" collapsed="false">
      <c r="A263" s="1" t="n">
        <v>44270</v>
      </c>
      <c r="B263" s="2" t="s">
        <v>42</v>
      </c>
      <c r="C263" s="0" t="n">
        <f aca="false">C262+1</f>
        <v>380845</v>
      </c>
      <c r="D263" s="3" t="n">
        <v>120</v>
      </c>
      <c r="E263" s="4" t="s">
        <v>35</v>
      </c>
    </row>
    <row r="264" customFormat="false" ht="12.8" hidden="false" customHeight="false" outlineLevel="0" collapsed="false">
      <c r="A264" s="1" t="n">
        <v>44270</v>
      </c>
      <c r="B264" s="2" t="s">
        <v>37</v>
      </c>
      <c r="C264" s="0" t="n">
        <f aca="false">C263+1</f>
        <v>380846</v>
      </c>
      <c r="D264" s="3" t="n">
        <v>300</v>
      </c>
      <c r="E264" s="4" t="s">
        <v>29</v>
      </c>
    </row>
    <row r="265" customFormat="false" ht="12.8" hidden="false" customHeight="false" outlineLevel="0" collapsed="false">
      <c r="A265" s="1" t="n">
        <v>44271</v>
      </c>
      <c r="B265" s="2" t="s">
        <v>42</v>
      </c>
      <c r="C265" s="0" t="n">
        <f aca="false">C264+1</f>
        <v>380847</v>
      </c>
      <c r="D265" s="3" t="n">
        <v>100</v>
      </c>
      <c r="E265" s="4" t="s">
        <v>35</v>
      </c>
    </row>
    <row r="266" customFormat="false" ht="12.8" hidden="false" customHeight="false" outlineLevel="0" collapsed="false">
      <c r="A266" s="1" t="n">
        <v>44271</v>
      </c>
      <c r="B266" s="2" t="s">
        <v>33</v>
      </c>
      <c r="C266" s="0" t="n">
        <f aca="false">C265+1</f>
        <v>380848</v>
      </c>
      <c r="D266" s="3" t="n">
        <v>120</v>
      </c>
      <c r="E266" s="4" t="s">
        <v>44</v>
      </c>
    </row>
    <row r="267" customFormat="false" ht="12.8" hidden="false" customHeight="false" outlineLevel="0" collapsed="false">
      <c r="A267" s="1" t="n">
        <v>44271</v>
      </c>
      <c r="B267" s="2" t="s">
        <v>48</v>
      </c>
      <c r="C267" s="0" t="n">
        <f aca="false">C266+1</f>
        <v>380849</v>
      </c>
      <c r="D267" s="3" t="n">
        <v>100</v>
      </c>
      <c r="E267" s="4" t="s">
        <v>31</v>
      </c>
    </row>
    <row r="268" customFormat="false" ht="12.8" hidden="false" customHeight="false" outlineLevel="0" collapsed="false">
      <c r="A268" s="1" t="n">
        <v>44272</v>
      </c>
      <c r="B268" s="2" t="s">
        <v>33</v>
      </c>
      <c r="C268" s="0" t="n">
        <f aca="false">C267+1</f>
        <v>380850</v>
      </c>
      <c r="D268" s="3" t="n">
        <v>100</v>
      </c>
      <c r="E268" s="4" t="s">
        <v>35</v>
      </c>
    </row>
    <row r="269" customFormat="false" ht="12.8" hidden="false" customHeight="false" outlineLevel="0" collapsed="false">
      <c r="A269" s="1" t="n">
        <v>44272</v>
      </c>
      <c r="B269" s="2" t="s">
        <v>11</v>
      </c>
      <c r="C269" s="0" t="n">
        <f aca="false">C268+1</f>
        <v>380851</v>
      </c>
      <c r="D269" s="3" t="n">
        <v>100</v>
      </c>
      <c r="E269" s="4" t="s">
        <v>49</v>
      </c>
    </row>
    <row r="270" customFormat="false" ht="12.8" hidden="false" customHeight="false" outlineLevel="0" collapsed="false">
      <c r="A270" s="1" t="n">
        <v>44272</v>
      </c>
      <c r="B270" s="2" t="s">
        <v>26</v>
      </c>
      <c r="C270" s="0" t="n">
        <f aca="false">C269+1</f>
        <v>380852</v>
      </c>
      <c r="D270" s="3" t="n">
        <v>40</v>
      </c>
      <c r="E270" s="4" t="s">
        <v>27</v>
      </c>
    </row>
    <row r="271" customFormat="false" ht="12.8" hidden="false" customHeight="false" outlineLevel="0" collapsed="false">
      <c r="A271" s="1" t="n">
        <v>44272</v>
      </c>
      <c r="B271" s="2" t="s">
        <v>48</v>
      </c>
      <c r="C271" s="0" t="n">
        <f aca="false">C270+1</f>
        <v>380853</v>
      </c>
      <c r="D271" s="3" t="n">
        <v>100</v>
      </c>
      <c r="E271" s="4" t="s">
        <v>31</v>
      </c>
    </row>
    <row r="272" customFormat="false" ht="12.8" hidden="false" customHeight="false" outlineLevel="0" collapsed="false">
      <c r="A272" s="1" t="n">
        <v>44273</v>
      </c>
      <c r="B272" s="2" t="s">
        <v>59</v>
      </c>
      <c r="C272" s="0" t="n">
        <f aca="false">C271+1</f>
        <v>380854</v>
      </c>
      <c r="D272" s="3" t="n">
        <v>100</v>
      </c>
      <c r="E272" s="4" t="s">
        <v>23</v>
      </c>
    </row>
    <row r="273" customFormat="false" ht="12.8" hidden="false" customHeight="false" outlineLevel="0" collapsed="false">
      <c r="A273" s="1" t="n">
        <v>44273</v>
      </c>
      <c r="B273" s="2" t="s">
        <v>33</v>
      </c>
      <c r="C273" s="0" t="n">
        <f aca="false">C272+1</f>
        <v>380855</v>
      </c>
      <c r="D273" s="3" t="n">
        <v>100</v>
      </c>
      <c r="E273" s="4" t="s">
        <v>44</v>
      </c>
    </row>
    <row r="274" customFormat="false" ht="12.8" hidden="false" customHeight="false" outlineLevel="0" collapsed="false">
      <c r="A274" s="1" t="n">
        <v>44273</v>
      </c>
      <c r="B274" s="2" t="s">
        <v>17</v>
      </c>
      <c r="C274" s="0" t="n">
        <f aca="false">C273+1</f>
        <v>380856</v>
      </c>
      <c r="D274" s="3" t="n">
        <v>400</v>
      </c>
      <c r="E274" s="4" t="s">
        <v>18</v>
      </c>
    </row>
    <row r="275" customFormat="false" ht="12.8" hidden="false" customHeight="false" outlineLevel="0" collapsed="false">
      <c r="A275" s="1" t="n">
        <v>44273</v>
      </c>
      <c r="B275" s="2" t="s">
        <v>9</v>
      </c>
      <c r="C275" s="0" t="n">
        <f aca="false">C274+1</f>
        <v>380857</v>
      </c>
      <c r="D275" s="3" t="n">
        <v>120</v>
      </c>
      <c r="E275" s="4" t="s">
        <v>24</v>
      </c>
    </row>
    <row r="276" customFormat="false" ht="12.8" hidden="false" customHeight="false" outlineLevel="0" collapsed="false">
      <c r="A276" s="1" t="n">
        <v>44273</v>
      </c>
      <c r="B276" s="2" t="s">
        <v>37</v>
      </c>
      <c r="C276" s="0" t="n">
        <f aca="false">C275+1</f>
        <v>380858</v>
      </c>
      <c r="D276" s="3" t="n">
        <v>300</v>
      </c>
      <c r="E276" s="4" t="s">
        <v>31</v>
      </c>
    </row>
    <row r="277" customFormat="false" ht="12.8" hidden="false" customHeight="false" outlineLevel="0" collapsed="false">
      <c r="A277" s="1" t="n">
        <v>44273</v>
      </c>
      <c r="B277" s="2" t="s">
        <v>28</v>
      </c>
      <c r="C277" s="0" t="n">
        <f aca="false">C276+1</f>
        <v>380859</v>
      </c>
      <c r="D277" s="3" t="n">
        <v>100</v>
      </c>
      <c r="E277" s="4" t="s">
        <v>46</v>
      </c>
    </row>
    <row r="278" customFormat="false" ht="12.8" hidden="false" customHeight="false" outlineLevel="0" collapsed="false">
      <c r="A278" s="1" t="n">
        <v>44273</v>
      </c>
      <c r="B278" s="2" t="s">
        <v>20</v>
      </c>
      <c r="C278" s="0" t="n">
        <f aca="false">C277+1</f>
        <v>380860</v>
      </c>
      <c r="D278" s="3" t="n">
        <v>0</v>
      </c>
      <c r="E278" s="4" t="s">
        <v>21</v>
      </c>
    </row>
    <row r="279" customFormat="false" ht="12.8" hidden="false" customHeight="false" outlineLevel="0" collapsed="false">
      <c r="A279" s="1" t="n">
        <v>44274</v>
      </c>
      <c r="B279" s="2" t="s">
        <v>11</v>
      </c>
      <c r="C279" s="0" t="n">
        <f aca="false">C278+1</f>
        <v>380861</v>
      </c>
      <c r="D279" s="3" t="n">
        <v>100</v>
      </c>
      <c r="E279" s="4" t="s">
        <v>41</v>
      </c>
    </row>
    <row r="280" customFormat="false" ht="12.8" hidden="false" customHeight="false" outlineLevel="0" collapsed="false">
      <c r="A280" s="1" t="n">
        <v>44274</v>
      </c>
      <c r="B280" s="2" t="s">
        <v>28</v>
      </c>
      <c r="C280" s="0" t="n">
        <f aca="false">C279+1</f>
        <v>380862</v>
      </c>
      <c r="D280" s="3" t="n">
        <v>100</v>
      </c>
      <c r="E280" s="4" t="s">
        <v>41</v>
      </c>
    </row>
    <row r="281" customFormat="false" ht="12.8" hidden="false" customHeight="false" outlineLevel="0" collapsed="false">
      <c r="A281" s="1" t="n">
        <v>44274</v>
      </c>
      <c r="B281" s="2" t="s">
        <v>54</v>
      </c>
      <c r="C281" s="0" t="n">
        <f aca="false">C280+1</f>
        <v>380863</v>
      </c>
      <c r="D281" s="3" t="n">
        <v>100</v>
      </c>
      <c r="E281" s="4" t="s">
        <v>18</v>
      </c>
    </row>
    <row r="282" customFormat="false" ht="12.8" hidden="false" customHeight="false" outlineLevel="0" collapsed="false">
      <c r="A282" s="1" t="n">
        <v>44274</v>
      </c>
      <c r="B282" s="2" t="s">
        <v>33</v>
      </c>
      <c r="C282" s="0" t="n">
        <f aca="false">C281+1</f>
        <v>380864</v>
      </c>
      <c r="D282" s="3" t="n">
        <v>100</v>
      </c>
      <c r="E282" s="4" t="s">
        <v>41</v>
      </c>
    </row>
    <row r="283" customFormat="false" ht="12.8" hidden="false" customHeight="false" outlineLevel="0" collapsed="false">
      <c r="A283" s="1" t="n">
        <v>44274</v>
      </c>
      <c r="B283" s="2" t="s">
        <v>59</v>
      </c>
      <c r="C283" s="0" t="n">
        <f aca="false">C282+1</f>
        <v>380865</v>
      </c>
      <c r="D283" s="3" t="n">
        <v>100</v>
      </c>
      <c r="E283" s="4" t="s">
        <v>49</v>
      </c>
    </row>
    <row r="284" customFormat="false" ht="12.8" hidden="false" customHeight="false" outlineLevel="0" collapsed="false">
      <c r="A284" s="1" t="n">
        <v>44275</v>
      </c>
      <c r="B284" s="2" t="s">
        <v>15</v>
      </c>
      <c r="C284" s="0" t="n">
        <f aca="false">C283+1</f>
        <v>380866</v>
      </c>
      <c r="D284" s="3" t="n">
        <v>300</v>
      </c>
      <c r="E284" s="4" t="s">
        <v>16</v>
      </c>
    </row>
    <row r="285" customFormat="false" ht="12.8" hidden="false" customHeight="false" outlineLevel="0" collapsed="false">
      <c r="A285" s="1" t="n">
        <v>44276</v>
      </c>
      <c r="B285" s="2" t="s">
        <v>22</v>
      </c>
      <c r="C285" s="0" t="n">
        <f aca="false">C284+1</f>
        <v>380867</v>
      </c>
      <c r="D285" s="3" t="n">
        <f aca="false">457+195</f>
        <v>652</v>
      </c>
      <c r="E285" s="4" t="s">
        <v>40</v>
      </c>
    </row>
    <row r="286" customFormat="false" ht="12.8" hidden="false" customHeight="false" outlineLevel="0" collapsed="false">
      <c r="A286" s="1" t="n">
        <v>44276</v>
      </c>
      <c r="B286" s="2" t="s">
        <v>28</v>
      </c>
      <c r="C286" s="0" t="n">
        <f aca="false">C285+1</f>
        <v>380868</v>
      </c>
      <c r="D286" s="3" t="n">
        <v>100</v>
      </c>
      <c r="E286" s="4" t="s">
        <v>35</v>
      </c>
    </row>
    <row r="287" customFormat="false" ht="12.8" hidden="false" customHeight="false" outlineLevel="0" collapsed="false">
      <c r="A287" s="1" t="n">
        <v>44276</v>
      </c>
      <c r="B287" s="2" t="s">
        <v>37</v>
      </c>
      <c r="C287" s="0" t="n">
        <f aca="false">C286+1</f>
        <v>380869</v>
      </c>
      <c r="D287" s="3" t="n">
        <v>300</v>
      </c>
      <c r="E287" s="4" t="s">
        <v>29</v>
      </c>
    </row>
    <row r="288" customFormat="false" ht="12.8" hidden="false" customHeight="false" outlineLevel="0" collapsed="false">
      <c r="A288" s="1" t="n">
        <v>44276</v>
      </c>
      <c r="B288" s="2" t="s">
        <v>20</v>
      </c>
      <c r="C288" s="0" t="n">
        <f aca="false">C287+1</f>
        <v>380870</v>
      </c>
      <c r="D288" s="3" t="n">
        <v>40</v>
      </c>
      <c r="E288" s="4" t="s">
        <v>27</v>
      </c>
    </row>
    <row r="289" customFormat="false" ht="12.8" hidden="false" customHeight="false" outlineLevel="0" collapsed="false">
      <c r="A289" s="1" t="n">
        <v>44276</v>
      </c>
      <c r="B289" s="2" t="s">
        <v>50</v>
      </c>
      <c r="C289" s="0" t="n">
        <f aca="false">C288+1</f>
        <v>380871</v>
      </c>
      <c r="D289" s="3" t="n">
        <v>200</v>
      </c>
      <c r="E289" s="4" t="s">
        <v>31</v>
      </c>
    </row>
    <row r="290" customFormat="false" ht="12.8" hidden="false" customHeight="false" outlineLevel="0" collapsed="false">
      <c r="A290" s="1" t="n">
        <v>44276</v>
      </c>
      <c r="B290" s="2" t="s">
        <v>42</v>
      </c>
      <c r="C290" s="0" t="n">
        <f aca="false">C289+1</f>
        <v>380872</v>
      </c>
      <c r="D290" s="3" t="n">
        <v>100</v>
      </c>
      <c r="E290" s="4" t="s">
        <v>23</v>
      </c>
    </row>
    <row r="291" customFormat="false" ht="12.8" hidden="false" customHeight="false" outlineLevel="0" collapsed="false">
      <c r="A291" s="1" t="n">
        <v>44277</v>
      </c>
      <c r="B291" s="2" t="s">
        <v>26</v>
      </c>
      <c r="C291" s="0" t="n">
        <f aca="false">C290+1</f>
        <v>380873</v>
      </c>
      <c r="D291" s="3" t="n">
        <f aca="false">457+362</f>
        <v>819</v>
      </c>
      <c r="E291" s="4" t="s">
        <v>35</v>
      </c>
    </row>
    <row r="292" customFormat="false" ht="12.8" hidden="false" customHeight="false" outlineLevel="0" collapsed="false">
      <c r="A292" s="1" t="n">
        <v>44277</v>
      </c>
      <c r="B292" s="2" t="s">
        <v>26</v>
      </c>
      <c r="C292" s="0" t="n">
        <f aca="false">C291+1</f>
        <v>380874</v>
      </c>
      <c r="D292" s="3" t="n">
        <v>50</v>
      </c>
      <c r="E292" s="4" t="s">
        <v>35</v>
      </c>
    </row>
    <row r="293" customFormat="false" ht="12.8" hidden="false" customHeight="false" outlineLevel="0" collapsed="false">
      <c r="A293" s="1" t="n">
        <v>44277</v>
      </c>
      <c r="B293" s="2" t="s">
        <v>26</v>
      </c>
      <c r="C293" s="0" t="n">
        <f aca="false">C292+1</f>
        <v>380875</v>
      </c>
      <c r="D293" s="3" t="n">
        <v>70</v>
      </c>
      <c r="E293" s="4" t="s">
        <v>43</v>
      </c>
    </row>
    <row r="294" customFormat="false" ht="12.8" hidden="false" customHeight="false" outlineLevel="0" collapsed="false">
      <c r="A294" s="1" t="n">
        <v>44277</v>
      </c>
      <c r="B294" s="2" t="s">
        <v>15</v>
      </c>
      <c r="C294" s="0" t="n">
        <f aca="false">C293+1</f>
        <v>380876</v>
      </c>
      <c r="D294" s="3" t="n">
        <v>150</v>
      </c>
      <c r="E294" s="4" t="s">
        <v>49</v>
      </c>
    </row>
    <row r="295" customFormat="false" ht="12.8" hidden="false" customHeight="false" outlineLevel="0" collapsed="false">
      <c r="A295" s="1" t="n">
        <v>44277</v>
      </c>
      <c r="B295" s="2" t="s">
        <v>54</v>
      </c>
      <c r="C295" s="0" t="n">
        <f aca="false">C294+1</f>
        <v>380877</v>
      </c>
      <c r="D295" s="3" t="n">
        <v>100</v>
      </c>
      <c r="E295" s="4" t="s">
        <v>24</v>
      </c>
    </row>
    <row r="296" customFormat="false" ht="12.8" hidden="false" customHeight="false" outlineLevel="0" collapsed="false">
      <c r="A296" s="1" t="n">
        <v>44277</v>
      </c>
      <c r="B296" s="2" t="s">
        <v>11</v>
      </c>
      <c r="C296" s="0" t="n">
        <f aca="false">C295+1</f>
        <v>380878</v>
      </c>
      <c r="D296" s="3" t="n">
        <v>80</v>
      </c>
      <c r="E296" s="4" t="s">
        <v>24</v>
      </c>
    </row>
    <row r="297" customFormat="false" ht="12.8" hidden="false" customHeight="false" outlineLevel="0" collapsed="false">
      <c r="A297" s="1" t="n">
        <v>44278</v>
      </c>
      <c r="B297" s="2" t="s">
        <v>26</v>
      </c>
      <c r="C297" s="0" t="n">
        <f aca="false">C296+1</f>
        <v>380879</v>
      </c>
      <c r="D297" s="0" t="n">
        <v>0</v>
      </c>
      <c r="E297" s="4" t="s">
        <v>60</v>
      </c>
    </row>
    <row r="298" customFormat="false" ht="12.8" hidden="false" customHeight="false" outlineLevel="0" collapsed="false">
      <c r="A298" s="1" t="n">
        <v>44279</v>
      </c>
      <c r="B298" s="2" t="s">
        <v>17</v>
      </c>
      <c r="C298" s="0" t="n">
        <f aca="false">C297+1</f>
        <v>380880</v>
      </c>
      <c r="D298" s="3" t="n">
        <v>400</v>
      </c>
      <c r="E298" s="4" t="s">
        <v>18</v>
      </c>
    </row>
    <row r="299" customFormat="false" ht="12.8" hidden="false" customHeight="false" outlineLevel="0" collapsed="false">
      <c r="A299" s="1" t="n">
        <v>44279</v>
      </c>
      <c r="B299" s="2" t="s">
        <v>61</v>
      </c>
      <c r="C299" s="0" t="n">
        <f aca="false">C298+1</f>
        <v>380881</v>
      </c>
      <c r="D299" s="3" t="n">
        <v>100</v>
      </c>
      <c r="E299" s="4" t="s">
        <v>41</v>
      </c>
    </row>
    <row r="300" customFormat="false" ht="12.8" hidden="false" customHeight="false" outlineLevel="0" collapsed="false">
      <c r="A300" s="1" t="n">
        <v>44279</v>
      </c>
      <c r="B300" s="2" t="s">
        <v>37</v>
      </c>
      <c r="C300" s="0" t="n">
        <f aca="false">C299+1</f>
        <v>380882</v>
      </c>
      <c r="D300" s="3" t="n">
        <v>200</v>
      </c>
      <c r="E300" s="4" t="s">
        <v>29</v>
      </c>
    </row>
    <row r="301" customFormat="false" ht="12.8" hidden="false" customHeight="false" outlineLevel="0" collapsed="false">
      <c r="A301" s="1" t="n">
        <v>44279</v>
      </c>
      <c r="B301" s="2" t="s">
        <v>26</v>
      </c>
      <c r="C301" s="0" t="n">
        <f aca="false">C300+1</f>
        <v>380883</v>
      </c>
      <c r="D301" s="3" t="n">
        <v>40</v>
      </c>
      <c r="E301" s="4" t="s">
        <v>27</v>
      </c>
    </row>
    <row r="302" customFormat="false" ht="12.8" hidden="false" customHeight="false" outlineLevel="0" collapsed="false">
      <c r="A302" s="1" t="n">
        <v>44279</v>
      </c>
      <c r="B302" s="2" t="s">
        <v>9</v>
      </c>
      <c r="C302" s="0" t="n">
        <f aca="false">C301+1</f>
        <v>380884</v>
      </c>
      <c r="D302" s="3" t="n">
        <v>60</v>
      </c>
      <c r="E302" s="4" t="s">
        <v>10</v>
      </c>
    </row>
    <row r="303" customFormat="false" ht="12.8" hidden="false" customHeight="false" outlineLevel="0" collapsed="false">
      <c r="A303" s="1" t="n">
        <v>44280</v>
      </c>
      <c r="B303" s="2" t="s">
        <v>62</v>
      </c>
      <c r="C303" s="0" t="n">
        <f aca="false">C302+1</f>
        <v>380885</v>
      </c>
      <c r="D303" s="3" t="n">
        <v>200</v>
      </c>
      <c r="E303" s="12" t="s">
        <v>24</v>
      </c>
    </row>
    <row r="304" customFormat="false" ht="12.8" hidden="false" customHeight="false" outlineLevel="0" collapsed="false">
      <c r="A304" s="1" t="n">
        <v>44281</v>
      </c>
      <c r="B304" s="2" t="s">
        <v>17</v>
      </c>
      <c r="C304" s="0" t="n">
        <f aca="false">C303+1</f>
        <v>380886</v>
      </c>
      <c r="D304" s="3" t="n">
        <v>150</v>
      </c>
      <c r="E304" s="4" t="s">
        <v>18</v>
      </c>
    </row>
    <row r="305" customFormat="false" ht="12.8" hidden="false" customHeight="false" outlineLevel="0" collapsed="false">
      <c r="A305" s="1" t="n">
        <v>44281</v>
      </c>
      <c r="B305" s="2" t="s">
        <v>33</v>
      </c>
      <c r="C305" s="0" t="n">
        <f aca="false">C304+1</f>
        <v>380887</v>
      </c>
      <c r="D305" s="3" t="n">
        <v>100</v>
      </c>
      <c r="E305" s="4" t="s">
        <v>29</v>
      </c>
    </row>
    <row r="306" customFormat="false" ht="12.8" hidden="false" customHeight="false" outlineLevel="0" collapsed="false">
      <c r="A306" s="1" t="n">
        <v>44281</v>
      </c>
      <c r="B306" s="2" t="s">
        <v>26</v>
      </c>
      <c r="C306" s="0" t="n">
        <f aca="false">C305+1</f>
        <v>380888</v>
      </c>
      <c r="D306" s="3" t="n">
        <v>40</v>
      </c>
      <c r="E306" s="4" t="s">
        <v>27</v>
      </c>
    </row>
    <row r="307" customFormat="false" ht="12.8" hidden="false" customHeight="false" outlineLevel="0" collapsed="false">
      <c r="A307" s="1" t="n">
        <v>44281</v>
      </c>
      <c r="B307" s="2" t="s">
        <v>20</v>
      </c>
      <c r="C307" s="0" t="n">
        <f aca="false">C306+1</f>
        <v>380889</v>
      </c>
      <c r="D307" s="3" t="n">
        <v>0</v>
      </c>
      <c r="E307" s="4" t="s">
        <v>21</v>
      </c>
    </row>
    <row r="308" customFormat="false" ht="12.8" hidden="false" customHeight="false" outlineLevel="0" collapsed="false">
      <c r="A308" s="1" t="n">
        <v>44283</v>
      </c>
      <c r="B308" s="2" t="s">
        <v>22</v>
      </c>
      <c r="C308" s="0" t="n">
        <f aca="false">C307+1</f>
        <v>380890</v>
      </c>
      <c r="D308" s="3" t="n">
        <f aca="false">54+456</f>
        <v>510</v>
      </c>
      <c r="E308" s="4" t="s">
        <v>40</v>
      </c>
    </row>
    <row r="309" customFormat="false" ht="12.8" hidden="false" customHeight="false" outlineLevel="0" collapsed="false">
      <c r="A309" s="1" t="n">
        <v>44284</v>
      </c>
      <c r="B309" s="2" t="s">
        <v>37</v>
      </c>
      <c r="C309" s="0" t="n">
        <f aca="false">C308+1</f>
        <v>380891</v>
      </c>
      <c r="D309" s="3" t="n">
        <v>100</v>
      </c>
      <c r="E309" s="4" t="s">
        <v>49</v>
      </c>
    </row>
    <row r="310" customFormat="false" ht="12.8" hidden="false" customHeight="false" outlineLevel="0" collapsed="false">
      <c r="A310" s="1" t="n">
        <v>44284</v>
      </c>
      <c r="B310" s="2" t="s">
        <v>33</v>
      </c>
      <c r="C310" s="0" t="n">
        <f aca="false">C309+1</f>
        <v>380892</v>
      </c>
      <c r="D310" s="3" t="n">
        <v>500</v>
      </c>
      <c r="E310" s="4" t="s">
        <v>46</v>
      </c>
    </row>
    <row r="311" customFormat="false" ht="12.8" hidden="false" customHeight="false" outlineLevel="0" collapsed="false">
      <c r="A311" s="1" t="n">
        <v>44284</v>
      </c>
      <c r="B311" s="2" t="s">
        <v>17</v>
      </c>
      <c r="C311" s="0" t="n">
        <f aca="false">C310+1</f>
        <v>380893</v>
      </c>
      <c r="D311" s="3" t="n">
        <v>200</v>
      </c>
      <c r="E311" s="4" t="s">
        <v>18</v>
      </c>
    </row>
    <row r="312" customFormat="false" ht="12.8" hidden="false" customHeight="false" outlineLevel="0" collapsed="false">
      <c r="A312" s="1" t="n">
        <v>44285</v>
      </c>
      <c r="B312" s="2" t="s">
        <v>28</v>
      </c>
      <c r="C312" s="0" t="n">
        <f aca="false">C311+1</f>
        <v>380894</v>
      </c>
      <c r="D312" s="3" t="n">
        <v>200</v>
      </c>
      <c r="E312" s="4" t="s">
        <v>14</v>
      </c>
    </row>
    <row r="313" customFormat="false" ht="12.8" hidden="false" customHeight="false" outlineLevel="0" collapsed="false">
      <c r="A313" s="1" t="n">
        <v>44285</v>
      </c>
      <c r="B313" s="2" t="s">
        <v>20</v>
      </c>
      <c r="C313" s="0" t="n">
        <f aca="false">C312+1</f>
        <v>380895</v>
      </c>
      <c r="D313" s="3" t="n">
        <v>0</v>
      </c>
      <c r="E313" s="4" t="s">
        <v>32</v>
      </c>
    </row>
    <row r="314" customFormat="false" ht="12.8" hidden="false" customHeight="false" outlineLevel="0" collapsed="false">
      <c r="A314" s="1" t="n">
        <v>44286</v>
      </c>
      <c r="B314" s="2" t="s">
        <v>28</v>
      </c>
      <c r="C314" s="0" t="n">
        <f aca="false">C313+1</f>
        <v>380896</v>
      </c>
      <c r="D314" s="3" t="n">
        <v>200</v>
      </c>
      <c r="E314" s="4" t="s">
        <v>41</v>
      </c>
    </row>
    <row r="315" customFormat="false" ht="12.8" hidden="false" customHeight="false" outlineLevel="0" collapsed="false">
      <c r="A315" s="1" t="n">
        <v>44286</v>
      </c>
      <c r="B315" s="2" t="s">
        <v>9</v>
      </c>
      <c r="C315" s="0" t="n">
        <v>381601</v>
      </c>
      <c r="D315" s="3" t="n">
        <v>60</v>
      </c>
      <c r="E315" s="4" t="s">
        <v>10</v>
      </c>
    </row>
    <row r="316" customFormat="false" ht="12.8" hidden="false" customHeight="false" outlineLevel="0" collapsed="false">
      <c r="A316" s="1" t="n">
        <v>44286</v>
      </c>
      <c r="B316" s="2" t="s">
        <v>26</v>
      </c>
      <c r="C316" s="0" t="n">
        <v>381602</v>
      </c>
      <c r="D316" s="3" t="n">
        <v>0</v>
      </c>
      <c r="E316" s="4" t="s">
        <v>14</v>
      </c>
    </row>
    <row r="317" customFormat="false" ht="12.8" hidden="false" customHeight="false" outlineLevel="0" collapsed="false">
      <c r="A317" s="1" t="n">
        <v>44287</v>
      </c>
      <c r="B317" s="2" t="s">
        <v>50</v>
      </c>
      <c r="C317" s="0" t="n">
        <f aca="false">C316+1</f>
        <v>381603</v>
      </c>
      <c r="D317" s="3" t="n">
        <v>300</v>
      </c>
      <c r="E317" s="4" t="s">
        <v>12</v>
      </c>
    </row>
    <row r="318" customFormat="false" ht="12.8" hidden="false" customHeight="false" outlineLevel="0" collapsed="false">
      <c r="A318" s="1" t="n">
        <v>44287</v>
      </c>
      <c r="B318" s="2" t="s">
        <v>15</v>
      </c>
      <c r="C318" s="0" t="n">
        <v>381603</v>
      </c>
      <c r="D318" s="3" t="n">
        <v>80</v>
      </c>
      <c r="E318" s="4" t="s">
        <v>38</v>
      </c>
    </row>
    <row r="319" customFormat="false" ht="12.8" hidden="false" customHeight="false" outlineLevel="0" collapsed="false">
      <c r="A319" s="1" t="n">
        <v>44287</v>
      </c>
      <c r="B319" s="2" t="s">
        <v>50</v>
      </c>
      <c r="C319" s="0" t="n">
        <v>381604</v>
      </c>
      <c r="D319" s="3" t="n">
        <v>100</v>
      </c>
      <c r="E319" s="4" t="s">
        <v>29</v>
      </c>
    </row>
    <row r="320" customFormat="false" ht="12.8" hidden="false" customHeight="false" outlineLevel="0" collapsed="false">
      <c r="A320" s="1" t="n">
        <v>44287</v>
      </c>
      <c r="B320" s="2" t="s">
        <v>42</v>
      </c>
      <c r="C320" s="0" t="n">
        <v>381605</v>
      </c>
      <c r="D320" s="3" t="n">
        <v>100</v>
      </c>
      <c r="E320" s="4" t="s">
        <v>23</v>
      </c>
    </row>
    <row r="321" customFormat="false" ht="12.8" hidden="false" customHeight="false" outlineLevel="0" collapsed="false">
      <c r="A321" s="1" t="n">
        <v>44287</v>
      </c>
      <c r="B321" s="2" t="s">
        <v>22</v>
      </c>
      <c r="C321" s="0" t="n">
        <v>381606</v>
      </c>
      <c r="D321" s="3" t="n">
        <v>427</v>
      </c>
      <c r="E321" s="4" t="s">
        <v>40</v>
      </c>
    </row>
    <row r="322" customFormat="false" ht="12.8" hidden="false" customHeight="false" outlineLevel="0" collapsed="false">
      <c r="A322" s="1" t="n">
        <v>44287</v>
      </c>
      <c r="B322" s="2" t="s">
        <v>26</v>
      </c>
      <c r="C322" s="0" t="n">
        <v>381607</v>
      </c>
      <c r="D322" s="3" t="n">
        <v>0</v>
      </c>
      <c r="E322" s="4" t="s">
        <v>27</v>
      </c>
    </row>
    <row r="323" customFormat="false" ht="12.8" hidden="false" customHeight="false" outlineLevel="0" collapsed="false">
      <c r="A323" s="1" t="n">
        <v>44287</v>
      </c>
      <c r="B323" s="2" t="s">
        <v>17</v>
      </c>
      <c r="C323" s="0" t="n">
        <v>381608</v>
      </c>
      <c r="D323" s="3" t="n">
        <v>300</v>
      </c>
      <c r="E323" s="4" t="s">
        <v>18</v>
      </c>
    </row>
    <row r="324" customFormat="false" ht="12.8" hidden="false" customHeight="false" outlineLevel="0" collapsed="false">
      <c r="A324" s="1" t="n">
        <v>44287</v>
      </c>
      <c r="B324" s="2" t="s">
        <v>15</v>
      </c>
      <c r="C324" s="0" t="n">
        <v>381609</v>
      </c>
      <c r="D324" s="3" t="n">
        <v>200</v>
      </c>
      <c r="E324" s="4" t="s">
        <v>41</v>
      </c>
    </row>
    <row r="325" customFormat="false" ht="12.8" hidden="false" customHeight="false" outlineLevel="0" collapsed="false">
      <c r="A325" s="1" t="n">
        <v>44287</v>
      </c>
      <c r="B325" s="2" t="s">
        <v>22</v>
      </c>
      <c r="C325" s="0" t="n">
        <v>381652</v>
      </c>
      <c r="D325" s="3" t="n">
        <f aca="false">452+11</f>
        <v>463</v>
      </c>
      <c r="E325" s="4" t="s">
        <v>40</v>
      </c>
    </row>
    <row r="326" customFormat="false" ht="12.8" hidden="false" customHeight="false" outlineLevel="0" collapsed="false">
      <c r="A326" s="1" t="n">
        <v>44288</v>
      </c>
      <c r="B326" s="2" t="s">
        <v>37</v>
      </c>
      <c r="C326" s="0" t="n">
        <v>381610</v>
      </c>
      <c r="D326" s="3" t="n">
        <v>200</v>
      </c>
      <c r="E326" s="4" t="s">
        <v>31</v>
      </c>
    </row>
    <row r="327" customFormat="false" ht="12.8" hidden="false" customHeight="false" outlineLevel="0" collapsed="false">
      <c r="A327" s="1" t="n">
        <v>44288</v>
      </c>
      <c r="B327" s="2" t="s">
        <v>33</v>
      </c>
      <c r="C327" s="0" t="n">
        <v>381611</v>
      </c>
      <c r="D327" s="3" t="n">
        <v>80</v>
      </c>
      <c r="E327" s="4" t="s">
        <v>39</v>
      </c>
    </row>
    <row r="328" customFormat="false" ht="12.8" hidden="false" customHeight="false" outlineLevel="0" collapsed="false">
      <c r="A328" s="1" t="n">
        <v>44288</v>
      </c>
      <c r="B328" s="2" t="s">
        <v>20</v>
      </c>
      <c r="C328" s="0" t="n">
        <v>381612</v>
      </c>
      <c r="D328" s="3" t="n">
        <v>50</v>
      </c>
      <c r="E328" s="4" t="s">
        <v>58</v>
      </c>
    </row>
    <row r="329" customFormat="false" ht="12.8" hidden="false" customHeight="false" outlineLevel="0" collapsed="false">
      <c r="A329" s="1" t="n">
        <v>44288</v>
      </c>
      <c r="B329" s="2" t="s">
        <v>15</v>
      </c>
      <c r="C329" s="0" t="n">
        <v>381613</v>
      </c>
      <c r="D329" s="3" t="n">
        <v>100</v>
      </c>
      <c r="E329" s="4" t="s">
        <v>16</v>
      </c>
    </row>
    <row r="330" customFormat="false" ht="12.8" hidden="false" customHeight="false" outlineLevel="0" collapsed="false">
      <c r="A330" s="1" t="n">
        <v>44289</v>
      </c>
      <c r="B330" s="2" t="s">
        <v>20</v>
      </c>
      <c r="C330" s="0" t="n">
        <v>381614</v>
      </c>
      <c r="D330" s="3" t="n">
        <v>0</v>
      </c>
      <c r="E330" s="4" t="s">
        <v>21</v>
      </c>
    </row>
    <row r="331" customFormat="false" ht="12.8" hidden="false" customHeight="false" outlineLevel="0" collapsed="false">
      <c r="A331" s="1" t="n">
        <v>44289</v>
      </c>
      <c r="B331" s="2" t="s">
        <v>15</v>
      </c>
      <c r="C331" s="0" t="n">
        <f aca="false">C330+1</f>
        <v>381615</v>
      </c>
      <c r="D331" s="3" t="n">
        <v>100</v>
      </c>
      <c r="E331" s="4" t="s">
        <v>16</v>
      </c>
    </row>
    <row r="332" customFormat="false" ht="12.8" hidden="false" customHeight="false" outlineLevel="0" collapsed="false">
      <c r="A332" s="1" t="n">
        <v>44290</v>
      </c>
      <c r="B332" s="2" t="s">
        <v>26</v>
      </c>
      <c r="C332" s="0" t="n">
        <v>381615</v>
      </c>
      <c r="D332" s="13" t="n">
        <v>40</v>
      </c>
      <c r="E332" s="4" t="s">
        <v>27</v>
      </c>
    </row>
    <row r="333" customFormat="false" ht="12.8" hidden="false" customHeight="false" outlineLevel="0" collapsed="false">
      <c r="A333" s="1" t="n">
        <v>44290</v>
      </c>
      <c r="B333" s="2" t="s">
        <v>11</v>
      </c>
      <c r="C333" s="0" t="n">
        <v>381616</v>
      </c>
      <c r="D333" s="3" t="n">
        <v>100</v>
      </c>
      <c r="E333" s="4" t="s">
        <v>29</v>
      </c>
    </row>
    <row r="334" customFormat="false" ht="12.8" hidden="false" customHeight="false" outlineLevel="0" collapsed="false">
      <c r="A334" s="1" t="n">
        <v>44291</v>
      </c>
      <c r="B334" s="2" t="s">
        <v>11</v>
      </c>
      <c r="C334" s="0" t="n">
        <v>381617</v>
      </c>
      <c r="D334" s="3" t="n">
        <v>300</v>
      </c>
      <c r="E334" s="4" t="s">
        <v>23</v>
      </c>
    </row>
    <row r="335" customFormat="false" ht="12.8" hidden="false" customHeight="false" outlineLevel="0" collapsed="false">
      <c r="A335" s="1" t="n">
        <v>44291</v>
      </c>
      <c r="B335" s="2" t="s">
        <v>50</v>
      </c>
      <c r="C335" s="0" t="n">
        <v>381618</v>
      </c>
      <c r="D335" s="3" t="n">
        <v>100</v>
      </c>
      <c r="E335" s="4" t="s">
        <v>16</v>
      </c>
    </row>
    <row r="336" customFormat="false" ht="12.8" hidden="false" customHeight="false" outlineLevel="0" collapsed="false">
      <c r="A336" s="1" t="n">
        <v>44291</v>
      </c>
      <c r="B336" s="2" t="s">
        <v>42</v>
      </c>
      <c r="C336" s="0" t="n">
        <v>381619</v>
      </c>
      <c r="D336" s="3" t="n">
        <v>100</v>
      </c>
      <c r="E336" s="4" t="s">
        <v>29</v>
      </c>
    </row>
    <row r="337" customFormat="false" ht="12.8" hidden="false" customHeight="false" outlineLevel="0" collapsed="false">
      <c r="A337" s="1" t="n">
        <v>44291</v>
      </c>
      <c r="B337" s="2" t="s">
        <v>28</v>
      </c>
      <c r="C337" s="0" t="n">
        <v>381620</v>
      </c>
      <c r="D337" s="3" t="n">
        <v>200</v>
      </c>
      <c r="E337" s="4" t="s">
        <v>12</v>
      </c>
    </row>
    <row r="338" customFormat="false" ht="12.8" hidden="false" customHeight="false" outlineLevel="0" collapsed="false">
      <c r="A338" s="1" t="n">
        <v>44291</v>
      </c>
      <c r="B338" s="2" t="s">
        <v>34</v>
      </c>
      <c r="C338" s="0" t="n">
        <v>381621</v>
      </c>
      <c r="D338" s="3" t="n">
        <v>200</v>
      </c>
      <c r="E338" s="4" t="s">
        <v>46</v>
      </c>
    </row>
    <row r="339" customFormat="false" ht="12.8" hidden="false" customHeight="false" outlineLevel="0" collapsed="false">
      <c r="A339" s="1" t="n">
        <v>44291</v>
      </c>
      <c r="B339" s="2" t="s">
        <v>15</v>
      </c>
      <c r="C339" s="0" t="n">
        <v>381622</v>
      </c>
      <c r="D339" s="3" t="n">
        <v>100</v>
      </c>
      <c r="E339" s="4" t="s">
        <v>44</v>
      </c>
    </row>
    <row r="340" customFormat="false" ht="12.8" hidden="false" customHeight="false" outlineLevel="0" collapsed="false">
      <c r="A340" s="1" t="n">
        <v>44291</v>
      </c>
      <c r="B340" s="2" t="s">
        <v>26</v>
      </c>
      <c r="C340" s="0" t="n">
        <v>381623</v>
      </c>
      <c r="D340" s="3" t="n">
        <v>40</v>
      </c>
      <c r="E340" s="4" t="s">
        <v>27</v>
      </c>
    </row>
    <row r="341" customFormat="false" ht="12.8" hidden="false" customHeight="false" outlineLevel="0" collapsed="false">
      <c r="A341" s="1" t="n">
        <v>44292</v>
      </c>
      <c r="B341" s="2" t="s">
        <v>62</v>
      </c>
      <c r="C341" s="0" t="n">
        <v>381624</v>
      </c>
      <c r="D341" s="3" t="n">
        <v>100</v>
      </c>
      <c r="E341" s="4" t="s">
        <v>41</v>
      </c>
    </row>
    <row r="342" customFormat="false" ht="12.8" hidden="false" customHeight="false" outlineLevel="0" collapsed="false">
      <c r="A342" s="1" t="n">
        <v>44292</v>
      </c>
      <c r="B342" s="2" t="s">
        <v>11</v>
      </c>
      <c r="C342" s="0" t="n">
        <v>381625</v>
      </c>
      <c r="D342" s="3" t="n">
        <v>70</v>
      </c>
      <c r="E342" s="4" t="s">
        <v>23</v>
      </c>
    </row>
    <row r="343" customFormat="false" ht="12.8" hidden="false" customHeight="false" outlineLevel="0" collapsed="false">
      <c r="A343" s="1" t="n">
        <v>44292</v>
      </c>
      <c r="B343" s="2" t="s">
        <v>15</v>
      </c>
      <c r="C343" s="0" t="n">
        <v>381626</v>
      </c>
      <c r="D343" s="3" t="n">
        <v>700</v>
      </c>
      <c r="E343" s="4" t="s">
        <v>44</v>
      </c>
    </row>
    <row r="344" customFormat="false" ht="12.8" hidden="false" customHeight="false" outlineLevel="0" collapsed="false">
      <c r="A344" s="1" t="n">
        <v>44292</v>
      </c>
      <c r="B344" s="2" t="s">
        <v>17</v>
      </c>
      <c r="C344" s="0" t="n">
        <v>381627</v>
      </c>
      <c r="D344" s="3" t="n">
        <v>200</v>
      </c>
      <c r="E344" s="4" t="s">
        <v>18</v>
      </c>
    </row>
    <row r="345" customFormat="false" ht="12.8" hidden="false" customHeight="false" outlineLevel="0" collapsed="false">
      <c r="A345" s="1" t="n">
        <v>44292</v>
      </c>
      <c r="B345" s="2" t="s">
        <v>26</v>
      </c>
      <c r="C345" s="0" t="n">
        <v>381628</v>
      </c>
      <c r="D345" s="3" t="n">
        <f aca="false">50+40</f>
        <v>90</v>
      </c>
      <c r="E345" s="4" t="s">
        <v>43</v>
      </c>
    </row>
    <row r="346" customFormat="false" ht="12.8" hidden="false" customHeight="false" outlineLevel="0" collapsed="false">
      <c r="A346" s="1" t="n">
        <v>44293</v>
      </c>
      <c r="B346" s="2" t="s">
        <v>11</v>
      </c>
      <c r="C346" s="0" t="n">
        <v>381629</v>
      </c>
      <c r="D346" s="3" t="n">
        <v>200</v>
      </c>
      <c r="E346" s="4" t="s">
        <v>23</v>
      </c>
    </row>
    <row r="347" customFormat="false" ht="12.8" hidden="false" customHeight="false" outlineLevel="0" collapsed="false">
      <c r="A347" s="1" t="n">
        <v>44293</v>
      </c>
      <c r="B347" s="2" t="s">
        <v>34</v>
      </c>
      <c r="C347" s="0" t="n">
        <v>381630</v>
      </c>
      <c r="D347" s="3" t="n">
        <v>250</v>
      </c>
      <c r="E347" s="4" t="s">
        <v>12</v>
      </c>
    </row>
    <row r="348" customFormat="false" ht="12.8" hidden="false" customHeight="false" outlineLevel="0" collapsed="false">
      <c r="A348" s="1" t="n">
        <v>44293</v>
      </c>
      <c r="B348" s="2" t="s">
        <v>62</v>
      </c>
      <c r="C348" s="0" t="n">
        <v>381631</v>
      </c>
      <c r="D348" s="3" t="n">
        <v>100</v>
      </c>
      <c r="E348" s="4" t="s">
        <v>41</v>
      </c>
    </row>
    <row r="349" customFormat="false" ht="12.8" hidden="false" customHeight="false" outlineLevel="0" collapsed="false">
      <c r="A349" s="1" t="n">
        <v>44293</v>
      </c>
      <c r="B349" s="2" t="s">
        <v>33</v>
      </c>
      <c r="C349" s="0" t="n">
        <v>381632</v>
      </c>
      <c r="D349" s="3" t="n">
        <v>100</v>
      </c>
      <c r="E349" s="4" t="s">
        <v>39</v>
      </c>
    </row>
    <row r="350" customFormat="false" ht="12.8" hidden="false" customHeight="false" outlineLevel="0" collapsed="false">
      <c r="A350" s="1" t="n">
        <v>44293</v>
      </c>
      <c r="B350" s="2" t="s">
        <v>50</v>
      </c>
      <c r="C350" s="0" t="n">
        <v>381633</v>
      </c>
      <c r="D350" s="3" t="n">
        <v>100</v>
      </c>
      <c r="E350" s="4" t="s">
        <v>31</v>
      </c>
    </row>
    <row r="351" customFormat="false" ht="12.8" hidden="false" customHeight="false" outlineLevel="0" collapsed="false">
      <c r="A351" s="1" t="n">
        <v>44293</v>
      </c>
      <c r="B351" s="2" t="s">
        <v>11</v>
      </c>
      <c r="C351" s="0" t="n">
        <v>381634</v>
      </c>
      <c r="D351" s="3" t="n">
        <v>200</v>
      </c>
      <c r="E351" s="4" t="s">
        <v>16</v>
      </c>
    </row>
    <row r="352" customFormat="false" ht="12.8" hidden="false" customHeight="false" outlineLevel="0" collapsed="false">
      <c r="A352" s="1" t="n">
        <v>44294</v>
      </c>
      <c r="B352" s="2" t="s">
        <v>9</v>
      </c>
      <c r="C352" s="0" t="n">
        <v>381635</v>
      </c>
      <c r="D352" s="3" t="n">
        <v>60</v>
      </c>
      <c r="E352" s="4" t="s">
        <v>10</v>
      </c>
    </row>
    <row r="353" customFormat="false" ht="12.8" hidden="false" customHeight="false" outlineLevel="0" collapsed="false">
      <c r="A353" s="1" t="n">
        <v>44294</v>
      </c>
      <c r="B353" s="2" t="s">
        <v>61</v>
      </c>
      <c r="C353" s="0" t="n">
        <v>381636</v>
      </c>
      <c r="D353" s="3" t="n">
        <v>100</v>
      </c>
      <c r="E353" s="4" t="s">
        <v>46</v>
      </c>
    </row>
    <row r="354" customFormat="false" ht="12.8" hidden="false" customHeight="false" outlineLevel="0" collapsed="false">
      <c r="A354" s="1" t="n">
        <v>44294</v>
      </c>
      <c r="B354" s="2" t="s">
        <v>52</v>
      </c>
      <c r="C354" s="0" t="n">
        <v>381637</v>
      </c>
      <c r="D354" s="3" t="n">
        <v>100</v>
      </c>
      <c r="E354" s="4" t="s">
        <v>29</v>
      </c>
    </row>
    <row r="355" customFormat="false" ht="12.8" hidden="false" customHeight="false" outlineLevel="0" collapsed="false">
      <c r="A355" s="1" t="n">
        <v>44294</v>
      </c>
      <c r="B355" s="2" t="s">
        <v>11</v>
      </c>
      <c r="C355" s="0" t="n">
        <v>381639</v>
      </c>
      <c r="D355" s="3" t="n">
        <v>250</v>
      </c>
      <c r="E355" s="4" t="s">
        <v>16</v>
      </c>
    </row>
    <row r="356" customFormat="false" ht="12.8" hidden="false" customHeight="false" outlineLevel="0" collapsed="false">
      <c r="A356" s="1" t="n">
        <v>44295</v>
      </c>
      <c r="B356" s="2" t="s">
        <v>34</v>
      </c>
      <c r="C356" s="0" t="n">
        <v>381638</v>
      </c>
      <c r="D356" s="3" t="n">
        <f aca="false">339+453</f>
        <v>792</v>
      </c>
      <c r="E356" s="4" t="s">
        <v>12</v>
      </c>
    </row>
    <row r="357" customFormat="false" ht="12.8" hidden="false" customHeight="false" outlineLevel="0" collapsed="false">
      <c r="A357" s="1" t="n">
        <v>44295</v>
      </c>
      <c r="B357" s="2" t="s">
        <v>62</v>
      </c>
      <c r="C357" s="0" t="n">
        <v>381640</v>
      </c>
      <c r="D357" s="3" t="n">
        <v>250</v>
      </c>
      <c r="E357" s="4" t="s">
        <v>41</v>
      </c>
    </row>
    <row r="358" customFormat="false" ht="12.8" hidden="false" customHeight="false" outlineLevel="0" collapsed="false">
      <c r="A358" s="1" t="n">
        <v>44295</v>
      </c>
      <c r="B358" s="2" t="s">
        <v>33</v>
      </c>
      <c r="C358" s="0" t="n">
        <v>381641</v>
      </c>
      <c r="D358" s="3" t="n">
        <v>200</v>
      </c>
      <c r="E358" s="4" t="s">
        <v>35</v>
      </c>
    </row>
    <row r="359" customFormat="false" ht="12.8" hidden="false" customHeight="false" outlineLevel="0" collapsed="false">
      <c r="A359" s="1" t="n">
        <v>44295</v>
      </c>
      <c r="B359" s="2" t="s">
        <v>9</v>
      </c>
      <c r="C359" s="0" t="n">
        <v>381642</v>
      </c>
      <c r="D359" s="3" t="n">
        <v>80</v>
      </c>
      <c r="E359" s="4" t="s">
        <v>10</v>
      </c>
    </row>
    <row r="360" customFormat="false" ht="12.8" hidden="false" customHeight="false" outlineLevel="0" collapsed="false">
      <c r="A360" s="1" t="n">
        <v>44295</v>
      </c>
      <c r="B360" s="2" t="s">
        <v>15</v>
      </c>
      <c r="C360" s="0" t="n">
        <v>381643</v>
      </c>
      <c r="D360" s="3" t="n">
        <v>650</v>
      </c>
      <c r="E360" s="4" t="s">
        <v>29</v>
      </c>
    </row>
    <row r="361" customFormat="false" ht="12.8" hidden="false" customHeight="false" outlineLevel="0" collapsed="false">
      <c r="A361" s="1" t="n">
        <v>44295</v>
      </c>
      <c r="B361" s="2" t="s">
        <v>50</v>
      </c>
      <c r="C361" s="0" t="n">
        <v>381644</v>
      </c>
      <c r="D361" s="3" t="n">
        <v>180</v>
      </c>
      <c r="E361" s="4" t="s">
        <v>23</v>
      </c>
    </row>
    <row r="362" customFormat="false" ht="12.8" hidden="false" customHeight="false" outlineLevel="0" collapsed="false">
      <c r="A362" s="1" t="n">
        <v>44295</v>
      </c>
      <c r="B362" s="2" t="s">
        <v>37</v>
      </c>
      <c r="C362" s="0" t="n">
        <v>381645</v>
      </c>
      <c r="D362" s="3" t="n">
        <v>150</v>
      </c>
      <c r="E362" s="4" t="s">
        <v>31</v>
      </c>
    </row>
    <row r="363" customFormat="false" ht="12.8" hidden="false" customHeight="false" outlineLevel="0" collapsed="false">
      <c r="A363" s="1" t="n">
        <v>44295</v>
      </c>
      <c r="B363" s="2" t="s">
        <v>28</v>
      </c>
      <c r="C363" s="0" t="n">
        <v>381646</v>
      </c>
      <c r="D363" s="3" t="n">
        <v>200</v>
      </c>
      <c r="E363" s="4" t="s">
        <v>46</v>
      </c>
    </row>
    <row r="364" customFormat="false" ht="12.8" hidden="false" customHeight="false" outlineLevel="0" collapsed="false">
      <c r="A364" s="1" t="n">
        <v>44295</v>
      </c>
      <c r="B364" s="2" t="s">
        <v>26</v>
      </c>
      <c r="C364" s="0" t="n">
        <v>381647</v>
      </c>
      <c r="D364" s="3" t="n">
        <v>60</v>
      </c>
      <c r="E364" s="4" t="s">
        <v>27</v>
      </c>
    </row>
    <row r="365" customFormat="false" ht="12.8" hidden="false" customHeight="false" outlineLevel="0" collapsed="false">
      <c r="A365" s="1" t="n">
        <v>44295</v>
      </c>
      <c r="B365" s="2" t="s">
        <v>33</v>
      </c>
      <c r="C365" s="0" t="n">
        <v>381648</v>
      </c>
      <c r="D365" s="3" t="n">
        <v>200</v>
      </c>
      <c r="E365" s="4" t="s">
        <v>35</v>
      </c>
    </row>
    <row r="366" customFormat="false" ht="12.8" hidden="false" customHeight="false" outlineLevel="0" collapsed="false">
      <c r="A366" s="1" t="n">
        <v>44296</v>
      </c>
      <c r="B366" s="2" t="s">
        <v>11</v>
      </c>
      <c r="C366" s="0" t="n">
        <v>381649</v>
      </c>
      <c r="D366" s="3" t="n">
        <v>200</v>
      </c>
      <c r="E366" s="4" t="s">
        <v>16</v>
      </c>
    </row>
    <row r="367" customFormat="false" ht="12.8" hidden="false" customHeight="false" outlineLevel="0" collapsed="false">
      <c r="A367" s="1" t="n">
        <v>44296</v>
      </c>
      <c r="B367" s="2" t="s">
        <v>26</v>
      </c>
      <c r="C367" s="0" t="n">
        <v>381650</v>
      </c>
      <c r="D367" s="3" t="n">
        <v>60</v>
      </c>
      <c r="E367" s="4" t="s">
        <v>27</v>
      </c>
    </row>
    <row r="368" customFormat="false" ht="12.8" hidden="false" customHeight="false" outlineLevel="0" collapsed="false">
      <c r="A368" s="1" t="n">
        <v>44296</v>
      </c>
      <c r="B368" s="2" t="s">
        <v>50</v>
      </c>
      <c r="C368" s="0" t="n">
        <v>381651</v>
      </c>
      <c r="D368" s="3" t="n">
        <v>100</v>
      </c>
      <c r="E368" s="4" t="s">
        <v>23</v>
      </c>
    </row>
    <row r="369" customFormat="false" ht="12.8" hidden="false" customHeight="false" outlineLevel="0" collapsed="false">
      <c r="A369" s="1" t="n">
        <v>44296</v>
      </c>
      <c r="B369" s="2" t="s">
        <v>20</v>
      </c>
      <c r="C369" s="0" t="n">
        <v>381653</v>
      </c>
      <c r="D369" s="3" t="n">
        <v>0</v>
      </c>
      <c r="E369" s="4" t="s">
        <v>21</v>
      </c>
    </row>
    <row r="370" customFormat="false" ht="12.8" hidden="false" customHeight="false" outlineLevel="0" collapsed="false">
      <c r="A370" s="1" t="n">
        <v>44296</v>
      </c>
      <c r="B370" s="2" t="s">
        <v>54</v>
      </c>
      <c r="C370" s="0" t="n">
        <v>381654</v>
      </c>
      <c r="D370" s="3" t="n">
        <v>100</v>
      </c>
      <c r="E370" s="4" t="s">
        <v>46</v>
      </c>
    </row>
    <row r="371" customFormat="false" ht="12.8" hidden="false" customHeight="false" outlineLevel="0" collapsed="false">
      <c r="A371" s="1" t="n">
        <v>44297</v>
      </c>
      <c r="B371" s="2" t="s">
        <v>37</v>
      </c>
      <c r="C371" s="0" t="n">
        <v>381655</v>
      </c>
      <c r="D371" s="3" t="n">
        <v>200</v>
      </c>
      <c r="E371" s="4" t="s">
        <v>31</v>
      </c>
    </row>
    <row r="372" customFormat="false" ht="12.8" hidden="false" customHeight="false" outlineLevel="0" collapsed="false">
      <c r="A372" s="1" t="n">
        <v>44297</v>
      </c>
      <c r="B372" s="2" t="s">
        <v>15</v>
      </c>
      <c r="C372" s="0" t="n">
        <v>381656</v>
      </c>
      <c r="D372" s="3" t="n">
        <v>150</v>
      </c>
      <c r="E372" s="4" t="s">
        <v>41</v>
      </c>
    </row>
    <row r="373" customFormat="false" ht="12.8" hidden="false" customHeight="false" outlineLevel="0" collapsed="false">
      <c r="A373" s="1" t="n">
        <v>44297</v>
      </c>
      <c r="B373" s="2" t="s">
        <v>17</v>
      </c>
      <c r="C373" s="0" t="n">
        <v>381657</v>
      </c>
      <c r="D373" s="3" t="n">
        <v>400</v>
      </c>
      <c r="E373" s="4" t="s">
        <v>18</v>
      </c>
    </row>
    <row r="374" customFormat="false" ht="12.8" hidden="false" customHeight="false" outlineLevel="0" collapsed="false">
      <c r="A374" s="1" t="n">
        <v>44297</v>
      </c>
      <c r="B374" s="2" t="s">
        <v>26</v>
      </c>
      <c r="C374" s="0" t="n">
        <v>381658</v>
      </c>
      <c r="D374" s="3" t="n">
        <v>0</v>
      </c>
      <c r="E374" s="4" t="s">
        <v>27</v>
      </c>
    </row>
    <row r="375" customFormat="false" ht="12.8" hidden="false" customHeight="false" outlineLevel="0" collapsed="false">
      <c r="A375" s="1" t="n">
        <v>44297</v>
      </c>
      <c r="B375" s="2" t="s">
        <v>11</v>
      </c>
      <c r="C375" s="0" t="n">
        <v>381659</v>
      </c>
      <c r="D375" s="3" t="n">
        <v>150</v>
      </c>
      <c r="E375" s="4" t="s">
        <v>16</v>
      </c>
    </row>
    <row r="376" customFormat="false" ht="12.8" hidden="false" customHeight="false" outlineLevel="0" collapsed="false">
      <c r="A376" s="1" t="n">
        <v>44297</v>
      </c>
      <c r="B376" s="2" t="s">
        <v>37</v>
      </c>
      <c r="C376" s="0" t="n">
        <v>381660</v>
      </c>
      <c r="D376" s="3" t="n">
        <v>250</v>
      </c>
      <c r="E376" s="4" t="s">
        <v>46</v>
      </c>
    </row>
    <row r="377" customFormat="false" ht="12.8" hidden="false" customHeight="false" outlineLevel="0" collapsed="false">
      <c r="A377" s="1" t="n">
        <v>44298</v>
      </c>
      <c r="B377" s="2" t="s">
        <v>37</v>
      </c>
      <c r="C377" s="0" t="n">
        <v>381661</v>
      </c>
      <c r="D377" s="3" t="n">
        <v>150</v>
      </c>
      <c r="E377" s="4" t="s">
        <v>31</v>
      </c>
    </row>
    <row r="378" customFormat="false" ht="12.8" hidden="false" customHeight="false" outlineLevel="0" collapsed="false">
      <c r="A378" s="1" t="n">
        <v>44298</v>
      </c>
      <c r="B378" s="2" t="s">
        <v>15</v>
      </c>
      <c r="C378" s="0" t="n">
        <v>381662</v>
      </c>
      <c r="D378" s="3" t="n">
        <v>200</v>
      </c>
      <c r="E378" s="4" t="s">
        <v>18</v>
      </c>
    </row>
    <row r="379" customFormat="false" ht="12.8" hidden="false" customHeight="false" outlineLevel="0" collapsed="false">
      <c r="A379" s="1" t="n">
        <v>44298</v>
      </c>
      <c r="B379" s="2" t="s">
        <v>33</v>
      </c>
      <c r="C379" s="0" t="n">
        <v>381663</v>
      </c>
      <c r="D379" s="3" t="n">
        <v>80</v>
      </c>
      <c r="E379" s="4" t="s">
        <v>39</v>
      </c>
    </row>
    <row r="380" customFormat="false" ht="12.8" hidden="false" customHeight="false" outlineLevel="0" collapsed="false">
      <c r="A380" s="1" t="n">
        <v>44298</v>
      </c>
      <c r="B380" s="2" t="s">
        <v>61</v>
      </c>
      <c r="C380" s="0" t="n">
        <v>381664</v>
      </c>
      <c r="D380" s="3" t="n">
        <v>200</v>
      </c>
      <c r="E380" s="4" t="s">
        <v>35</v>
      </c>
    </row>
    <row r="381" customFormat="false" ht="12.8" hidden="false" customHeight="false" outlineLevel="0" collapsed="false">
      <c r="A381" s="1" t="n">
        <v>44298</v>
      </c>
      <c r="B381" s="2" t="s">
        <v>26</v>
      </c>
      <c r="C381" s="0" t="n">
        <v>381665</v>
      </c>
      <c r="D381" s="3" t="n">
        <v>60</v>
      </c>
      <c r="E381" s="4" t="s">
        <v>27</v>
      </c>
    </row>
    <row r="382" customFormat="false" ht="12.8" hidden="false" customHeight="false" outlineLevel="0" collapsed="false">
      <c r="A382" s="1" t="n">
        <v>44298</v>
      </c>
      <c r="B382" s="2" t="s">
        <v>62</v>
      </c>
      <c r="C382" s="0" t="n">
        <v>381666</v>
      </c>
      <c r="D382" s="3" t="n">
        <v>0</v>
      </c>
      <c r="E382" s="4" t="s">
        <v>14</v>
      </c>
    </row>
    <row r="383" customFormat="false" ht="12.8" hidden="false" customHeight="false" outlineLevel="0" collapsed="false">
      <c r="A383" s="1" t="n">
        <v>44299</v>
      </c>
      <c r="B383" s="2" t="s">
        <v>33</v>
      </c>
      <c r="C383" s="0" t="n">
        <v>381667</v>
      </c>
      <c r="D383" s="3" t="n">
        <v>150</v>
      </c>
      <c r="E383" s="4" t="s">
        <v>29</v>
      </c>
    </row>
    <row r="384" customFormat="false" ht="12.8" hidden="false" customHeight="false" outlineLevel="0" collapsed="false">
      <c r="A384" s="1" t="n">
        <v>44299</v>
      </c>
      <c r="B384" s="2" t="s">
        <v>62</v>
      </c>
      <c r="C384" s="0" t="n">
        <v>381668</v>
      </c>
      <c r="D384" s="3" t="n">
        <v>200</v>
      </c>
      <c r="E384" s="4" t="s">
        <v>41</v>
      </c>
    </row>
    <row r="385" customFormat="false" ht="12.8" hidden="false" customHeight="false" outlineLevel="0" collapsed="false">
      <c r="A385" s="1" t="n">
        <v>44299</v>
      </c>
      <c r="B385" s="2" t="s">
        <v>15</v>
      </c>
      <c r="C385" s="0" t="n">
        <v>381669</v>
      </c>
      <c r="D385" s="3" t="n">
        <v>150</v>
      </c>
      <c r="E385" s="4" t="s">
        <v>46</v>
      </c>
    </row>
    <row r="386" customFormat="false" ht="12.8" hidden="false" customHeight="false" outlineLevel="0" collapsed="false">
      <c r="A386" s="1" t="n">
        <v>44299</v>
      </c>
      <c r="B386" s="2" t="s">
        <v>33</v>
      </c>
      <c r="C386" s="0" t="n">
        <v>381670</v>
      </c>
      <c r="D386" s="3" t="n">
        <f aca="false">453+200</f>
        <v>653</v>
      </c>
      <c r="E386" s="4" t="s">
        <v>29</v>
      </c>
    </row>
    <row r="387" customFormat="false" ht="12.8" hidden="false" customHeight="false" outlineLevel="0" collapsed="false">
      <c r="A387" s="1" t="n">
        <v>44299</v>
      </c>
      <c r="B387" s="2" t="s">
        <v>42</v>
      </c>
      <c r="C387" s="0" t="n">
        <v>381671</v>
      </c>
      <c r="D387" s="3" t="n">
        <v>150</v>
      </c>
      <c r="E387" s="4" t="s">
        <v>44</v>
      </c>
    </row>
    <row r="388" customFormat="false" ht="12.8" hidden="false" customHeight="false" outlineLevel="0" collapsed="false">
      <c r="A388" s="1" t="n">
        <v>44299</v>
      </c>
      <c r="B388" s="2" t="s">
        <v>26</v>
      </c>
      <c r="C388" s="0" t="n">
        <v>381672</v>
      </c>
      <c r="D388" s="3" t="n">
        <v>40</v>
      </c>
      <c r="E388" s="4" t="s">
        <v>27</v>
      </c>
    </row>
    <row r="389" customFormat="false" ht="12.8" hidden="false" customHeight="false" outlineLevel="0" collapsed="false">
      <c r="A389" s="1" t="n">
        <v>44300</v>
      </c>
      <c r="B389" s="2" t="s">
        <v>62</v>
      </c>
      <c r="C389" s="0" t="n">
        <v>381674</v>
      </c>
      <c r="D389" s="3" t="n">
        <v>150</v>
      </c>
      <c r="E389" s="4" t="s">
        <v>23</v>
      </c>
    </row>
    <row r="390" customFormat="false" ht="12.8" hidden="false" customHeight="false" outlineLevel="0" collapsed="false">
      <c r="A390" s="1" t="n">
        <v>44300</v>
      </c>
      <c r="B390" s="2" t="s">
        <v>26</v>
      </c>
      <c r="C390" s="0" t="n">
        <v>381675</v>
      </c>
      <c r="D390" s="3" t="n">
        <v>60</v>
      </c>
      <c r="E390" s="4" t="s">
        <v>27</v>
      </c>
    </row>
    <row r="391" customFormat="false" ht="12.8" hidden="false" customHeight="false" outlineLevel="0" collapsed="false">
      <c r="A391" s="1" t="n">
        <v>44300</v>
      </c>
      <c r="B391" s="2" t="s">
        <v>15</v>
      </c>
      <c r="C391" s="0" t="n">
        <v>381676</v>
      </c>
      <c r="D391" s="3" t="n">
        <v>150</v>
      </c>
      <c r="E391" s="4" t="s">
        <v>46</v>
      </c>
    </row>
    <row r="392" customFormat="false" ht="12.8" hidden="false" customHeight="false" outlineLevel="0" collapsed="false">
      <c r="A392" s="1" t="n">
        <v>44300</v>
      </c>
      <c r="B392" s="2" t="s">
        <v>15</v>
      </c>
      <c r="C392" s="0" t="n">
        <v>381677</v>
      </c>
      <c r="D392" s="3" t="n">
        <v>250</v>
      </c>
      <c r="E392" s="4" t="s">
        <v>35</v>
      </c>
    </row>
    <row r="393" customFormat="false" ht="12.8" hidden="false" customHeight="false" outlineLevel="0" collapsed="false">
      <c r="A393" s="1" t="n">
        <v>44300</v>
      </c>
      <c r="B393" s="2" t="s">
        <v>54</v>
      </c>
      <c r="C393" s="0" t="n">
        <v>381678</v>
      </c>
      <c r="D393" s="3" t="n">
        <v>150</v>
      </c>
      <c r="E393" s="4" t="s">
        <v>41</v>
      </c>
    </row>
    <row r="394" customFormat="false" ht="12.8" hidden="false" customHeight="false" outlineLevel="0" collapsed="false">
      <c r="A394" s="1" t="n">
        <v>44300</v>
      </c>
      <c r="B394" s="2" t="s">
        <v>37</v>
      </c>
      <c r="C394" s="0" t="n">
        <v>381683</v>
      </c>
      <c r="D394" s="3" t="n">
        <v>100</v>
      </c>
      <c r="E394" s="4" t="s">
        <v>31</v>
      </c>
    </row>
    <row r="395" customFormat="false" ht="12.8" hidden="false" customHeight="false" outlineLevel="0" collapsed="false">
      <c r="A395" s="1" t="n">
        <v>44301</v>
      </c>
      <c r="B395" s="2" t="s">
        <v>17</v>
      </c>
      <c r="C395" s="0" t="n">
        <v>381673</v>
      </c>
      <c r="D395" s="3" t="n">
        <v>300</v>
      </c>
      <c r="E395" s="4" t="s">
        <v>18</v>
      </c>
    </row>
    <row r="396" customFormat="false" ht="12.8" hidden="false" customHeight="false" outlineLevel="0" collapsed="false">
      <c r="A396" s="1" t="n">
        <v>44301</v>
      </c>
      <c r="B396" s="2" t="s">
        <v>26</v>
      </c>
      <c r="C396" s="0" t="n">
        <v>381679</v>
      </c>
      <c r="D396" s="3" t="n">
        <v>40</v>
      </c>
      <c r="E396" s="4" t="s">
        <v>27</v>
      </c>
    </row>
    <row r="397" customFormat="false" ht="12.8" hidden="false" customHeight="false" outlineLevel="0" collapsed="false">
      <c r="A397" s="1" t="n">
        <v>44301</v>
      </c>
      <c r="B397" s="2" t="s">
        <v>62</v>
      </c>
      <c r="C397" s="0" t="n">
        <v>381680</v>
      </c>
      <c r="D397" s="3" t="n">
        <v>100</v>
      </c>
      <c r="E397" s="4" t="s">
        <v>23</v>
      </c>
    </row>
    <row r="398" customFormat="false" ht="12.8" hidden="false" customHeight="false" outlineLevel="0" collapsed="false">
      <c r="A398" s="1" t="n">
        <v>44301</v>
      </c>
      <c r="B398" s="2" t="s">
        <v>37</v>
      </c>
      <c r="C398" s="0" t="n">
        <v>381681</v>
      </c>
      <c r="D398" s="3" t="n">
        <v>100</v>
      </c>
      <c r="E398" s="4" t="s">
        <v>31</v>
      </c>
    </row>
    <row r="399" customFormat="false" ht="12.8" hidden="false" customHeight="false" outlineLevel="0" collapsed="false">
      <c r="A399" s="1" t="n">
        <v>44301</v>
      </c>
      <c r="B399" s="2" t="s">
        <v>33</v>
      </c>
      <c r="C399" s="0" t="n">
        <v>381682</v>
      </c>
      <c r="D399" s="3" t="n">
        <f aca="false">75+453</f>
        <v>528</v>
      </c>
      <c r="E399" s="4" t="s">
        <v>29</v>
      </c>
    </row>
    <row r="400" customFormat="false" ht="12.8" hidden="false" customHeight="false" outlineLevel="0" collapsed="false">
      <c r="A400" s="1" t="n">
        <v>44301</v>
      </c>
      <c r="B400" s="2" t="s">
        <v>61</v>
      </c>
      <c r="C400" s="0" t="n">
        <v>381684</v>
      </c>
      <c r="D400" s="3" t="n">
        <v>100</v>
      </c>
      <c r="E400" s="4" t="s">
        <v>46</v>
      </c>
    </row>
    <row r="401" customFormat="false" ht="12.8" hidden="false" customHeight="false" outlineLevel="0" collapsed="false">
      <c r="A401" s="1" t="n">
        <v>44301</v>
      </c>
      <c r="B401" s="2" t="s">
        <v>62</v>
      </c>
      <c r="C401" s="0" t="n">
        <v>381685</v>
      </c>
      <c r="D401" s="3" t="n">
        <v>100</v>
      </c>
      <c r="E401" s="4" t="s">
        <v>16</v>
      </c>
    </row>
    <row r="402" customFormat="false" ht="12.8" hidden="false" customHeight="false" outlineLevel="0" collapsed="false">
      <c r="A402" s="1" t="n">
        <v>44301</v>
      </c>
      <c r="B402" s="2" t="s">
        <v>26</v>
      </c>
      <c r="C402" s="0" t="n">
        <v>381686</v>
      </c>
      <c r="D402" s="3" t="n">
        <v>40</v>
      </c>
      <c r="E402" s="4" t="s">
        <v>27</v>
      </c>
    </row>
    <row r="403" customFormat="false" ht="12.8" hidden="false" customHeight="false" outlineLevel="0" collapsed="false">
      <c r="A403" s="1" t="n">
        <v>44302</v>
      </c>
      <c r="B403" s="2" t="s">
        <v>9</v>
      </c>
      <c r="C403" s="0" t="n">
        <v>381687</v>
      </c>
      <c r="D403" s="3" t="n">
        <v>60</v>
      </c>
      <c r="E403" s="4" t="s">
        <v>10</v>
      </c>
    </row>
    <row r="404" customFormat="false" ht="12.8" hidden="false" customHeight="false" outlineLevel="0" collapsed="false">
      <c r="A404" s="1" t="n">
        <v>44302</v>
      </c>
      <c r="B404" s="2" t="s">
        <v>61</v>
      </c>
      <c r="C404" s="0" t="n">
        <v>381688</v>
      </c>
      <c r="D404" s="3" t="n">
        <v>100</v>
      </c>
      <c r="E404" s="4" t="s">
        <v>44</v>
      </c>
    </row>
    <row r="405" customFormat="false" ht="12.8" hidden="false" customHeight="false" outlineLevel="0" collapsed="false">
      <c r="A405" s="1" t="n">
        <v>44302</v>
      </c>
      <c r="B405" s="2" t="s">
        <v>33</v>
      </c>
      <c r="C405" s="0" t="n">
        <v>381689</v>
      </c>
      <c r="D405" s="3" t="n">
        <v>100</v>
      </c>
      <c r="E405" s="4" t="s">
        <v>41</v>
      </c>
    </row>
    <row r="406" customFormat="false" ht="12.8" hidden="false" customHeight="false" outlineLevel="0" collapsed="false">
      <c r="A406" s="1" t="n">
        <v>44303</v>
      </c>
      <c r="B406" s="2" t="s">
        <v>42</v>
      </c>
      <c r="C406" s="0" t="n">
        <v>381690</v>
      </c>
      <c r="D406" s="3" t="n">
        <v>150</v>
      </c>
      <c r="E406" s="4" t="s">
        <v>49</v>
      </c>
    </row>
    <row r="407" customFormat="false" ht="12.8" hidden="false" customHeight="false" outlineLevel="0" collapsed="false">
      <c r="A407" s="1" t="n">
        <v>44303</v>
      </c>
      <c r="B407" s="2" t="s">
        <v>26</v>
      </c>
      <c r="C407" s="0" t="n">
        <v>381691</v>
      </c>
      <c r="D407" s="3" t="n">
        <v>40</v>
      </c>
      <c r="E407" s="4" t="s">
        <v>27</v>
      </c>
    </row>
    <row r="408" customFormat="false" ht="12.8" hidden="false" customHeight="false" outlineLevel="0" collapsed="false">
      <c r="A408" s="1" t="n">
        <v>44303</v>
      </c>
      <c r="B408" s="2" t="s">
        <v>62</v>
      </c>
      <c r="C408" s="0" t="n">
        <v>381692</v>
      </c>
      <c r="D408" s="3" t="n">
        <v>150</v>
      </c>
      <c r="E408" s="4" t="s">
        <v>16</v>
      </c>
    </row>
    <row r="409" customFormat="false" ht="12.8" hidden="false" customHeight="false" outlineLevel="0" collapsed="false">
      <c r="A409" s="1" t="n">
        <v>44303</v>
      </c>
      <c r="B409" s="2" t="s">
        <v>61</v>
      </c>
      <c r="C409" s="0" t="n">
        <v>381693</v>
      </c>
      <c r="D409" s="3" t="n">
        <v>150</v>
      </c>
      <c r="E409" s="4" t="s">
        <v>46</v>
      </c>
    </row>
    <row r="410" customFormat="false" ht="12.8" hidden="false" customHeight="false" outlineLevel="0" collapsed="false">
      <c r="A410" s="1" t="n">
        <v>44303</v>
      </c>
      <c r="B410" s="2" t="s">
        <v>37</v>
      </c>
      <c r="C410" s="0" t="n">
        <v>381694</v>
      </c>
      <c r="D410" s="3" t="n">
        <v>150</v>
      </c>
      <c r="E410" s="4" t="s">
        <v>31</v>
      </c>
    </row>
    <row r="411" customFormat="false" ht="12.8" hidden="false" customHeight="false" outlineLevel="0" collapsed="false">
      <c r="A411" s="1" t="n">
        <v>44303</v>
      </c>
      <c r="B411" s="2" t="s">
        <v>17</v>
      </c>
      <c r="C411" s="0" t="n">
        <v>381695</v>
      </c>
      <c r="D411" s="3" t="n">
        <v>300</v>
      </c>
      <c r="E411" s="4" t="s">
        <v>18</v>
      </c>
    </row>
    <row r="412" customFormat="false" ht="12.8" hidden="false" customHeight="false" outlineLevel="0" collapsed="false">
      <c r="A412" s="1" t="n">
        <v>44304</v>
      </c>
      <c r="B412" s="2" t="s">
        <v>26</v>
      </c>
      <c r="C412" s="0" t="n">
        <v>381698</v>
      </c>
      <c r="D412" s="3" t="n">
        <v>40</v>
      </c>
      <c r="E412" s="4" t="s">
        <v>27</v>
      </c>
    </row>
    <row r="413" customFormat="false" ht="12.8" hidden="false" customHeight="false" outlineLevel="0" collapsed="false">
      <c r="A413" s="1" t="n">
        <v>44304</v>
      </c>
      <c r="B413" s="2" t="s">
        <v>15</v>
      </c>
      <c r="C413" s="0" t="n">
        <v>381699</v>
      </c>
      <c r="D413" s="3" t="n">
        <v>200</v>
      </c>
      <c r="E413" s="4" t="s">
        <v>23</v>
      </c>
    </row>
    <row r="414" customFormat="false" ht="12.8" hidden="false" customHeight="false" outlineLevel="0" collapsed="false">
      <c r="A414" s="1" t="n">
        <v>44304</v>
      </c>
      <c r="B414" s="2" t="s">
        <v>26</v>
      </c>
      <c r="C414" s="0" t="n">
        <v>381700</v>
      </c>
      <c r="D414" s="3" t="n">
        <v>40</v>
      </c>
      <c r="E414" s="4" t="s">
        <v>27</v>
      </c>
    </row>
    <row r="415" customFormat="false" ht="12.8" hidden="false" customHeight="false" outlineLevel="0" collapsed="false">
      <c r="A415" s="1" t="n">
        <v>44305</v>
      </c>
      <c r="B415" s="2" t="s">
        <v>11</v>
      </c>
      <c r="C415" s="0" t="n">
        <v>382801</v>
      </c>
      <c r="D415" s="3" t="n">
        <v>100</v>
      </c>
      <c r="E415" s="4" t="s">
        <v>23</v>
      </c>
    </row>
    <row r="416" customFormat="false" ht="12.8" hidden="false" customHeight="false" outlineLevel="0" collapsed="false">
      <c r="A416" s="1" t="n">
        <v>44305</v>
      </c>
      <c r="B416" s="2" t="s">
        <v>17</v>
      </c>
      <c r="C416" s="0" t="n">
        <v>382803</v>
      </c>
      <c r="D416" s="3" t="n">
        <v>200</v>
      </c>
      <c r="E416" s="4" t="s">
        <v>18</v>
      </c>
    </row>
    <row r="417" customFormat="false" ht="12.8" hidden="false" customHeight="false" outlineLevel="0" collapsed="false">
      <c r="A417" s="1" t="n">
        <v>44306</v>
      </c>
      <c r="B417" s="2" t="s">
        <v>30</v>
      </c>
      <c r="C417" s="0" t="n">
        <f aca="false">C416+1</f>
        <v>382804</v>
      </c>
      <c r="D417" s="3" t="n">
        <v>100</v>
      </c>
      <c r="E417" s="4" t="s">
        <v>38</v>
      </c>
    </row>
    <row r="418" customFormat="false" ht="12.8" hidden="false" customHeight="false" outlineLevel="0" collapsed="false">
      <c r="A418" s="1" t="n">
        <v>44306</v>
      </c>
      <c r="B418" s="2" t="s">
        <v>9</v>
      </c>
      <c r="C418" s="0" t="n">
        <f aca="false">C417+1</f>
        <v>382805</v>
      </c>
      <c r="D418" s="3" t="n">
        <v>60</v>
      </c>
      <c r="E418" s="4" t="s">
        <v>10</v>
      </c>
    </row>
    <row r="419" customFormat="false" ht="12.8" hidden="false" customHeight="false" outlineLevel="0" collapsed="false">
      <c r="A419" s="1" t="n">
        <v>44306</v>
      </c>
      <c r="B419" s="2" t="s">
        <v>62</v>
      </c>
      <c r="C419" s="0" t="n">
        <f aca="false">C418+1</f>
        <v>382806</v>
      </c>
      <c r="D419" s="3" t="n">
        <v>100</v>
      </c>
      <c r="E419" s="4" t="s">
        <v>46</v>
      </c>
    </row>
    <row r="420" customFormat="false" ht="12.8" hidden="false" customHeight="false" outlineLevel="0" collapsed="false">
      <c r="A420" s="1" t="n">
        <v>44306</v>
      </c>
      <c r="B420" s="2" t="s">
        <v>50</v>
      </c>
      <c r="C420" s="0" t="n">
        <f aca="false">C419+1</f>
        <v>382807</v>
      </c>
      <c r="D420" s="3" t="n">
        <v>100</v>
      </c>
      <c r="E420" s="4" t="s">
        <v>31</v>
      </c>
    </row>
    <row r="421" customFormat="false" ht="12.8" hidden="false" customHeight="false" outlineLevel="0" collapsed="false">
      <c r="A421" s="1" t="n">
        <v>44306</v>
      </c>
      <c r="B421" s="2" t="s">
        <v>33</v>
      </c>
      <c r="C421" s="0" t="n">
        <f aca="false">C420+1</f>
        <v>382808</v>
      </c>
      <c r="D421" s="3" t="n">
        <v>100</v>
      </c>
      <c r="E421" s="4" t="s">
        <v>44</v>
      </c>
    </row>
    <row r="422" customFormat="false" ht="12.8" hidden="false" customHeight="false" outlineLevel="0" collapsed="false">
      <c r="A422" s="1" t="n">
        <v>44306</v>
      </c>
      <c r="B422" s="2" t="s">
        <v>20</v>
      </c>
      <c r="C422" s="0" t="n">
        <f aca="false">C421+1</f>
        <v>382809</v>
      </c>
      <c r="D422" s="3" t="n">
        <v>0</v>
      </c>
      <c r="E422" s="4" t="s">
        <v>21</v>
      </c>
    </row>
    <row r="423" customFormat="false" ht="12.8" hidden="false" customHeight="false" outlineLevel="0" collapsed="false">
      <c r="A423" s="1" t="n">
        <v>44308</v>
      </c>
      <c r="B423" s="2" t="s">
        <v>37</v>
      </c>
      <c r="C423" s="0" t="n">
        <f aca="false">C422+1</f>
        <v>382810</v>
      </c>
      <c r="D423" s="3" t="n">
        <v>0</v>
      </c>
      <c r="E423" s="4" t="s">
        <v>14</v>
      </c>
    </row>
    <row r="424" customFormat="false" ht="12.8" hidden="false" customHeight="false" outlineLevel="0" collapsed="false">
      <c r="A424" s="1" t="n">
        <v>44308</v>
      </c>
      <c r="B424" s="2" t="s">
        <v>37</v>
      </c>
      <c r="C424" s="0" t="n">
        <f aca="false">C423+1</f>
        <v>382811</v>
      </c>
      <c r="D424" s="3" t="n">
        <v>100</v>
      </c>
      <c r="E424" s="4" t="s">
        <v>38</v>
      </c>
    </row>
    <row r="425" customFormat="false" ht="12.8" hidden="false" customHeight="false" outlineLevel="0" collapsed="false">
      <c r="A425" s="1" t="n">
        <v>44308</v>
      </c>
      <c r="B425" s="2" t="s">
        <v>15</v>
      </c>
      <c r="C425" s="0" t="n">
        <f aca="false">C424+1</f>
        <v>382812</v>
      </c>
      <c r="D425" s="3" t="n">
        <v>100</v>
      </c>
      <c r="E425" s="4" t="s">
        <v>49</v>
      </c>
    </row>
    <row r="426" customFormat="false" ht="12.8" hidden="false" customHeight="false" outlineLevel="0" collapsed="false">
      <c r="A426" s="1" t="n">
        <v>44308</v>
      </c>
      <c r="B426" s="2" t="s">
        <v>61</v>
      </c>
      <c r="C426" s="0" t="n">
        <f aca="false">C425+1</f>
        <v>382813</v>
      </c>
      <c r="D426" s="3" t="n">
        <v>120</v>
      </c>
      <c r="E426" s="4" t="s">
        <v>31</v>
      </c>
    </row>
    <row r="427" customFormat="false" ht="12.8" hidden="false" customHeight="false" outlineLevel="0" collapsed="false">
      <c r="A427" s="1" t="n">
        <v>44308</v>
      </c>
      <c r="B427" s="2" t="s">
        <v>20</v>
      </c>
      <c r="C427" s="0" t="n">
        <f aca="false">C426+1</f>
        <v>382814</v>
      </c>
      <c r="D427" s="3" t="n">
        <v>75</v>
      </c>
      <c r="E427" s="4" t="s">
        <v>43</v>
      </c>
    </row>
    <row r="428" customFormat="false" ht="12.8" hidden="false" customHeight="false" outlineLevel="0" collapsed="false">
      <c r="A428" s="1" t="n">
        <v>44308</v>
      </c>
      <c r="B428" s="2" t="s">
        <v>26</v>
      </c>
      <c r="C428" s="0" t="n">
        <f aca="false">C427+1</f>
        <v>382815</v>
      </c>
      <c r="D428" s="3" t="n">
        <v>0</v>
      </c>
      <c r="E428" s="4" t="s">
        <v>27</v>
      </c>
    </row>
    <row r="429" customFormat="false" ht="12.8" hidden="false" customHeight="false" outlineLevel="0" collapsed="false">
      <c r="A429" s="1" t="n">
        <v>44308</v>
      </c>
      <c r="B429" s="2" t="s">
        <v>17</v>
      </c>
      <c r="C429" s="0" t="n">
        <f aca="false">C428+1</f>
        <v>382816</v>
      </c>
      <c r="D429" s="3" t="n">
        <f aca="false">404+450</f>
        <v>854</v>
      </c>
      <c r="E429" s="4" t="s">
        <v>18</v>
      </c>
    </row>
    <row r="430" customFormat="false" ht="12.8" hidden="false" customHeight="false" outlineLevel="0" collapsed="false">
      <c r="A430" s="1" t="n">
        <v>44308</v>
      </c>
      <c r="B430" s="2" t="s">
        <v>22</v>
      </c>
      <c r="C430" s="0" t="n">
        <f aca="false">C429+1</f>
        <v>382817</v>
      </c>
      <c r="D430" s="3" t="n">
        <f aca="false">450+(2628/20)</f>
        <v>581.4</v>
      </c>
      <c r="E430" s="4" t="s">
        <v>40</v>
      </c>
    </row>
    <row r="431" customFormat="false" ht="12.8" hidden="false" customHeight="false" outlineLevel="0" collapsed="false">
      <c r="A431" s="1" t="n">
        <v>44308</v>
      </c>
      <c r="B431" s="2" t="s">
        <v>11</v>
      </c>
      <c r="C431" s="0" t="n">
        <f aca="false">C430+1</f>
        <v>382818</v>
      </c>
      <c r="D431" s="3" t="n">
        <v>150</v>
      </c>
      <c r="E431" s="4" t="s">
        <v>23</v>
      </c>
    </row>
    <row r="432" customFormat="false" ht="12.8" hidden="false" customHeight="false" outlineLevel="0" collapsed="false">
      <c r="A432" s="1" t="n">
        <v>44309</v>
      </c>
      <c r="B432" s="2" t="s">
        <v>15</v>
      </c>
      <c r="C432" s="0" t="n">
        <f aca="false">C431+1</f>
        <v>382819</v>
      </c>
      <c r="D432" s="3" t="n">
        <v>200</v>
      </c>
      <c r="E432" s="4" t="s">
        <v>29</v>
      </c>
    </row>
    <row r="433" customFormat="false" ht="12.8" hidden="false" customHeight="false" outlineLevel="0" collapsed="false">
      <c r="A433" s="1" t="n">
        <v>44309</v>
      </c>
      <c r="B433" s="2" t="s">
        <v>50</v>
      </c>
      <c r="C433" s="0" t="n">
        <f aca="false">C432+1</f>
        <v>382820</v>
      </c>
      <c r="D433" s="3" t="n">
        <v>200</v>
      </c>
      <c r="E433" s="4" t="s">
        <v>41</v>
      </c>
    </row>
    <row r="434" customFormat="false" ht="12.8" hidden="false" customHeight="false" outlineLevel="0" collapsed="false">
      <c r="A434" s="1" t="n">
        <v>44309</v>
      </c>
      <c r="B434" s="2" t="s">
        <v>61</v>
      </c>
      <c r="C434" s="0" t="n">
        <f aca="false">C433+1</f>
        <v>382821</v>
      </c>
      <c r="D434" s="3" t="n">
        <v>150</v>
      </c>
      <c r="E434" s="4" t="s">
        <v>31</v>
      </c>
    </row>
    <row r="435" customFormat="false" ht="12.8" hidden="false" customHeight="false" outlineLevel="0" collapsed="false">
      <c r="A435" s="1" t="n">
        <v>44309</v>
      </c>
      <c r="B435" s="2" t="s">
        <v>20</v>
      </c>
      <c r="C435" s="0" t="n">
        <f aca="false">C434+1</f>
        <v>382822</v>
      </c>
      <c r="D435" s="3" t="n">
        <v>40</v>
      </c>
      <c r="E435" s="4" t="s">
        <v>27</v>
      </c>
    </row>
    <row r="436" customFormat="false" ht="12.8" hidden="false" customHeight="false" outlineLevel="0" collapsed="false">
      <c r="A436" s="1" t="n">
        <v>44309</v>
      </c>
      <c r="B436" s="2" t="s">
        <v>52</v>
      </c>
      <c r="C436" s="0" t="n">
        <f aca="false">C435+1</f>
        <v>382823</v>
      </c>
      <c r="D436" s="3" t="n">
        <v>150</v>
      </c>
      <c r="E436" s="4" t="s">
        <v>46</v>
      </c>
    </row>
    <row r="437" customFormat="false" ht="12.8" hidden="false" customHeight="false" outlineLevel="0" collapsed="false">
      <c r="A437" s="1" t="n">
        <v>44309</v>
      </c>
      <c r="B437" s="2" t="s">
        <v>33</v>
      </c>
      <c r="C437" s="0" t="n">
        <f aca="false">C436+1</f>
        <v>382824</v>
      </c>
      <c r="D437" s="3" t="n">
        <v>100</v>
      </c>
      <c r="E437" s="4" t="s">
        <v>41</v>
      </c>
    </row>
    <row r="438" customFormat="false" ht="12.8" hidden="false" customHeight="false" outlineLevel="0" collapsed="false">
      <c r="A438" s="1" t="n">
        <v>44310</v>
      </c>
      <c r="B438" s="2" t="s">
        <v>11</v>
      </c>
      <c r="C438" s="0" t="n">
        <f aca="false">C437+1</f>
        <v>382825</v>
      </c>
      <c r="D438" s="3" t="n">
        <v>100</v>
      </c>
      <c r="E438" s="4" t="s">
        <v>35</v>
      </c>
    </row>
    <row r="439" customFormat="false" ht="12.8" hidden="false" customHeight="false" outlineLevel="0" collapsed="false">
      <c r="A439" s="1" t="n">
        <v>44310</v>
      </c>
      <c r="B439" s="2" t="s">
        <v>61</v>
      </c>
      <c r="C439" s="0" t="n">
        <f aca="false">C438+1</f>
        <v>382826</v>
      </c>
      <c r="D439" s="3" t="n">
        <v>100</v>
      </c>
      <c r="E439" s="4" t="s">
        <v>46</v>
      </c>
    </row>
    <row r="440" customFormat="false" ht="12.8" hidden="false" customHeight="false" outlineLevel="0" collapsed="false">
      <c r="A440" s="1" t="n">
        <v>44310</v>
      </c>
      <c r="B440" s="2" t="s">
        <v>33</v>
      </c>
      <c r="C440" s="0" t="n">
        <f aca="false">C439+1</f>
        <v>382827</v>
      </c>
      <c r="D440" s="3" t="n">
        <v>100</v>
      </c>
      <c r="E440" s="4" t="s">
        <v>41</v>
      </c>
    </row>
    <row r="441" customFormat="false" ht="12.8" hidden="false" customHeight="false" outlineLevel="0" collapsed="false">
      <c r="A441" s="1" t="n">
        <v>44310</v>
      </c>
      <c r="B441" s="2" t="s">
        <v>11</v>
      </c>
      <c r="C441" s="0" t="n">
        <f aca="false">C440+1</f>
        <v>382828</v>
      </c>
      <c r="D441" s="3" t="n">
        <v>120</v>
      </c>
      <c r="E441" s="4" t="s">
        <v>35</v>
      </c>
    </row>
    <row r="442" customFormat="false" ht="12.8" hidden="false" customHeight="false" outlineLevel="0" collapsed="false">
      <c r="A442" s="1" t="n">
        <v>44310</v>
      </c>
      <c r="B442" s="2" t="s">
        <v>61</v>
      </c>
      <c r="C442" s="0" t="n">
        <f aca="false">C441+1</f>
        <v>382829</v>
      </c>
      <c r="D442" s="3" t="n">
        <v>130</v>
      </c>
      <c r="E442" s="4" t="s">
        <v>31</v>
      </c>
    </row>
    <row r="443" customFormat="false" ht="12.8" hidden="false" customHeight="false" outlineLevel="0" collapsed="false">
      <c r="A443" s="1" t="n">
        <v>44310</v>
      </c>
      <c r="B443" s="2" t="s">
        <v>26</v>
      </c>
      <c r="C443" s="0" t="n">
        <f aca="false">C442+1</f>
        <v>382830</v>
      </c>
      <c r="D443" s="3" t="n">
        <v>60</v>
      </c>
      <c r="E443" s="4" t="s">
        <v>27</v>
      </c>
    </row>
    <row r="444" customFormat="false" ht="12.8" hidden="false" customHeight="false" outlineLevel="0" collapsed="false">
      <c r="A444" s="1" t="n">
        <v>44311</v>
      </c>
      <c r="B444" s="2" t="s">
        <v>37</v>
      </c>
      <c r="C444" s="0" t="n">
        <f aca="false">C443+1</f>
        <v>382831</v>
      </c>
      <c r="D444" s="3" t="n">
        <v>100</v>
      </c>
      <c r="E444" s="4" t="s">
        <v>16</v>
      </c>
    </row>
    <row r="445" customFormat="false" ht="12.8" hidden="false" customHeight="false" outlineLevel="0" collapsed="false">
      <c r="A445" s="1" t="n">
        <v>44311</v>
      </c>
      <c r="B445" s="2" t="s">
        <v>62</v>
      </c>
      <c r="C445" s="0" t="n">
        <f aca="false">C444+1</f>
        <v>382832</v>
      </c>
      <c r="D445" s="3" t="n">
        <v>100</v>
      </c>
      <c r="E445" s="4" t="s">
        <v>41</v>
      </c>
    </row>
    <row r="446" customFormat="false" ht="12.8" hidden="false" customHeight="false" outlineLevel="0" collapsed="false">
      <c r="A446" s="1" t="n">
        <v>44311</v>
      </c>
      <c r="B446" s="2" t="s">
        <v>26</v>
      </c>
      <c r="C446" s="0" t="n">
        <f aca="false">C445+1</f>
        <v>382833</v>
      </c>
      <c r="D446" s="3" t="n">
        <v>60</v>
      </c>
      <c r="E446" s="4" t="s">
        <v>27</v>
      </c>
    </row>
    <row r="447" customFormat="false" ht="12.8" hidden="false" customHeight="false" outlineLevel="0" collapsed="false">
      <c r="A447" s="1" t="n">
        <v>44311</v>
      </c>
      <c r="B447" s="2" t="s">
        <v>37</v>
      </c>
      <c r="C447" s="0" t="n">
        <f aca="false">C446+1</f>
        <v>382834</v>
      </c>
      <c r="D447" s="3" t="n">
        <v>150</v>
      </c>
      <c r="E447" s="4" t="s">
        <v>23</v>
      </c>
    </row>
    <row r="448" customFormat="false" ht="12.8" hidden="false" customHeight="false" outlineLevel="0" collapsed="false">
      <c r="A448" s="1" t="n">
        <v>44312</v>
      </c>
      <c r="B448" s="2" t="s">
        <v>11</v>
      </c>
      <c r="C448" s="0" t="n">
        <f aca="false">C447+1</f>
        <v>382835</v>
      </c>
      <c r="D448" s="3" t="n">
        <v>120</v>
      </c>
      <c r="E448" s="4" t="s">
        <v>35</v>
      </c>
    </row>
    <row r="449" customFormat="false" ht="12.8" hidden="false" customHeight="false" outlineLevel="0" collapsed="false">
      <c r="A449" s="1" t="n">
        <v>44312</v>
      </c>
      <c r="B449" s="2" t="s">
        <v>9</v>
      </c>
      <c r="C449" s="0" t="n">
        <f aca="false">C448+1</f>
        <v>382836</v>
      </c>
      <c r="D449" s="3" t="n">
        <v>60</v>
      </c>
      <c r="E449" s="4" t="s">
        <v>10</v>
      </c>
    </row>
    <row r="450" customFormat="false" ht="12.8" hidden="false" customHeight="false" outlineLevel="0" collapsed="false">
      <c r="A450" s="1" t="n">
        <v>44312</v>
      </c>
      <c r="B450" s="2" t="s">
        <v>26</v>
      </c>
      <c r="C450" s="0" t="n">
        <f aca="false">C449+1</f>
        <v>382837</v>
      </c>
      <c r="D450" s="3" t="n">
        <v>40</v>
      </c>
      <c r="E450" s="4" t="s">
        <v>27</v>
      </c>
    </row>
    <row r="451" customFormat="false" ht="12.8" hidden="false" customHeight="false" outlineLevel="0" collapsed="false">
      <c r="A451" s="1" t="n">
        <v>44312</v>
      </c>
      <c r="B451" s="2" t="s">
        <v>30</v>
      </c>
      <c r="C451" s="0" t="n">
        <f aca="false">C450+1</f>
        <v>382838</v>
      </c>
      <c r="D451" s="3" t="n">
        <v>150</v>
      </c>
      <c r="E451" s="4" t="s">
        <v>16</v>
      </c>
    </row>
    <row r="452" customFormat="false" ht="12.8" hidden="false" customHeight="false" outlineLevel="0" collapsed="false">
      <c r="A452" s="1" t="n">
        <v>44313</v>
      </c>
      <c r="B452" s="2" t="s">
        <v>26</v>
      </c>
      <c r="C452" s="0" t="n">
        <f aca="false">C451+1</f>
        <v>382839</v>
      </c>
      <c r="D452" s="3" t="n">
        <v>0</v>
      </c>
      <c r="E452" s="4" t="s">
        <v>27</v>
      </c>
    </row>
    <row r="453" customFormat="false" ht="12.8" hidden="false" customHeight="false" outlineLevel="0" collapsed="false">
      <c r="A453" s="1" t="n">
        <v>44313</v>
      </c>
      <c r="B453" s="2" t="s">
        <v>37</v>
      </c>
      <c r="C453" s="0" t="n">
        <f aca="false">C452+1</f>
        <v>382840</v>
      </c>
      <c r="D453" s="3" t="n">
        <v>100</v>
      </c>
      <c r="E453" s="4" t="s">
        <v>35</v>
      </c>
    </row>
    <row r="454" customFormat="false" ht="12.8" hidden="false" customHeight="false" outlineLevel="0" collapsed="false">
      <c r="A454" s="1" t="n">
        <v>44313</v>
      </c>
      <c r="B454" s="2" t="s">
        <v>62</v>
      </c>
      <c r="C454" s="0" t="n">
        <f aca="false">C453+1</f>
        <v>382841</v>
      </c>
      <c r="D454" s="3" t="n">
        <v>120</v>
      </c>
      <c r="E454" s="4" t="s">
        <v>31</v>
      </c>
    </row>
    <row r="455" customFormat="false" ht="12.8" hidden="false" customHeight="false" outlineLevel="0" collapsed="false">
      <c r="A455" s="1" t="n">
        <v>44313</v>
      </c>
      <c r="B455" s="2" t="s">
        <v>33</v>
      </c>
      <c r="C455" s="0" t="n">
        <f aca="false">C454+1</f>
        <v>382842</v>
      </c>
      <c r="D455" s="3" t="n">
        <v>120</v>
      </c>
      <c r="E455" s="4" t="s">
        <v>41</v>
      </c>
    </row>
    <row r="456" customFormat="false" ht="12.8" hidden="false" customHeight="false" outlineLevel="0" collapsed="false">
      <c r="A456" s="1" t="n">
        <v>44313</v>
      </c>
      <c r="B456" s="2" t="s">
        <v>15</v>
      </c>
      <c r="C456" s="0" t="n">
        <f aca="false">C455+1</f>
        <v>382843</v>
      </c>
      <c r="D456" s="3" t="n">
        <v>700</v>
      </c>
      <c r="E456" s="4" t="s">
        <v>16</v>
      </c>
    </row>
    <row r="457" customFormat="false" ht="12.8" hidden="false" customHeight="false" outlineLevel="0" collapsed="false">
      <c r="A457" s="1" t="n">
        <v>44313</v>
      </c>
      <c r="B457" s="0" t="s">
        <v>26</v>
      </c>
      <c r="C457" s="0" t="n">
        <f aca="false">C456+1</f>
        <v>382844</v>
      </c>
      <c r="D457" s="0" t="n">
        <v>60</v>
      </c>
      <c r="E457" s="0" t="s">
        <v>27</v>
      </c>
    </row>
    <row r="458" customFormat="false" ht="12.8" hidden="false" customHeight="false" outlineLevel="0" collapsed="false">
      <c r="A458" s="1" t="n">
        <v>44313</v>
      </c>
      <c r="B458" s="2" t="s">
        <v>54</v>
      </c>
      <c r="C458" s="0" t="n">
        <f aca="false">C457+1</f>
        <v>382845</v>
      </c>
      <c r="D458" s="3" t="n">
        <v>80</v>
      </c>
      <c r="E458" s="4" t="s">
        <v>23</v>
      </c>
    </row>
    <row r="459" customFormat="false" ht="12.8" hidden="false" customHeight="false" outlineLevel="0" collapsed="false">
      <c r="A459" s="1" t="n">
        <v>44314</v>
      </c>
      <c r="B459" s="2" t="s">
        <v>30</v>
      </c>
      <c r="C459" s="0" t="n">
        <f aca="false">C458+1</f>
        <v>382846</v>
      </c>
      <c r="D459" s="3" t="n">
        <v>100</v>
      </c>
      <c r="E459" s="4" t="s">
        <v>46</v>
      </c>
    </row>
    <row r="460" customFormat="false" ht="12.8" hidden="false" customHeight="false" outlineLevel="0" collapsed="false">
      <c r="A460" s="1" t="n">
        <v>44314</v>
      </c>
      <c r="B460" s="2" t="s">
        <v>33</v>
      </c>
      <c r="C460" s="0" t="n">
        <f aca="false">C459+1</f>
        <v>382847</v>
      </c>
      <c r="D460" s="3" t="n">
        <v>100</v>
      </c>
      <c r="E460" s="4" t="s">
        <v>41</v>
      </c>
    </row>
    <row r="461" customFormat="false" ht="12.8" hidden="false" customHeight="false" outlineLevel="0" collapsed="false">
      <c r="A461" s="1" t="n">
        <v>44314</v>
      </c>
      <c r="B461" s="2" t="s">
        <v>62</v>
      </c>
      <c r="C461" s="0" t="n">
        <f aca="false">C460+1</f>
        <v>382848</v>
      </c>
      <c r="D461" s="3" t="n">
        <v>100</v>
      </c>
      <c r="E461" s="4" t="s">
        <v>31</v>
      </c>
    </row>
    <row r="462" customFormat="false" ht="12.8" hidden="false" customHeight="false" outlineLevel="0" collapsed="false">
      <c r="A462" s="1" t="n">
        <v>44314</v>
      </c>
      <c r="B462" s="2" t="s">
        <v>15</v>
      </c>
      <c r="C462" s="0" t="n">
        <f aca="false">C461+1</f>
        <v>382849</v>
      </c>
      <c r="D462" s="3" t="n">
        <v>100</v>
      </c>
      <c r="E462" s="4" t="s">
        <v>38</v>
      </c>
    </row>
    <row r="463" customFormat="false" ht="12.8" hidden="false" customHeight="false" outlineLevel="0" collapsed="false">
      <c r="A463" s="1" t="n">
        <v>44314</v>
      </c>
      <c r="B463" s="2" t="s">
        <v>34</v>
      </c>
      <c r="C463" s="0" t="n">
        <f aca="false">C462+1</f>
        <v>382850</v>
      </c>
      <c r="D463" s="3" t="n">
        <v>200</v>
      </c>
      <c r="E463" s="4" t="s">
        <v>12</v>
      </c>
    </row>
    <row r="464" customFormat="false" ht="12.8" hidden="false" customHeight="false" outlineLevel="0" collapsed="false">
      <c r="A464" s="1" t="n">
        <v>44314</v>
      </c>
      <c r="B464" s="2" t="s">
        <v>20</v>
      </c>
      <c r="C464" s="0" t="n">
        <f aca="false">C463+1</f>
        <v>382851</v>
      </c>
      <c r="D464" s="3" t="n">
        <v>0</v>
      </c>
      <c r="E464" s="4" t="s">
        <v>21</v>
      </c>
    </row>
    <row r="465" customFormat="false" ht="12.8" hidden="false" customHeight="false" outlineLevel="0" collapsed="false">
      <c r="A465" s="1" t="n">
        <v>44314</v>
      </c>
      <c r="B465" s="2" t="s">
        <v>26</v>
      </c>
      <c r="C465" s="0" t="n">
        <f aca="false">C464+1</f>
        <v>382852</v>
      </c>
      <c r="D465" s="3" t="n">
        <v>40</v>
      </c>
      <c r="E465" s="4" t="s">
        <v>27</v>
      </c>
    </row>
    <row r="466" customFormat="false" ht="12.8" hidden="false" customHeight="false" outlineLevel="0" collapsed="false">
      <c r="A466" s="1" t="n">
        <v>44314</v>
      </c>
      <c r="B466" s="2" t="s">
        <v>62</v>
      </c>
      <c r="C466" s="0" t="n">
        <f aca="false">C465+1</f>
        <v>382853</v>
      </c>
      <c r="D466" s="3" t="n">
        <v>150</v>
      </c>
      <c r="E466" s="4" t="s">
        <v>35</v>
      </c>
    </row>
    <row r="467" customFormat="false" ht="12.8" hidden="false" customHeight="false" outlineLevel="0" collapsed="false">
      <c r="A467" s="1" t="n">
        <v>44315</v>
      </c>
      <c r="B467" s="2" t="s">
        <v>37</v>
      </c>
      <c r="C467" s="0" t="n">
        <f aca="false">C466+1</f>
        <v>382854</v>
      </c>
      <c r="D467" s="3" t="n">
        <v>200</v>
      </c>
      <c r="E467" s="4" t="s">
        <v>23</v>
      </c>
    </row>
    <row r="468" customFormat="false" ht="12.8" hidden="false" customHeight="false" outlineLevel="0" collapsed="false">
      <c r="A468" s="1" t="n">
        <v>44315</v>
      </c>
      <c r="B468" s="2" t="s">
        <v>26</v>
      </c>
      <c r="C468" s="0" t="n">
        <f aca="false">C467+1</f>
        <v>382855</v>
      </c>
      <c r="D468" s="3" t="n">
        <v>40</v>
      </c>
      <c r="E468" s="4" t="s">
        <v>27</v>
      </c>
    </row>
    <row r="469" customFormat="false" ht="12.8" hidden="false" customHeight="false" outlineLevel="0" collapsed="false">
      <c r="A469" s="1" t="n">
        <v>44315</v>
      </c>
      <c r="B469" s="2" t="s">
        <v>34</v>
      </c>
      <c r="C469" s="0" t="n">
        <f aca="false">C468+1</f>
        <v>382856</v>
      </c>
      <c r="D469" s="3" t="n">
        <v>600</v>
      </c>
      <c r="E469" s="4" t="s">
        <v>12</v>
      </c>
    </row>
    <row r="470" customFormat="false" ht="12.8" hidden="false" customHeight="false" outlineLevel="0" collapsed="false">
      <c r="A470" s="1" t="n">
        <v>44315</v>
      </c>
      <c r="B470" s="2" t="s">
        <v>34</v>
      </c>
      <c r="C470" s="0" t="n">
        <f aca="false">C469+1</f>
        <v>382857</v>
      </c>
      <c r="D470" s="3" t="n">
        <v>700</v>
      </c>
      <c r="E470" s="4" t="s">
        <v>49</v>
      </c>
    </row>
    <row r="471" customFormat="false" ht="12.8" hidden="false" customHeight="false" outlineLevel="0" collapsed="false">
      <c r="A471" s="1" t="n">
        <v>44315</v>
      </c>
      <c r="B471" s="2" t="s">
        <v>22</v>
      </c>
      <c r="C471" s="0" t="n">
        <f aca="false">C470+1</f>
        <v>382858</v>
      </c>
      <c r="D471" s="3" t="n">
        <v>451</v>
      </c>
      <c r="E471" s="4" t="s">
        <v>40</v>
      </c>
    </row>
    <row r="472" customFormat="false" ht="12.8" hidden="false" customHeight="false" outlineLevel="0" collapsed="false">
      <c r="A472" s="1" t="n">
        <v>44316</v>
      </c>
      <c r="B472" s="2" t="s">
        <v>30</v>
      </c>
      <c r="C472" s="0" t="n">
        <f aca="false">C471+1</f>
        <v>382859</v>
      </c>
      <c r="D472" s="3" t="n">
        <v>200</v>
      </c>
      <c r="E472" s="4" t="s">
        <v>46</v>
      </c>
    </row>
    <row r="473" customFormat="false" ht="12.8" hidden="false" customHeight="false" outlineLevel="0" collapsed="false">
      <c r="A473" s="1" t="n">
        <v>44316</v>
      </c>
      <c r="B473" s="2" t="s">
        <v>11</v>
      </c>
      <c r="C473" s="0" t="n">
        <f aca="false">C472+1</f>
        <v>382860</v>
      </c>
      <c r="D473" s="3" t="n">
        <v>150</v>
      </c>
      <c r="E473" s="4" t="s">
        <v>41</v>
      </c>
    </row>
    <row r="474" customFormat="false" ht="12.8" hidden="false" customHeight="false" outlineLevel="0" collapsed="false">
      <c r="A474" s="1" t="n">
        <v>44316</v>
      </c>
      <c r="B474" s="2" t="s">
        <v>50</v>
      </c>
      <c r="C474" s="0" t="n">
        <f aca="false">C473+1</f>
        <v>382861</v>
      </c>
      <c r="D474" s="3" t="n">
        <v>100</v>
      </c>
      <c r="E474" s="4" t="s">
        <v>39</v>
      </c>
    </row>
    <row r="475" customFormat="false" ht="12.8" hidden="false" customHeight="false" outlineLevel="0" collapsed="false">
      <c r="A475" s="1" t="n">
        <v>44316</v>
      </c>
      <c r="B475" s="2" t="s">
        <v>26</v>
      </c>
      <c r="C475" s="0" t="n">
        <f aca="false">C474+1</f>
        <v>382862</v>
      </c>
      <c r="D475" s="3" t="n">
        <v>90</v>
      </c>
      <c r="E475" s="4" t="s">
        <v>47</v>
      </c>
    </row>
    <row r="476" customFormat="false" ht="12.8" hidden="false" customHeight="false" outlineLevel="0" collapsed="false">
      <c r="A476" s="1" t="n">
        <v>44316</v>
      </c>
      <c r="B476" s="2" t="s">
        <v>26</v>
      </c>
      <c r="C476" s="0" t="n">
        <f aca="false">C475+1</f>
        <v>382863</v>
      </c>
      <c r="D476" s="3" t="n">
        <v>40</v>
      </c>
      <c r="E476" s="4" t="s">
        <v>27</v>
      </c>
    </row>
    <row r="477" customFormat="false" ht="12.8" hidden="false" customHeight="false" outlineLevel="0" collapsed="false">
      <c r="A477" s="1" t="n">
        <v>44316</v>
      </c>
      <c r="B477" s="2" t="s">
        <v>26</v>
      </c>
      <c r="C477" s="0" t="n">
        <f aca="false">C476+1</f>
        <v>382864</v>
      </c>
      <c r="D477" s="3" t="n">
        <v>35</v>
      </c>
      <c r="E477" s="4" t="s">
        <v>27</v>
      </c>
    </row>
    <row r="478" customFormat="false" ht="12.8" hidden="false" customHeight="false" outlineLevel="0" collapsed="false">
      <c r="A478" s="1" t="n">
        <v>44316</v>
      </c>
      <c r="B478" s="2" t="s">
        <v>15</v>
      </c>
      <c r="C478" s="0" t="n">
        <f aca="false">C477+1</f>
        <v>382865</v>
      </c>
      <c r="D478" s="3" t="n">
        <v>100</v>
      </c>
      <c r="E478" s="4" t="s">
        <v>43</v>
      </c>
    </row>
    <row r="479" customFormat="false" ht="12.8" hidden="false" customHeight="false" outlineLevel="0" collapsed="false">
      <c r="A479" s="1" t="n">
        <v>44316</v>
      </c>
      <c r="B479" s="2" t="s">
        <v>30</v>
      </c>
      <c r="C479" s="0" t="n">
        <f aca="false">C478+1</f>
        <v>382866</v>
      </c>
      <c r="D479" s="3" t="n">
        <v>100</v>
      </c>
      <c r="E479" s="4" t="s">
        <v>46</v>
      </c>
    </row>
    <row r="480" customFormat="false" ht="12.8" hidden="false" customHeight="false" outlineLevel="0" collapsed="false">
      <c r="A480" s="1" t="n">
        <v>44316</v>
      </c>
      <c r="B480" s="2" t="s">
        <v>61</v>
      </c>
      <c r="C480" s="0" t="n">
        <f aca="false">C479+1</f>
        <v>382867</v>
      </c>
      <c r="D480" s="3" t="n">
        <v>150</v>
      </c>
      <c r="E480" s="4" t="s">
        <v>35</v>
      </c>
    </row>
    <row r="481" customFormat="false" ht="12.8" hidden="false" customHeight="false" outlineLevel="0" collapsed="false">
      <c r="A481" s="1" t="n">
        <v>44316</v>
      </c>
      <c r="B481" s="2" t="s">
        <v>20</v>
      </c>
      <c r="C481" s="0" t="n">
        <f aca="false">C480+1</f>
        <v>382868</v>
      </c>
      <c r="D481" s="3" t="n">
        <v>60</v>
      </c>
      <c r="E481" s="4" t="s">
        <v>32</v>
      </c>
    </row>
    <row r="482" customFormat="false" ht="12.8" hidden="false" customHeight="false" outlineLevel="0" collapsed="false">
      <c r="A482" s="1" t="n">
        <v>44317</v>
      </c>
      <c r="B482" s="2" t="s">
        <v>9</v>
      </c>
      <c r="C482" s="0" t="n">
        <f aca="false">C481+1</f>
        <v>382869</v>
      </c>
      <c r="D482" s="3" t="n">
        <v>60</v>
      </c>
      <c r="E482" s="4" t="s">
        <v>10</v>
      </c>
    </row>
    <row r="483" customFormat="false" ht="12.8" hidden="false" customHeight="false" outlineLevel="0" collapsed="false">
      <c r="A483" s="1" t="n">
        <v>44317</v>
      </c>
      <c r="B483" s="2" t="s">
        <v>57</v>
      </c>
      <c r="C483" s="0" t="n">
        <f aca="false">C482+1</f>
        <v>382870</v>
      </c>
      <c r="D483" s="3" t="n">
        <v>100</v>
      </c>
      <c r="E483" s="4" t="s">
        <v>39</v>
      </c>
    </row>
    <row r="484" customFormat="false" ht="12.8" hidden="false" customHeight="false" outlineLevel="0" collapsed="false">
      <c r="A484" s="1" t="n">
        <v>44317</v>
      </c>
      <c r="B484" s="2" t="s">
        <v>11</v>
      </c>
      <c r="C484" s="0" t="n">
        <f aca="false">C483+1</f>
        <v>382871</v>
      </c>
      <c r="D484" s="3" t="n">
        <v>100</v>
      </c>
      <c r="E484" s="4" t="s">
        <v>41</v>
      </c>
    </row>
    <row r="485" customFormat="false" ht="12.8" hidden="false" customHeight="false" outlineLevel="0" collapsed="false">
      <c r="A485" s="1" t="n">
        <v>44317</v>
      </c>
      <c r="B485" s="2" t="s">
        <v>30</v>
      </c>
      <c r="C485" s="0" t="n">
        <f aca="false">C484+1</f>
        <v>382872</v>
      </c>
      <c r="D485" s="3" t="n">
        <v>100</v>
      </c>
      <c r="E485" s="4" t="s">
        <v>31</v>
      </c>
    </row>
    <row r="486" customFormat="false" ht="12.8" hidden="false" customHeight="false" outlineLevel="0" collapsed="false">
      <c r="A486" s="1" t="n">
        <v>44317</v>
      </c>
      <c r="B486" s="2" t="s">
        <v>37</v>
      </c>
      <c r="C486" s="0" t="n">
        <f aca="false">C485+1</f>
        <v>382873</v>
      </c>
      <c r="D486" s="3" t="n">
        <v>150</v>
      </c>
      <c r="E486" s="4" t="s">
        <v>44</v>
      </c>
    </row>
    <row r="487" customFormat="false" ht="12.8" hidden="false" customHeight="false" outlineLevel="0" collapsed="false">
      <c r="A487" s="1" t="n">
        <v>44317</v>
      </c>
      <c r="B487" s="2" t="s">
        <v>62</v>
      </c>
      <c r="C487" s="0" t="n">
        <f aca="false">C486+1</f>
        <v>382874</v>
      </c>
      <c r="D487" s="3" t="n">
        <v>150</v>
      </c>
      <c r="E487" s="4" t="s">
        <v>29</v>
      </c>
    </row>
    <row r="488" customFormat="false" ht="12.8" hidden="false" customHeight="false" outlineLevel="0" collapsed="false">
      <c r="A488" s="1" t="n">
        <v>44317</v>
      </c>
      <c r="B488" s="2" t="s">
        <v>52</v>
      </c>
      <c r="C488" s="0" t="n">
        <f aca="false">C487+1</f>
        <v>382875</v>
      </c>
      <c r="D488" s="3" t="n">
        <v>150</v>
      </c>
      <c r="E488" s="4" t="s">
        <v>46</v>
      </c>
    </row>
    <row r="489" customFormat="false" ht="12.8" hidden="false" customHeight="false" outlineLevel="0" collapsed="false">
      <c r="A489" s="1" t="n">
        <v>44317</v>
      </c>
      <c r="B489" s="2" t="s">
        <v>61</v>
      </c>
      <c r="C489" s="0" t="n">
        <f aca="false">C488+1</f>
        <v>382876</v>
      </c>
      <c r="D489" s="3" t="n">
        <v>100</v>
      </c>
      <c r="E489" s="4" t="s">
        <v>35</v>
      </c>
    </row>
    <row r="490" customFormat="false" ht="12.8" hidden="false" customHeight="false" outlineLevel="0" collapsed="false">
      <c r="A490" s="1" t="n">
        <v>44318</v>
      </c>
      <c r="B490" s="2" t="s">
        <v>15</v>
      </c>
      <c r="C490" s="0" t="n">
        <f aca="false">C489+1</f>
        <v>382877</v>
      </c>
      <c r="D490" s="3" t="n">
        <v>730</v>
      </c>
      <c r="E490" s="4" t="s">
        <v>16</v>
      </c>
    </row>
    <row r="491" customFormat="false" ht="12.8" hidden="false" customHeight="false" outlineLevel="0" collapsed="false">
      <c r="A491" s="1" t="n">
        <v>44318</v>
      </c>
      <c r="B491" s="2" t="s">
        <v>42</v>
      </c>
      <c r="C491" s="0" t="n">
        <f aca="false">C490+1</f>
        <v>382878</v>
      </c>
      <c r="D491" s="3" t="n">
        <v>100</v>
      </c>
      <c r="E491" s="4" t="s">
        <v>31</v>
      </c>
    </row>
    <row r="492" customFormat="false" ht="12.8" hidden="false" customHeight="false" outlineLevel="0" collapsed="false">
      <c r="A492" s="1" t="n">
        <v>44319</v>
      </c>
      <c r="B492" s="2" t="s">
        <v>30</v>
      </c>
      <c r="C492" s="0" t="n">
        <f aca="false">C491+1</f>
        <v>382879</v>
      </c>
      <c r="D492" s="3" t="n">
        <v>120</v>
      </c>
      <c r="E492" s="4" t="s">
        <v>23</v>
      </c>
    </row>
    <row r="493" customFormat="false" ht="12.8" hidden="false" customHeight="false" outlineLevel="0" collapsed="false">
      <c r="A493" s="1" t="n">
        <v>44319</v>
      </c>
      <c r="B493" s="2" t="s">
        <v>26</v>
      </c>
      <c r="C493" s="0" t="n">
        <f aca="false">C492+1</f>
        <v>382880</v>
      </c>
      <c r="D493" s="3" t="n">
        <v>0</v>
      </c>
      <c r="E493" s="4" t="s">
        <v>43</v>
      </c>
    </row>
    <row r="494" customFormat="false" ht="12.8" hidden="false" customHeight="false" outlineLevel="0" collapsed="false">
      <c r="A494" s="1" t="n">
        <v>44319</v>
      </c>
      <c r="B494" s="2" t="s">
        <v>26</v>
      </c>
      <c r="C494" s="0" t="n">
        <f aca="false">C493+1</f>
        <v>382881</v>
      </c>
      <c r="D494" s="3" t="n">
        <v>90</v>
      </c>
      <c r="E494" s="4" t="s">
        <v>32</v>
      </c>
    </row>
    <row r="495" customFormat="false" ht="12.8" hidden="false" customHeight="false" outlineLevel="0" collapsed="false">
      <c r="A495" s="1" t="n">
        <v>44319</v>
      </c>
      <c r="B495" s="2" t="s">
        <v>50</v>
      </c>
      <c r="C495" s="0" t="n">
        <f aca="false">C494+1</f>
        <v>382882</v>
      </c>
      <c r="D495" s="3" t="n">
        <v>100</v>
      </c>
      <c r="E495" s="4" t="s">
        <v>29</v>
      </c>
    </row>
    <row r="496" customFormat="false" ht="12.8" hidden="false" customHeight="false" outlineLevel="0" collapsed="false">
      <c r="A496" s="1" t="n">
        <v>44319</v>
      </c>
      <c r="B496" s="2" t="s">
        <v>17</v>
      </c>
      <c r="C496" s="0" t="n">
        <f aca="false">C495+1</f>
        <v>382883</v>
      </c>
      <c r="D496" s="3" t="n">
        <f aca="false">388++448</f>
        <v>836</v>
      </c>
      <c r="E496" s="4" t="s">
        <v>18</v>
      </c>
    </row>
    <row r="497" customFormat="false" ht="12.8" hidden="false" customHeight="false" outlineLevel="0" collapsed="false">
      <c r="A497" s="1" t="n">
        <v>44319</v>
      </c>
      <c r="B497" s="2" t="s">
        <v>9</v>
      </c>
      <c r="C497" s="0" t="n">
        <f aca="false">C496+1</f>
        <v>382884</v>
      </c>
      <c r="D497" s="3" t="n">
        <v>40</v>
      </c>
      <c r="E497" s="4" t="s">
        <v>27</v>
      </c>
    </row>
    <row r="498" customFormat="false" ht="12.8" hidden="false" customHeight="false" outlineLevel="0" collapsed="false">
      <c r="A498" s="1" t="n">
        <v>44320</v>
      </c>
      <c r="B498" s="2" t="s">
        <v>61</v>
      </c>
      <c r="C498" s="0" t="n">
        <f aca="false">C497+1</f>
        <v>382885</v>
      </c>
      <c r="D498" s="3" t="n">
        <v>150</v>
      </c>
      <c r="E498" s="4" t="s">
        <v>29</v>
      </c>
    </row>
    <row r="499" customFormat="false" ht="12.8" hidden="false" customHeight="false" outlineLevel="0" collapsed="false">
      <c r="A499" s="1" t="n">
        <v>44320</v>
      </c>
      <c r="B499" s="2" t="s">
        <v>11</v>
      </c>
      <c r="C499" s="0" t="n">
        <f aca="false">C498+1</f>
        <v>382886</v>
      </c>
      <c r="D499" s="3" t="n">
        <v>150</v>
      </c>
      <c r="E499" s="4" t="s">
        <v>41</v>
      </c>
    </row>
    <row r="500" customFormat="false" ht="12.8" hidden="false" customHeight="false" outlineLevel="0" collapsed="false">
      <c r="A500" s="1" t="n">
        <v>44320</v>
      </c>
      <c r="B500" s="2" t="s">
        <v>9</v>
      </c>
      <c r="C500" s="0" t="n">
        <f aca="false">C499+1</f>
        <v>382887</v>
      </c>
      <c r="D500" s="3" t="n">
        <v>70</v>
      </c>
      <c r="E500" s="4" t="s">
        <v>10</v>
      </c>
    </row>
    <row r="501" customFormat="false" ht="12.8" hidden="false" customHeight="false" outlineLevel="0" collapsed="false">
      <c r="A501" s="1" t="n">
        <v>44320</v>
      </c>
      <c r="B501" s="2" t="s">
        <v>50</v>
      </c>
      <c r="C501" s="0" t="n">
        <f aca="false">C500+1</f>
        <v>382888</v>
      </c>
      <c r="D501" s="3" t="n">
        <v>260</v>
      </c>
      <c r="E501" s="4" t="s">
        <v>23</v>
      </c>
    </row>
    <row r="502" customFormat="false" ht="12.8" hidden="false" customHeight="false" outlineLevel="0" collapsed="false">
      <c r="A502" s="1" t="n">
        <v>44321</v>
      </c>
      <c r="B502" s="2" t="s">
        <v>61</v>
      </c>
      <c r="C502" s="0" t="n">
        <f aca="false">C501+1</f>
        <v>382889</v>
      </c>
      <c r="D502" s="3" t="n">
        <v>120</v>
      </c>
      <c r="E502" s="4" t="s">
        <v>29</v>
      </c>
    </row>
    <row r="503" customFormat="false" ht="12.8" hidden="false" customHeight="false" outlineLevel="0" collapsed="false">
      <c r="A503" s="1" t="n">
        <v>44321</v>
      </c>
      <c r="B503" s="2" t="s">
        <v>62</v>
      </c>
      <c r="C503" s="0" t="n">
        <f aca="false">C502+1</f>
        <v>382890</v>
      </c>
      <c r="D503" s="3" t="n">
        <v>200</v>
      </c>
      <c r="E503" s="4" t="s">
        <v>46</v>
      </c>
    </row>
    <row r="504" customFormat="false" ht="12.8" hidden="false" customHeight="false" outlineLevel="0" collapsed="false">
      <c r="A504" s="1" t="n">
        <v>44321</v>
      </c>
      <c r="B504" s="2" t="s">
        <v>42</v>
      </c>
      <c r="C504" s="0" t="n">
        <f aca="false">C503+1</f>
        <v>382891</v>
      </c>
      <c r="D504" s="3" t="n">
        <v>200</v>
      </c>
      <c r="E504" s="4" t="s">
        <v>31</v>
      </c>
    </row>
    <row r="505" customFormat="false" ht="12.8" hidden="false" customHeight="false" outlineLevel="0" collapsed="false">
      <c r="A505" s="1" t="n">
        <v>44321</v>
      </c>
      <c r="B505" s="2" t="s">
        <v>26</v>
      </c>
      <c r="C505" s="0" t="n">
        <f aca="false">C504+1</f>
        <v>382892</v>
      </c>
      <c r="D505" s="3" t="n">
        <v>40</v>
      </c>
      <c r="E505" s="4" t="s">
        <v>27</v>
      </c>
    </row>
    <row r="506" customFormat="false" ht="12.8" hidden="false" customHeight="false" outlineLevel="0" collapsed="false">
      <c r="A506" s="1" t="n">
        <v>44321</v>
      </c>
      <c r="B506" s="2" t="s">
        <v>9</v>
      </c>
      <c r="C506" s="0" t="n">
        <f aca="false">C505+1</f>
        <v>382893</v>
      </c>
      <c r="D506" s="3" t="n">
        <v>5</v>
      </c>
      <c r="E506" s="4" t="s">
        <v>27</v>
      </c>
    </row>
    <row r="507" customFormat="false" ht="12.8" hidden="false" customHeight="false" outlineLevel="0" collapsed="false">
      <c r="A507" s="1" t="n">
        <v>44321</v>
      </c>
      <c r="B507" s="2" t="s">
        <v>54</v>
      </c>
      <c r="C507" s="0" t="n">
        <f aca="false">C506+1</f>
        <v>382894</v>
      </c>
      <c r="D507" s="3" t="n">
        <v>100</v>
      </c>
      <c r="E507" s="4" t="s">
        <v>44</v>
      </c>
    </row>
    <row r="508" customFormat="false" ht="12.8" hidden="false" customHeight="false" outlineLevel="0" collapsed="false">
      <c r="A508" s="1" t="n">
        <v>44321</v>
      </c>
      <c r="B508" s="2" t="s">
        <v>26</v>
      </c>
      <c r="C508" s="0" t="n">
        <f aca="false">C507+1</f>
        <v>382895</v>
      </c>
      <c r="D508" s="3" t="n">
        <v>40</v>
      </c>
      <c r="E508" s="4" t="s">
        <v>27</v>
      </c>
    </row>
    <row r="509" customFormat="false" ht="12.8" hidden="false" customHeight="false" outlineLevel="0" collapsed="false">
      <c r="A509" s="1" t="n">
        <v>44322</v>
      </c>
      <c r="B509" s="2" t="s">
        <v>62</v>
      </c>
      <c r="C509" s="0" t="n">
        <f aca="false">C508+1</f>
        <v>382896</v>
      </c>
      <c r="D509" s="3" t="n">
        <v>180</v>
      </c>
      <c r="E509" s="4" t="s">
        <v>46</v>
      </c>
    </row>
    <row r="510" customFormat="false" ht="12.8" hidden="false" customHeight="false" outlineLevel="0" collapsed="false">
      <c r="A510" s="1" t="n">
        <v>44322</v>
      </c>
      <c r="B510" s="2" t="s">
        <v>37</v>
      </c>
      <c r="C510" s="0" t="n">
        <f aca="false">C509+1</f>
        <v>382897</v>
      </c>
      <c r="D510" s="3" t="n">
        <v>50</v>
      </c>
      <c r="E510" s="4" t="s">
        <v>35</v>
      </c>
    </row>
    <row r="511" customFormat="false" ht="12.8" hidden="false" customHeight="false" outlineLevel="0" collapsed="false">
      <c r="A511" s="1" t="n">
        <v>44322</v>
      </c>
      <c r="B511" s="2" t="s">
        <v>26</v>
      </c>
      <c r="C511" s="0" t="n">
        <f aca="false">C510+1</f>
        <v>382898</v>
      </c>
      <c r="D511" s="3" t="n">
        <v>40</v>
      </c>
      <c r="E511" s="4" t="s">
        <v>27</v>
      </c>
    </row>
    <row r="512" customFormat="false" ht="12.8" hidden="false" customHeight="false" outlineLevel="0" collapsed="false">
      <c r="A512" s="1" t="n">
        <v>44322</v>
      </c>
      <c r="B512" s="2" t="s">
        <v>42</v>
      </c>
      <c r="C512" s="0" t="n">
        <f aca="false">C511+1</f>
        <v>382899</v>
      </c>
      <c r="D512" s="3" t="n">
        <v>72</v>
      </c>
      <c r="E512" s="4" t="s">
        <v>39</v>
      </c>
    </row>
    <row r="513" customFormat="false" ht="12.8" hidden="false" customHeight="false" outlineLevel="0" collapsed="false">
      <c r="A513" s="1" t="n">
        <v>44322</v>
      </c>
      <c r="B513" s="2" t="s">
        <v>61</v>
      </c>
      <c r="C513" s="0" t="n">
        <f aca="false">C512+1</f>
        <v>382900</v>
      </c>
      <c r="D513" s="3" t="n">
        <v>50</v>
      </c>
      <c r="E513" s="4" t="s">
        <v>24</v>
      </c>
    </row>
    <row r="514" customFormat="false" ht="12.8" hidden="false" customHeight="false" outlineLevel="0" collapsed="false">
      <c r="A514" s="1" t="n">
        <v>44322</v>
      </c>
      <c r="B514" s="2" t="s">
        <v>11</v>
      </c>
      <c r="C514" s="0" t="n">
        <v>381701</v>
      </c>
      <c r="D514" s="3" t="n">
        <v>100</v>
      </c>
      <c r="E514" s="4" t="s">
        <v>41</v>
      </c>
    </row>
    <row r="515" customFormat="false" ht="12.8" hidden="false" customHeight="false" outlineLevel="0" collapsed="false">
      <c r="A515" s="1" t="n">
        <v>44322</v>
      </c>
      <c r="B515" s="2" t="s">
        <v>20</v>
      </c>
      <c r="C515" s="0" t="n">
        <v>381702</v>
      </c>
      <c r="D515" s="3" t="n">
        <v>0</v>
      </c>
      <c r="E515" s="4" t="s">
        <v>32</v>
      </c>
    </row>
    <row r="516" customFormat="false" ht="12.8" hidden="false" customHeight="false" outlineLevel="0" collapsed="false">
      <c r="A516" s="1" t="n">
        <v>44323</v>
      </c>
      <c r="B516" s="2" t="s">
        <v>17</v>
      </c>
      <c r="C516" s="0" t="n">
        <v>381703</v>
      </c>
      <c r="D516" s="3" t="n">
        <v>408</v>
      </c>
      <c r="E516" s="4" t="s">
        <v>18</v>
      </c>
    </row>
    <row r="517" customFormat="false" ht="12.8" hidden="false" customHeight="false" outlineLevel="0" collapsed="false">
      <c r="A517" s="1" t="n">
        <v>44323</v>
      </c>
      <c r="B517" s="2" t="s">
        <v>42</v>
      </c>
      <c r="C517" s="0" t="n">
        <v>381704</v>
      </c>
      <c r="D517" s="3" t="n">
        <v>200</v>
      </c>
      <c r="E517" s="4" t="s">
        <v>44</v>
      </c>
    </row>
    <row r="518" customFormat="false" ht="12.8" hidden="false" customHeight="false" outlineLevel="0" collapsed="false">
      <c r="A518" s="1" t="n">
        <v>44323</v>
      </c>
      <c r="B518" s="2" t="s">
        <v>62</v>
      </c>
      <c r="C518" s="0" t="n">
        <v>381705</v>
      </c>
      <c r="D518" s="3" t="n">
        <v>150</v>
      </c>
      <c r="E518" s="4" t="s">
        <v>35</v>
      </c>
    </row>
    <row r="519" customFormat="false" ht="12.8" hidden="false" customHeight="false" outlineLevel="0" collapsed="false">
      <c r="A519" s="1" t="n">
        <v>44323</v>
      </c>
      <c r="B519" s="2" t="s">
        <v>61</v>
      </c>
      <c r="C519" s="0" t="n">
        <v>381706</v>
      </c>
      <c r="D519" s="3" t="n">
        <v>500</v>
      </c>
      <c r="E519" s="4" t="s">
        <v>29</v>
      </c>
    </row>
    <row r="520" customFormat="false" ht="12.8" hidden="false" customHeight="false" outlineLevel="0" collapsed="false">
      <c r="A520" s="1" t="n">
        <v>44323</v>
      </c>
      <c r="B520" s="2" t="s">
        <v>26</v>
      </c>
      <c r="C520" s="0" t="n">
        <v>381707</v>
      </c>
      <c r="D520" s="3" t="n">
        <v>40</v>
      </c>
      <c r="E520" s="4" t="s">
        <v>27</v>
      </c>
    </row>
    <row r="521" customFormat="false" ht="12.8" hidden="false" customHeight="false" outlineLevel="0" collapsed="false">
      <c r="A521" s="1" t="n">
        <v>44323</v>
      </c>
      <c r="B521" s="2" t="s">
        <v>11</v>
      </c>
      <c r="C521" s="0" t="n">
        <v>381708</v>
      </c>
      <c r="D521" s="3" t="n">
        <v>300</v>
      </c>
      <c r="E521" s="4" t="s">
        <v>41</v>
      </c>
    </row>
    <row r="522" customFormat="false" ht="12.8" hidden="false" customHeight="false" outlineLevel="0" collapsed="false">
      <c r="A522" s="1" t="n">
        <v>44323</v>
      </c>
      <c r="B522" s="2" t="s">
        <v>9</v>
      </c>
      <c r="C522" s="0" t="n">
        <v>381709</v>
      </c>
      <c r="D522" s="3" t="n">
        <v>0</v>
      </c>
      <c r="E522" s="4" t="s">
        <v>58</v>
      </c>
    </row>
    <row r="523" customFormat="false" ht="12.8" hidden="false" customHeight="false" outlineLevel="0" collapsed="false">
      <c r="A523" s="1" t="n">
        <v>44323</v>
      </c>
      <c r="B523" s="2" t="s">
        <v>37</v>
      </c>
      <c r="C523" s="0" t="n">
        <v>381710</v>
      </c>
      <c r="D523" s="3" t="n">
        <v>400</v>
      </c>
      <c r="E523" s="4" t="s">
        <v>31</v>
      </c>
    </row>
    <row r="524" customFormat="false" ht="12.8" hidden="false" customHeight="false" outlineLevel="0" collapsed="false">
      <c r="A524" s="1" t="n">
        <v>44325</v>
      </c>
      <c r="B524" s="2" t="s">
        <v>26</v>
      </c>
      <c r="C524" s="0" t="n">
        <v>381711</v>
      </c>
      <c r="D524" s="3" t="n">
        <v>60</v>
      </c>
      <c r="E524" s="4" t="s">
        <v>27</v>
      </c>
    </row>
    <row r="525" customFormat="false" ht="12.8" hidden="false" customHeight="false" outlineLevel="0" collapsed="false">
      <c r="A525" s="1" t="n">
        <v>44325</v>
      </c>
      <c r="B525" s="2" t="s">
        <v>37</v>
      </c>
      <c r="C525" s="0" t="n">
        <v>381712</v>
      </c>
      <c r="D525" s="14" t="n">
        <v>449</v>
      </c>
      <c r="E525" s="4" t="s">
        <v>44</v>
      </c>
    </row>
    <row r="526" customFormat="false" ht="12.8" hidden="false" customHeight="false" outlineLevel="0" collapsed="false">
      <c r="A526" s="1" t="n">
        <v>44327</v>
      </c>
      <c r="B526" s="2" t="s">
        <v>62</v>
      </c>
      <c r="C526" s="0" t="n">
        <v>381713</v>
      </c>
      <c r="D526" s="3" t="n">
        <v>200</v>
      </c>
      <c r="E526" s="4" t="s">
        <v>35</v>
      </c>
    </row>
    <row r="527" customFormat="false" ht="12.8" hidden="false" customHeight="false" outlineLevel="0" collapsed="false">
      <c r="A527" s="1" t="n">
        <v>44327</v>
      </c>
      <c r="B527" s="2" t="s">
        <v>9</v>
      </c>
      <c r="C527" s="0" t="n">
        <v>381714</v>
      </c>
      <c r="D527" s="3" t="n">
        <v>60</v>
      </c>
      <c r="E527" s="4" t="s">
        <v>10</v>
      </c>
    </row>
    <row r="528" customFormat="false" ht="12.8" hidden="false" customHeight="false" outlineLevel="0" collapsed="false">
      <c r="A528" s="1" t="n">
        <v>44328</v>
      </c>
      <c r="B528" s="2" t="s">
        <v>62</v>
      </c>
      <c r="C528" s="0" t="n">
        <v>381715</v>
      </c>
      <c r="D528" s="3" t="n">
        <v>100</v>
      </c>
      <c r="E528" s="4" t="s">
        <v>23</v>
      </c>
    </row>
    <row r="529" customFormat="false" ht="12.8" hidden="false" customHeight="false" outlineLevel="0" collapsed="false">
      <c r="A529" s="1" t="n">
        <v>44328</v>
      </c>
      <c r="B529" s="2" t="s">
        <v>61</v>
      </c>
      <c r="C529" s="0" t="n">
        <v>381716</v>
      </c>
      <c r="D529" s="3" t="n">
        <v>200</v>
      </c>
      <c r="E529" s="4" t="s">
        <v>24</v>
      </c>
    </row>
    <row r="530" customFormat="false" ht="12.8" hidden="false" customHeight="false" outlineLevel="0" collapsed="false">
      <c r="A530" s="1" t="n">
        <v>44329</v>
      </c>
      <c r="B530" s="2" t="s">
        <v>26</v>
      </c>
      <c r="C530" s="0" t="n">
        <v>381717</v>
      </c>
      <c r="D530" s="3" t="n">
        <v>40</v>
      </c>
      <c r="E530" s="4" t="s">
        <v>27</v>
      </c>
    </row>
    <row r="531" customFormat="false" ht="12.8" hidden="false" customHeight="false" outlineLevel="0" collapsed="false">
      <c r="A531" s="1" t="n">
        <v>44329</v>
      </c>
      <c r="B531" s="2" t="s">
        <v>20</v>
      </c>
      <c r="C531" s="0" t="n">
        <v>381718</v>
      </c>
      <c r="D531" s="3" t="n">
        <v>0</v>
      </c>
      <c r="E531" s="4" t="s">
        <v>21</v>
      </c>
    </row>
    <row r="532" customFormat="false" ht="12.8" hidden="false" customHeight="false" outlineLevel="0" collapsed="false">
      <c r="A532" s="1" t="n">
        <v>44329</v>
      </c>
      <c r="B532" s="2" t="s">
        <v>17</v>
      </c>
      <c r="C532" s="0" t="n">
        <v>381719</v>
      </c>
      <c r="D532" s="3" t="n">
        <f aca="false">448+330</f>
        <v>778</v>
      </c>
      <c r="E532" s="4" t="s">
        <v>18</v>
      </c>
    </row>
    <row r="533" customFormat="false" ht="12.8" hidden="false" customHeight="false" outlineLevel="0" collapsed="false">
      <c r="A533" s="1" t="n">
        <v>44330</v>
      </c>
      <c r="B533" s="2" t="s">
        <v>50</v>
      </c>
      <c r="C533" s="0" t="n">
        <v>381720</v>
      </c>
      <c r="D533" s="3" t="n">
        <v>150</v>
      </c>
      <c r="E533" s="4" t="s">
        <v>44</v>
      </c>
    </row>
    <row r="534" customFormat="false" ht="12.8" hidden="false" customHeight="false" outlineLevel="0" collapsed="false">
      <c r="A534" s="1" t="n">
        <v>44330</v>
      </c>
      <c r="B534" s="2" t="s">
        <v>61</v>
      </c>
      <c r="C534" s="0" t="n">
        <v>381721</v>
      </c>
      <c r="D534" s="3" t="n">
        <v>150</v>
      </c>
      <c r="E534" s="4" t="s">
        <v>38</v>
      </c>
    </row>
    <row r="535" customFormat="false" ht="12.8" hidden="false" customHeight="false" outlineLevel="0" collapsed="false">
      <c r="A535" s="1" t="n">
        <v>44330</v>
      </c>
      <c r="B535" s="2" t="s">
        <v>61</v>
      </c>
      <c r="C535" s="0" t="n">
        <v>381722</v>
      </c>
      <c r="D535" s="3" t="n">
        <v>100</v>
      </c>
      <c r="E535" s="4" t="s">
        <v>41</v>
      </c>
    </row>
    <row r="536" customFormat="false" ht="12.8" hidden="false" customHeight="false" outlineLevel="0" collapsed="false">
      <c r="A536" s="1" t="n">
        <v>44331</v>
      </c>
      <c r="B536" s="2" t="s">
        <v>62</v>
      </c>
      <c r="C536" s="0" t="n">
        <v>381723</v>
      </c>
      <c r="D536" s="3" t="n">
        <v>100</v>
      </c>
      <c r="E536" s="4" t="s">
        <v>23</v>
      </c>
    </row>
    <row r="537" customFormat="false" ht="12.8" hidden="false" customHeight="false" outlineLevel="0" collapsed="false">
      <c r="A537" s="1" t="n">
        <v>44331</v>
      </c>
      <c r="B537" s="2" t="s">
        <v>52</v>
      </c>
      <c r="C537" s="0" t="n">
        <v>381724</v>
      </c>
      <c r="D537" s="3" t="n">
        <v>90</v>
      </c>
      <c r="E537" s="4" t="s">
        <v>38</v>
      </c>
    </row>
    <row r="538" customFormat="false" ht="12.8" hidden="false" customHeight="false" outlineLevel="0" collapsed="false">
      <c r="A538" s="1" t="n">
        <v>44332</v>
      </c>
      <c r="B538" s="2" t="s">
        <v>54</v>
      </c>
      <c r="C538" s="0" t="n">
        <v>381725</v>
      </c>
      <c r="D538" s="3" t="n">
        <v>100</v>
      </c>
      <c r="E538" s="4" t="s">
        <v>46</v>
      </c>
    </row>
    <row r="539" customFormat="false" ht="12.8" hidden="false" customHeight="false" outlineLevel="0" collapsed="false">
      <c r="A539" s="1" t="n">
        <v>44332</v>
      </c>
      <c r="B539" s="2" t="s">
        <v>42</v>
      </c>
      <c r="C539" s="0" t="n">
        <v>381726</v>
      </c>
      <c r="D539" s="3" t="n">
        <v>100</v>
      </c>
      <c r="E539" s="4" t="s">
        <v>24</v>
      </c>
    </row>
    <row r="540" customFormat="false" ht="12.8" hidden="false" customHeight="false" outlineLevel="0" collapsed="false">
      <c r="A540" s="1" t="n">
        <v>44332</v>
      </c>
      <c r="B540" s="2" t="s">
        <v>26</v>
      </c>
      <c r="C540" s="0" t="n">
        <v>381727</v>
      </c>
      <c r="D540" s="3" t="n">
        <v>40</v>
      </c>
      <c r="E540" s="4" t="s">
        <v>27</v>
      </c>
    </row>
    <row r="541" customFormat="false" ht="12.8" hidden="false" customHeight="false" outlineLevel="0" collapsed="false">
      <c r="A541" s="1" t="n">
        <v>44333</v>
      </c>
      <c r="B541" s="2" t="s">
        <v>62</v>
      </c>
      <c r="C541" s="0" t="n">
        <v>381728</v>
      </c>
      <c r="D541" s="3" t="n">
        <v>100</v>
      </c>
      <c r="E541" s="4" t="s">
        <v>46</v>
      </c>
    </row>
    <row r="542" customFormat="false" ht="12.8" hidden="false" customHeight="false" outlineLevel="0" collapsed="false">
      <c r="A542" s="1" t="n">
        <v>44333</v>
      </c>
      <c r="B542" s="2" t="s">
        <v>50</v>
      </c>
      <c r="C542" s="0" t="n">
        <v>381729</v>
      </c>
      <c r="D542" s="3" t="n">
        <v>100</v>
      </c>
      <c r="E542" s="4" t="s">
        <v>23</v>
      </c>
    </row>
    <row r="543" customFormat="false" ht="12.8" hidden="false" customHeight="false" outlineLevel="0" collapsed="false">
      <c r="A543" s="1" t="n">
        <v>44333</v>
      </c>
      <c r="B543" s="2" t="s">
        <v>15</v>
      </c>
      <c r="C543" s="0" t="n">
        <v>381730</v>
      </c>
      <c r="D543" s="3" t="n">
        <v>100</v>
      </c>
      <c r="E543" s="4" t="s">
        <v>44</v>
      </c>
    </row>
    <row r="544" customFormat="false" ht="12.8" hidden="false" customHeight="false" outlineLevel="0" collapsed="false">
      <c r="A544" s="1" t="n">
        <v>44333</v>
      </c>
      <c r="B544" s="2" t="s">
        <v>26</v>
      </c>
      <c r="C544" s="0" t="n">
        <v>381731</v>
      </c>
      <c r="D544" s="3" t="n">
        <v>0</v>
      </c>
      <c r="E544" s="4" t="s">
        <v>43</v>
      </c>
    </row>
    <row r="545" customFormat="false" ht="12.8" hidden="false" customHeight="false" outlineLevel="0" collapsed="false">
      <c r="A545" s="1" t="n">
        <v>44333</v>
      </c>
      <c r="B545" s="2" t="s">
        <v>13</v>
      </c>
      <c r="C545" s="0" t="n">
        <v>381732</v>
      </c>
      <c r="D545" s="3" t="n">
        <v>100</v>
      </c>
      <c r="E545" s="4" t="s">
        <v>41</v>
      </c>
    </row>
    <row r="546" customFormat="false" ht="12.8" hidden="false" customHeight="false" outlineLevel="0" collapsed="false">
      <c r="A546" s="1" t="n">
        <v>44333</v>
      </c>
      <c r="B546" s="2" t="s">
        <v>17</v>
      </c>
      <c r="C546" s="0" t="n">
        <v>381733</v>
      </c>
      <c r="D546" s="3" t="n">
        <v>200</v>
      </c>
      <c r="E546" s="4" t="s">
        <v>35</v>
      </c>
    </row>
    <row r="547" customFormat="false" ht="12.8" hidden="false" customHeight="false" outlineLevel="0" collapsed="false">
      <c r="A547" s="1" t="n">
        <v>44334</v>
      </c>
      <c r="B547" s="2" t="s">
        <v>17</v>
      </c>
      <c r="C547" s="0" t="n">
        <v>381734</v>
      </c>
      <c r="D547" s="3" t="n">
        <f aca="false">448+252</f>
        <v>700</v>
      </c>
      <c r="E547" s="4" t="s">
        <v>18</v>
      </c>
    </row>
    <row r="548" customFormat="false" ht="12.8" hidden="false" customHeight="false" outlineLevel="0" collapsed="false">
      <c r="A548" s="1" t="n">
        <v>44333</v>
      </c>
      <c r="B548" s="2" t="s">
        <v>9</v>
      </c>
      <c r="C548" s="0" t="n">
        <v>381735</v>
      </c>
      <c r="D548" s="3" t="n">
        <v>60</v>
      </c>
      <c r="E548" s="4" t="s">
        <v>10</v>
      </c>
    </row>
    <row r="549" customFormat="false" ht="12.8" hidden="false" customHeight="false" outlineLevel="0" collapsed="false">
      <c r="A549" s="1" t="n">
        <v>44333</v>
      </c>
      <c r="B549" s="2" t="s">
        <v>34</v>
      </c>
      <c r="C549" s="0" t="n">
        <v>381736</v>
      </c>
      <c r="D549" s="3" t="n">
        <v>260</v>
      </c>
      <c r="E549" s="4" t="s">
        <v>12</v>
      </c>
    </row>
    <row r="550" customFormat="false" ht="12.8" hidden="false" customHeight="false" outlineLevel="0" collapsed="false">
      <c r="A550" s="1" t="n">
        <v>44334</v>
      </c>
      <c r="B550" s="2" t="s">
        <v>37</v>
      </c>
      <c r="C550" s="0" t="n">
        <v>381737</v>
      </c>
      <c r="D550" s="3" t="n">
        <v>90</v>
      </c>
      <c r="E550" s="4" t="s">
        <v>46</v>
      </c>
    </row>
    <row r="551" customFormat="false" ht="12.8" hidden="false" customHeight="false" outlineLevel="0" collapsed="false">
      <c r="A551" s="1" t="n">
        <v>44332</v>
      </c>
      <c r="B551" s="2" t="s">
        <v>61</v>
      </c>
      <c r="C551" s="0" t="n">
        <v>381738</v>
      </c>
      <c r="D551" s="3" t="n">
        <v>100</v>
      </c>
      <c r="E551" s="4" t="s">
        <v>23</v>
      </c>
    </row>
    <row r="552" customFormat="false" ht="12.8" hidden="false" customHeight="false" outlineLevel="0" collapsed="false">
      <c r="A552" s="1" t="n">
        <v>44334</v>
      </c>
      <c r="B552" s="15" t="s">
        <v>52</v>
      </c>
      <c r="C552" s="0" t="n">
        <v>381739</v>
      </c>
      <c r="D552" s="3" t="n">
        <v>150</v>
      </c>
      <c r="E552" s="4" t="s">
        <v>39</v>
      </c>
    </row>
    <row r="553" customFormat="false" ht="12.8" hidden="false" customHeight="false" outlineLevel="0" collapsed="false">
      <c r="A553" s="1" t="n">
        <v>44334</v>
      </c>
      <c r="B553" s="2" t="s">
        <v>26</v>
      </c>
      <c r="C553" s="0" t="n">
        <v>381740</v>
      </c>
      <c r="D553" s="3" t="n">
        <v>200</v>
      </c>
      <c r="E553" s="4" t="s">
        <v>49</v>
      </c>
    </row>
    <row r="554" customFormat="false" ht="12.8" hidden="false" customHeight="false" outlineLevel="0" collapsed="false">
      <c r="A554" s="1" t="n">
        <v>44334</v>
      </c>
      <c r="B554" s="2" t="s">
        <v>15</v>
      </c>
      <c r="C554" s="0" t="n">
        <v>381741</v>
      </c>
      <c r="D554" s="3" t="n">
        <f aca="false">448+293</f>
        <v>741</v>
      </c>
      <c r="E554" s="4" t="s">
        <v>16</v>
      </c>
    </row>
    <row r="555" customFormat="false" ht="12.8" hidden="false" customHeight="false" outlineLevel="0" collapsed="false">
      <c r="A555" s="1" t="n">
        <v>44334</v>
      </c>
      <c r="B555" s="2" t="s">
        <v>34</v>
      </c>
      <c r="C555" s="0" t="n">
        <v>381742</v>
      </c>
      <c r="D555" s="3" t="n">
        <f aca="false">448+263</f>
        <v>711</v>
      </c>
      <c r="E555" s="4" t="s">
        <v>12</v>
      </c>
    </row>
    <row r="556" customFormat="false" ht="12.8" hidden="false" customHeight="false" outlineLevel="0" collapsed="false">
      <c r="A556" s="1" t="n">
        <v>44334</v>
      </c>
      <c r="B556" s="2" t="s">
        <v>37</v>
      </c>
      <c r="C556" s="0" t="n">
        <v>381743</v>
      </c>
      <c r="D556" s="3" t="n">
        <v>100</v>
      </c>
      <c r="E556" s="4" t="s">
        <v>46</v>
      </c>
    </row>
    <row r="557" customFormat="false" ht="12.8" hidden="false" customHeight="false" outlineLevel="0" collapsed="false">
      <c r="A557" s="1" t="n">
        <v>44335</v>
      </c>
      <c r="B557" s="2" t="s">
        <v>42</v>
      </c>
      <c r="C557" s="0" t="n">
        <v>381744</v>
      </c>
      <c r="D557" s="3" t="n">
        <v>300</v>
      </c>
      <c r="E557" s="4" t="s">
        <v>40</v>
      </c>
    </row>
    <row r="558" customFormat="false" ht="12.8" hidden="false" customHeight="false" outlineLevel="0" collapsed="false">
      <c r="A558" s="1" t="n">
        <v>44335</v>
      </c>
      <c r="B558" s="2" t="s">
        <v>61</v>
      </c>
      <c r="C558" s="0" t="n">
        <v>381745</v>
      </c>
      <c r="D558" s="3" t="n">
        <v>500</v>
      </c>
      <c r="E558" s="4" t="s">
        <v>29</v>
      </c>
    </row>
    <row r="559" customFormat="false" ht="12.8" hidden="false" customHeight="false" outlineLevel="0" collapsed="false">
      <c r="A559" s="1" t="n">
        <v>44335</v>
      </c>
      <c r="B559" s="2" t="s">
        <v>61</v>
      </c>
      <c r="C559" s="0" t="n">
        <v>381746</v>
      </c>
      <c r="D559" s="3" t="n">
        <f aca="false">131+448</f>
        <v>579</v>
      </c>
      <c r="E559" s="4" t="s">
        <v>24</v>
      </c>
    </row>
    <row r="560" customFormat="false" ht="12.8" hidden="false" customHeight="false" outlineLevel="0" collapsed="false">
      <c r="A560" s="1" t="n">
        <v>44336</v>
      </c>
      <c r="B560" s="2" t="s">
        <v>50</v>
      </c>
      <c r="C560" s="0" t="n">
        <v>381747</v>
      </c>
      <c r="D560" s="3" t="n">
        <v>100</v>
      </c>
      <c r="E560" s="4" t="s">
        <v>46</v>
      </c>
    </row>
    <row r="561" customFormat="false" ht="12.8" hidden="false" customHeight="false" outlineLevel="0" collapsed="false">
      <c r="A561" s="1" t="n">
        <v>44336</v>
      </c>
      <c r="B561" s="2" t="s">
        <v>63</v>
      </c>
      <c r="C561" s="0" t="n">
        <v>381748</v>
      </c>
      <c r="D561" s="3" t="n">
        <v>100</v>
      </c>
      <c r="E561" s="4" t="s">
        <v>23</v>
      </c>
    </row>
    <row r="562" customFormat="false" ht="12.8" hidden="false" customHeight="false" outlineLevel="0" collapsed="false">
      <c r="A562" s="1" t="n">
        <v>44336</v>
      </c>
      <c r="B562" s="2" t="s">
        <v>37</v>
      </c>
      <c r="C562" s="0" t="n">
        <v>381749</v>
      </c>
      <c r="D562" s="14" t="n">
        <f aca="false">433+520</f>
        <v>953</v>
      </c>
      <c r="E562" s="4" t="s">
        <v>44</v>
      </c>
    </row>
    <row r="563" customFormat="false" ht="12.8" hidden="false" customHeight="false" outlineLevel="0" collapsed="false">
      <c r="A563" s="1" t="n">
        <v>44336</v>
      </c>
      <c r="B563" s="2" t="s">
        <v>42</v>
      </c>
      <c r="C563" s="0" t="n">
        <v>381750</v>
      </c>
      <c r="D563" s="3" t="n">
        <v>400</v>
      </c>
      <c r="E563" s="4" t="s">
        <v>41</v>
      </c>
    </row>
    <row r="564" customFormat="false" ht="12.8" hidden="false" customHeight="false" outlineLevel="0" collapsed="false">
      <c r="A564" s="1" t="n">
        <v>44336</v>
      </c>
      <c r="B564" s="2" t="s">
        <v>15</v>
      </c>
      <c r="C564" s="0" t="n">
        <v>381751</v>
      </c>
      <c r="D564" s="3" t="n">
        <f aca="false">448+186</f>
        <v>634</v>
      </c>
      <c r="E564" s="4" t="s">
        <v>40</v>
      </c>
    </row>
    <row r="565" customFormat="false" ht="12.8" hidden="false" customHeight="false" outlineLevel="0" collapsed="false">
      <c r="A565" s="1" t="n">
        <v>44336</v>
      </c>
      <c r="B565" s="2" t="s">
        <v>54</v>
      </c>
      <c r="C565" s="0" t="n">
        <v>381752</v>
      </c>
      <c r="D565" s="14" t="n">
        <v>830</v>
      </c>
      <c r="E565" s="4" t="s">
        <v>31</v>
      </c>
    </row>
    <row r="566" customFormat="false" ht="12.8" hidden="false" customHeight="false" outlineLevel="0" collapsed="false">
      <c r="A566" s="1" t="n">
        <v>44336</v>
      </c>
      <c r="B566" s="2" t="s">
        <v>26</v>
      </c>
      <c r="C566" s="0" t="n">
        <v>381753</v>
      </c>
      <c r="D566" s="3" t="n">
        <v>40</v>
      </c>
      <c r="E566" s="4" t="s">
        <v>27</v>
      </c>
    </row>
    <row r="567" customFormat="false" ht="12.8" hidden="false" customHeight="false" outlineLevel="0" collapsed="false">
      <c r="A567" s="1" t="n">
        <v>44336</v>
      </c>
      <c r="B567" s="2" t="s">
        <v>50</v>
      </c>
      <c r="C567" s="0" t="n">
        <v>381754</v>
      </c>
      <c r="D567" s="3" t="n">
        <v>380</v>
      </c>
      <c r="E567" s="4" t="s">
        <v>35</v>
      </c>
    </row>
    <row r="568" customFormat="false" ht="12.8" hidden="false" customHeight="false" outlineLevel="0" collapsed="false">
      <c r="A568" s="1" t="n">
        <v>44336</v>
      </c>
      <c r="B568" s="2" t="s">
        <v>9</v>
      </c>
      <c r="C568" s="0" t="n">
        <v>381755</v>
      </c>
      <c r="D568" s="3" t="n">
        <v>40</v>
      </c>
      <c r="E568" s="4" t="s">
        <v>10</v>
      </c>
    </row>
    <row r="569" customFormat="false" ht="12.8" hidden="false" customHeight="false" outlineLevel="0" collapsed="false">
      <c r="A569" s="1" t="n">
        <v>44336</v>
      </c>
      <c r="B569" s="2" t="s">
        <v>57</v>
      </c>
      <c r="C569" s="0" t="n">
        <v>381756</v>
      </c>
      <c r="D569" s="3" t="n">
        <v>5</v>
      </c>
      <c r="E569" s="4" t="s">
        <v>58</v>
      </c>
    </row>
    <row r="570" customFormat="false" ht="12.8" hidden="false" customHeight="false" outlineLevel="0" collapsed="false">
      <c r="A570" s="1" t="n">
        <v>44337</v>
      </c>
      <c r="B570" s="2" t="s">
        <v>17</v>
      </c>
      <c r="C570" s="0" t="n">
        <v>381757</v>
      </c>
      <c r="D570" s="3" t="n">
        <v>408</v>
      </c>
      <c r="E570" s="4" t="s">
        <v>18</v>
      </c>
    </row>
    <row r="571" customFormat="false" ht="12.8" hidden="false" customHeight="false" outlineLevel="0" collapsed="false">
      <c r="A571" s="1" t="n">
        <v>44337</v>
      </c>
      <c r="B571" s="2" t="s">
        <v>33</v>
      </c>
      <c r="C571" s="0" t="n">
        <v>381758</v>
      </c>
      <c r="D571" s="3" t="n">
        <v>0</v>
      </c>
      <c r="E571" s="4" t="s">
        <v>14</v>
      </c>
    </row>
    <row r="572" customFormat="false" ht="12.8" hidden="false" customHeight="false" outlineLevel="0" collapsed="false">
      <c r="A572" s="1" t="n">
        <v>44337</v>
      </c>
      <c r="B572" s="2" t="s">
        <v>37</v>
      </c>
      <c r="C572" s="0" t="n">
        <v>381759</v>
      </c>
      <c r="D572" s="14" t="n">
        <v>936</v>
      </c>
      <c r="E572" s="4" t="s">
        <v>46</v>
      </c>
    </row>
    <row r="573" customFormat="false" ht="12.8" hidden="false" customHeight="false" outlineLevel="0" collapsed="false">
      <c r="A573" s="1" t="n">
        <v>44337</v>
      </c>
      <c r="B573" s="2" t="s">
        <v>26</v>
      </c>
      <c r="C573" s="0" t="n">
        <v>381760</v>
      </c>
      <c r="D573" s="3" t="n">
        <v>100</v>
      </c>
      <c r="E573" s="4" t="s">
        <v>23</v>
      </c>
    </row>
    <row r="574" customFormat="false" ht="12.8" hidden="false" customHeight="false" outlineLevel="0" collapsed="false">
      <c r="A574" s="1" t="n">
        <v>44337</v>
      </c>
      <c r="B574" s="2" t="s">
        <v>53</v>
      </c>
      <c r="C574" s="0" t="n">
        <v>381761</v>
      </c>
      <c r="D574" s="3" t="n">
        <v>40</v>
      </c>
      <c r="E574" s="4" t="s">
        <v>60</v>
      </c>
    </row>
    <row r="575" customFormat="false" ht="12.8" hidden="false" customHeight="false" outlineLevel="0" collapsed="false">
      <c r="A575" s="1" t="n">
        <v>44338</v>
      </c>
      <c r="B575" s="2" t="s">
        <v>26</v>
      </c>
      <c r="C575" s="0" t="n">
        <v>381762</v>
      </c>
      <c r="D575" s="3" t="n">
        <v>100</v>
      </c>
      <c r="E575" s="4" t="s">
        <v>23</v>
      </c>
    </row>
    <row r="576" customFormat="false" ht="12.8" hidden="false" customHeight="false" outlineLevel="0" collapsed="false">
      <c r="A576" s="1" t="n">
        <v>44338</v>
      </c>
      <c r="B576" s="2" t="s">
        <v>26</v>
      </c>
      <c r="C576" s="0" t="n">
        <v>381763</v>
      </c>
      <c r="D576" s="14" t="n">
        <v>408</v>
      </c>
      <c r="E576" s="4" t="s">
        <v>39</v>
      </c>
    </row>
    <row r="577" customFormat="false" ht="12.8" hidden="false" customHeight="false" outlineLevel="0" collapsed="false">
      <c r="A577" s="1" t="n">
        <v>44340</v>
      </c>
      <c r="B577" s="2" t="s">
        <v>26</v>
      </c>
      <c r="C577" s="0" t="n">
        <v>381764</v>
      </c>
      <c r="D577" s="3" t="n">
        <v>80</v>
      </c>
      <c r="E577" s="4" t="s">
        <v>44</v>
      </c>
    </row>
    <row r="578" customFormat="false" ht="12.8" hidden="false" customHeight="false" outlineLevel="0" collapsed="false">
      <c r="A578" s="1" t="n">
        <v>44340</v>
      </c>
      <c r="B578" s="2" t="s">
        <v>63</v>
      </c>
      <c r="C578" s="0" t="n">
        <v>381765</v>
      </c>
      <c r="D578" s="3" t="n">
        <v>150</v>
      </c>
      <c r="E578" s="4" t="s">
        <v>38</v>
      </c>
    </row>
    <row r="579" customFormat="false" ht="12.8" hidden="false" customHeight="false" outlineLevel="0" collapsed="false">
      <c r="A579" s="1" t="n">
        <v>44340</v>
      </c>
      <c r="B579" s="2" t="s">
        <v>42</v>
      </c>
      <c r="C579" s="0" t="n">
        <v>381766</v>
      </c>
      <c r="D579" s="3" t="n">
        <v>500</v>
      </c>
      <c r="E579" s="4" t="s">
        <v>41</v>
      </c>
    </row>
    <row r="580" customFormat="false" ht="12.8" hidden="false" customHeight="false" outlineLevel="0" collapsed="false">
      <c r="A580" s="1" t="n">
        <v>44340</v>
      </c>
      <c r="B580" s="2" t="s">
        <v>61</v>
      </c>
      <c r="C580" s="0" t="n">
        <v>381767</v>
      </c>
      <c r="D580" s="3" t="n">
        <f aca="false">274+447</f>
        <v>721</v>
      </c>
      <c r="E580" s="4" t="s">
        <v>24</v>
      </c>
    </row>
    <row r="581" customFormat="false" ht="12.8" hidden="false" customHeight="false" outlineLevel="0" collapsed="false">
      <c r="A581" s="1" t="n">
        <v>44340</v>
      </c>
      <c r="B581" s="2" t="s">
        <v>57</v>
      </c>
      <c r="C581" s="0" t="n">
        <v>381768</v>
      </c>
      <c r="D581" s="3" t="n">
        <v>60</v>
      </c>
      <c r="E581" s="4" t="s">
        <v>58</v>
      </c>
    </row>
    <row r="582" customFormat="false" ht="12.8" hidden="false" customHeight="false" outlineLevel="0" collapsed="false">
      <c r="A582" s="1" t="n">
        <v>44340</v>
      </c>
      <c r="B582" s="2" t="s">
        <v>20</v>
      </c>
      <c r="C582" s="0" t="n">
        <v>381769</v>
      </c>
      <c r="D582" s="14" t="n">
        <v>0</v>
      </c>
      <c r="E582" s="4" t="s">
        <v>21</v>
      </c>
    </row>
    <row r="583" customFormat="false" ht="12.8" hidden="false" customHeight="false" outlineLevel="0" collapsed="false">
      <c r="A583" s="1" t="n">
        <v>44341</v>
      </c>
      <c r="B583" s="2" t="s">
        <v>13</v>
      </c>
      <c r="C583" s="0" t="n">
        <v>381770</v>
      </c>
      <c r="D583" s="3" t="n">
        <v>150</v>
      </c>
      <c r="E583" s="4" t="s">
        <v>41</v>
      </c>
    </row>
    <row r="584" customFormat="false" ht="12.8" hidden="false" customHeight="false" outlineLevel="0" collapsed="false">
      <c r="A584" s="1" t="n">
        <v>44342</v>
      </c>
      <c r="B584" s="2" t="s">
        <v>64</v>
      </c>
      <c r="C584" s="0" t="n">
        <v>381771</v>
      </c>
      <c r="D584" s="3" t="n">
        <v>300</v>
      </c>
      <c r="E584" s="4" t="s">
        <v>29</v>
      </c>
    </row>
    <row r="585" customFormat="false" ht="12.8" hidden="false" customHeight="false" outlineLevel="0" collapsed="false">
      <c r="A585" s="1" t="n">
        <v>44343</v>
      </c>
      <c r="B585" s="2" t="s">
        <v>17</v>
      </c>
      <c r="C585" s="0" t="n">
        <v>381772</v>
      </c>
      <c r="D585" s="3" t="n">
        <v>414</v>
      </c>
      <c r="E585" s="4" t="s">
        <v>24</v>
      </c>
    </row>
    <row r="586" customFormat="false" ht="12.8" hidden="false" customHeight="false" outlineLevel="0" collapsed="false">
      <c r="A586" s="1" t="n">
        <v>44344</v>
      </c>
      <c r="B586" s="2" t="s">
        <v>13</v>
      </c>
      <c r="C586" s="0" t="n">
        <v>381773</v>
      </c>
      <c r="D586" s="3" t="n">
        <v>150</v>
      </c>
      <c r="E586" s="4" t="s">
        <v>23</v>
      </c>
    </row>
    <row r="587" customFormat="false" ht="12.8" hidden="false" customHeight="false" outlineLevel="0" collapsed="false">
      <c r="A587" s="1" t="n">
        <v>44344</v>
      </c>
      <c r="B587" s="2" t="s">
        <v>20</v>
      </c>
      <c r="C587" s="0" t="n">
        <v>381774</v>
      </c>
      <c r="D587" s="14" t="n">
        <v>0</v>
      </c>
      <c r="E587" s="4" t="s">
        <v>32</v>
      </c>
    </row>
    <row r="588" customFormat="false" ht="12.8" hidden="false" customHeight="false" outlineLevel="0" collapsed="false">
      <c r="A588" s="1" t="n">
        <v>44344</v>
      </c>
      <c r="B588" s="2" t="s">
        <v>20</v>
      </c>
      <c r="C588" s="0" t="n">
        <v>381775</v>
      </c>
      <c r="D588" s="3" t="n">
        <v>20</v>
      </c>
      <c r="E588" s="4" t="s">
        <v>32</v>
      </c>
    </row>
    <row r="589" customFormat="false" ht="12.8" hidden="false" customHeight="false" outlineLevel="0" collapsed="false">
      <c r="A589" s="1" t="n">
        <v>44344</v>
      </c>
      <c r="B589" s="2" t="s">
        <v>26</v>
      </c>
      <c r="C589" s="0" t="n">
        <v>381776</v>
      </c>
      <c r="D589" s="3" t="n">
        <v>20</v>
      </c>
      <c r="E589" s="4" t="s">
        <v>27</v>
      </c>
    </row>
    <row r="590" customFormat="false" ht="12.8" hidden="false" customHeight="false" outlineLevel="0" collapsed="false">
      <c r="A590" s="1" t="n">
        <v>44345</v>
      </c>
      <c r="B590" s="2" t="s">
        <v>61</v>
      </c>
      <c r="C590" s="0" t="n">
        <v>381777</v>
      </c>
      <c r="D590" s="3" t="n">
        <v>120</v>
      </c>
      <c r="E590" s="4" t="s">
        <v>41</v>
      </c>
    </row>
    <row r="591" customFormat="false" ht="12.8" hidden="false" customHeight="false" outlineLevel="0" collapsed="false">
      <c r="A591" s="1" t="n">
        <v>44345</v>
      </c>
      <c r="B591" s="2" t="s">
        <v>64</v>
      </c>
      <c r="C591" s="0" t="n">
        <v>381778</v>
      </c>
      <c r="D591" s="3" t="n">
        <v>100</v>
      </c>
      <c r="E591" s="4" t="s">
        <v>23</v>
      </c>
    </row>
    <row r="592" customFormat="false" ht="12.8" hidden="false" customHeight="false" outlineLevel="0" collapsed="false">
      <c r="A592" s="1" t="n">
        <v>44346</v>
      </c>
      <c r="B592" s="2" t="s">
        <v>26</v>
      </c>
      <c r="C592" s="0" t="n">
        <v>381779</v>
      </c>
      <c r="D592" s="3" t="n">
        <v>10</v>
      </c>
      <c r="E592" s="4" t="s">
        <v>65</v>
      </c>
    </row>
    <row r="593" customFormat="false" ht="12.8" hidden="false" customHeight="false" outlineLevel="0" collapsed="false">
      <c r="A593" s="1" t="n">
        <v>44346</v>
      </c>
      <c r="B593" s="2" t="s">
        <v>52</v>
      </c>
      <c r="C593" s="0" t="n">
        <v>381780</v>
      </c>
      <c r="D593" s="3" t="n">
        <v>50</v>
      </c>
      <c r="E593" s="4" t="s">
        <v>39</v>
      </c>
    </row>
    <row r="594" customFormat="false" ht="12.8" hidden="false" customHeight="false" outlineLevel="0" collapsed="false">
      <c r="A594" s="1" t="n">
        <v>44346</v>
      </c>
      <c r="B594" s="2" t="s">
        <v>26</v>
      </c>
      <c r="C594" s="0" t="n">
        <v>381781</v>
      </c>
      <c r="D594" s="3" t="n">
        <v>40</v>
      </c>
      <c r="E594" s="4" t="s">
        <v>27</v>
      </c>
    </row>
    <row r="595" customFormat="false" ht="12.8" hidden="false" customHeight="false" outlineLevel="0" collapsed="false">
      <c r="A595" s="1" t="n">
        <v>44346</v>
      </c>
      <c r="B595" s="2" t="s">
        <v>17</v>
      </c>
      <c r="C595" s="0" t="n">
        <v>381782</v>
      </c>
      <c r="D595" s="3" t="n">
        <v>400</v>
      </c>
      <c r="E595" s="4" t="s">
        <v>18</v>
      </c>
    </row>
    <row r="596" customFormat="false" ht="12.8" hidden="false" customHeight="false" outlineLevel="0" collapsed="false">
      <c r="A596" s="1" t="n">
        <v>44346</v>
      </c>
      <c r="B596" s="2" t="s">
        <v>64</v>
      </c>
      <c r="C596" s="0" t="n">
        <v>381783</v>
      </c>
      <c r="D596" s="3" t="n">
        <v>80</v>
      </c>
      <c r="E596" s="4" t="s">
        <v>23</v>
      </c>
    </row>
    <row r="597" customFormat="false" ht="12.8" hidden="false" customHeight="false" outlineLevel="0" collapsed="false">
      <c r="A597" s="1" t="n">
        <v>44346</v>
      </c>
      <c r="B597" s="2" t="s">
        <v>54</v>
      </c>
      <c r="C597" s="0" t="n">
        <v>381784</v>
      </c>
      <c r="D597" s="3" t="n">
        <v>100</v>
      </c>
      <c r="E597" s="4" t="s">
        <v>44</v>
      </c>
    </row>
    <row r="598" customFormat="false" ht="12.8" hidden="false" customHeight="false" outlineLevel="0" collapsed="false">
      <c r="A598" s="1" t="n">
        <v>44347</v>
      </c>
      <c r="B598" s="2" t="s">
        <v>63</v>
      </c>
      <c r="C598" s="0" t="n">
        <v>381785</v>
      </c>
      <c r="D598" s="3" t="n">
        <v>150</v>
      </c>
      <c r="E598" s="4" t="s">
        <v>29</v>
      </c>
    </row>
    <row r="599" customFormat="false" ht="12.8" hidden="false" customHeight="false" outlineLevel="0" collapsed="false">
      <c r="A599" s="1" t="n">
        <v>44347</v>
      </c>
      <c r="B599" s="2" t="s">
        <v>22</v>
      </c>
      <c r="C599" s="0" t="n">
        <v>381786</v>
      </c>
      <c r="D599" s="3" t="n">
        <v>200</v>
      </c>
      <c r="E599" s="4" t="s">
        <v>38</v>
      </c>
    </row>
    <row r="600" customFormat="false" ht="12.8" hidden="false" customHeight="false" outlineLevel="0" collapsed="false">
      <c r="A600" s="1" t="n">
        <v>44347</v>
      </c>
      <c r="B600" s="2" t="s">
        <v>22</v>
      </c>
      <c r="C600" s="0" t="n">
        <v>381787</v>
      </c>
      <c r="D600" s="14" t="n">
        <f aca="false">446.98+121.65</f>
        <v>568.63</v>
      </c>
      <c r="E600" s="4" t="s">
        <v>40</v>
      </c>
    </row>
    <row r="601" customFormat="false" ht="12.8" hidden="false" customHeight="false" outlineLevel="0" collapsed="false">
      <c r="A601" s="1" t="n">
        <v>44348</v>
      </c>
      <c r="B601" s="2" t="s">
        <v>15</v>
      </c>
      <c r="C601" s="0" t="n">
        <v>381788</v>
      </c>
      <c r="D601" s="3" t="n">
        <v>100</v>
      </c>
      <c r="E601" s="4" t="s">
        <v>44</v>
      </c>
    </row>
    <row r="602" customFormat="false" ht="12.8" hidden="false" customHeight="false" outlineLevel="0" collapsed="false">
      <c r="A602" s="1" t="n">
        <v>44348</v>
      </c>
      <c r="B602" s="2" t="s">
        <v>11</v>
      </c>
      <c r="C602" s="0" t="n">
        <v>381789</v>
      </c>
      <c r="D602" s="3" t="n">
        <v>200</v>
      </c>
      <c r="E602" s="4" t="s">
        <v>41</v>
      </c>
    </row>
    <row r="603" customFormat="false" ht="12.8" hidden="false" customHeight="false" outlineLevel="0" collapsed="false">
      <c r="A603" s="1" t="n">
        <v>44348</v>
      </c>
      <c r="B603" s="2" t="s">
        <v>64</v>
      </c>
      <c r="C603" s="0" t="n">
        <v>381790</v>
      </c>
      <c r="D603" s="3" t="n">
        <v>200</v>
      </c>
      <c r="E603" s="4" t="s">
        <v>29</v>
      </c>
    </row>
    <row r="604" customFormat="false" ht="12.8" hidden="false" customHeight="false" outlineLevel="0" collapsed="false">
      <c r="A604" s="1" t="n">
        <v>44348</v>
      </c>
      <c r="B604" s="2" t="s">
        <v>15</v>
      </c>
      <c r="C604" s="0" t="n">
        <v>381791</v>
      </c>
      <c r="D604" s="3" t="n">
        <v>150</v>
      </c>
      <c r="E604" s="4" t="s">
        <v>44</v>
      </c>
    </row>
    <row r="605" customFormat="false" ht="12.8" hidden="false" customHeight="false" outlineLevel="0" collapsed="false">
      <c r="A605" s="1" t="n">
        <v>44349</v>
      </c>
      <c r="B605" s="2" t="s">
        <v>64</v>
      </c>
      <c r="C605" s="0" t="n">
        <v>381792</v>
      </c>
      <c r="D605" s="3" t="n">
        <v>100</v>
      </c>
      <c r="E605" s="4" t="s">
        <v>41</v>
      </c>
    </row>
    <row r="606" customFormat="false" ht="12.8" hidden="true" customHeight="false" outlineLevel="0" collapsed="false"/>
    <row r="607" customFormat="false" ht="12.8" hidden="true" customHeight="false" outlineLevel="0" collapsed="false"/>
    <row r="608" customFormat="false" ht="12.8" hidden="true" customHeight="false" outlineLevel="0" collapsed="false"/>
    <row r="609" customFormat="false" ht="12.8" hidden="true" customHeight="false" outlineLevel="0" collapsed="false"/>
    <row r="610" customFormat="false" ht="12.8" hidden="true" customHeight="false" outlineLevel="0" collapsed="false"/>
    <row r="611" customFormat="false" ht="12.8" hidden="true" customHeight="false" outlineLevel="0" collapsed="false"/>
    <row r="612" customFormat="false" ht="12.8" hidden="true" customHeight="false" outlineLevel="0" collapsed="false"/>
    <row r="613" customFormat="false" ht="12.8" hidden="true" customHeight="false" outlineLevel="0" collapsed="false"/>
    <row r="614" customFormat="false" ht="12.8" hidden="false" customHeight="false" outlineLevel="0" collapsed="false">
      <c r="A614" s="1" t="n">
        <v>44348</v>
      </c>
      <c r="B614" s="2" t="s">
        <v>9</v>
      </c>
      <c r="C614" s="0" t="n">
        <v>382901</v>
      </c>
      <c r="D614" s="3" t="n">
        <v>65</v>
      </c>
      <c r="E614" s="4" t="s">
        <v>10</v>
      </c>
    </row>
    <row r="615" customFormat="false" ht="12.8" hidden="false" customHeight="false" outlineLevel="0" collapsed="false">
      <c r="A615" s="1" t="n">
        <v>44348</v>
      </c>
      <c r="B615" s="2" t="s">
        <v>34</v>
      </c>
      <c r="C615" s="0" t="n">
        <v>382902</v>
      </c>
      <c r="D615" s="3" t="n">
        <v>200</v>
      </c>
      <c r="E615" s="4" t="s">
        <v>12</v>
      </c>
    </row>
    <row r="616" customFormat="false" ht="12.8" hidden="false" customHeight="false" outlineLevel="0" collapsed="false">
      <c r="A616" s="1" t="n">
        <v>44349</v>
      </c>
      <c r="B616" s="2" t="s">
        <v>15</v>
      </c>
      <c r="C616" s="0" t="n">
        <v>382903</v>
      </c>
      <c r="D616" s="3" t="n">
        <v>200</v>
      </c>
      <c r="E616" s="4" t="s">
        <v>24</v>
      </c>
    </row>
    <row r="617" customFormat="false" ht="12.8" hidden="false" customHeight="false" outlineLevel="0" collapsed="false">
      <c r="A617" s="1" t="n">
        <v>44349</v>
      </c>
      <c r="B617" s="2" t="s">
        <v>20</v>
      </c>
      <c r="C617" s="0" t="n">
        <v>382904</v>
      </c>
      <c r="E617" s="4" t="s">
        <v>32</v>
      </c>
    </row>
    <row r="618" customFormat="false" ht="12.8" hidden="false" customHeight="false" outlineLevel="0" collapsed="false">
      <c r="A618" s="1" t="n">
        <v>44351</v>
      </c>
      <c r="B618" s="2" t="s">
        <v>17</v>
      </c>
      <c r="C618" s="0" t="n">
        <v>382905</v>
      </c>
      <c r="D618" s="3" t="n">
        <v>300</v>
      </c>
      <c r="E618" s="4" t="s">
        <v>18</v>
      </c>
    </row>
    <row r="619" customFormat="false" ht="12.8" hidden="false" customHeight="false" outlineLevel="0" collapsed="false">
      <c r="A619" s="1" t="n">
        <v>44351</v>
      </c>
      <c r="B619" s="2" t="s">
        <v>50</v>
      </c>
      <c r="C619" s="0" t="n">
        <v>382906</v>
      </c>
      <c r="D619" s="3" t="n">
        <v>24</v>
      </c>
      <c r="E619" s="4" t="s">
        <v>39</v>
      </c>
    </row>
    <row r="620" customFormat="false" ht="12.8" hidden="false" customHeight="false" outlineLevel="0" collapsed="false">
      <c r="A620" s="1" t="n">
        <v>44351</v>
      </c>
      <c r="B620" s="2" t="s">
        <v>17</v>
      </c>
      <c r="C620" s="0" t="n">
        <v>382907</v>
      </c>
      <c r="D620" s="3" t="n">
        <f aca="false">865-300</f>
        <v>565</v>
      </c>
      <c r="E620" s="4" t="s">
        <v>18</v>
      </c>
    </row>
    <row r="621" customFormat="false" ht="12.8" hidden="false" customHeight="false" outlineLevel="0" collapsed="false">
      <c r="A621" s="1" t="n">
        <v>44351</v>
      </c>
      <c r="B621" s="2" t="s">
        <v>22</v>
      </c>
      <c r="C621" s="0" t="n">
        <v>382908</v>
      </c>
      <c r="D621" s="3" t="n">
        <f aca="false">446.98+247</f>
        <v>693.98</v>
      </c>
      <c r="E621" s="4" t="s">
        <v>40</v>
      </c>
    </row>
    <row r="622" customFormat="false" ht="12.8" hidden="false" customHeight="false" outlineLevel="0" collapsed="false">
      <c r="A622" s="1" t="n">
        <v>44352</v>
      </c>
      <c r="B622" s="2" t="s">
        <v>15</v>
      </c>
      <c r="C622" s="0" t="n">
        <v>382909</v>
      </c>
      <c r="D622" s="3" t="n">
        <v>600</v>
      </c>
      <c r="E622" s="4" t="s">
        <v>44</v>
      </c>
    </row>
    <row r="623" customFormat="false" ht="12.8" hidden="false" customHeight="false" outlineLevel="0" collapsed="false">
      <c r="A623" s="1" t="n">
        <v>44351</v>
      </c>
      <c r="B623" s="2" t="s">
        <v>17</v>
      </c>
      <c r="C623" s="0" t="n">
        <v>382910</v>
      </c>
      <c r="D623" s="3" t="n">
        <f aca="false">446.98+71</f>
        <v>517.98</v>
      </c>
      <c r="E623" s="4" t="s">
        <v>18</v>
      </c>
    </row>
    <row r="624" customFormat="false" ht="12.8" hidden="false" customHeight="false" outlineLevel="0" collapsed="false">
      <c r="A624" s="1" t="n">
        <v>44351</v>
      </c>
      <c r="B624" s="2" t="s">
        <v>26</v>
      </c>
      <c r="C624" s="0" t="n">
        <v>382911</v>
      </c>
      <c r="D624" s="3" t="n">
        <v>40</v>
      </c>
      <c r="E624" s="4" t="s">
        <v>27</v>
      </c>
    </row>
    <row r="625" customFormat="false" ht="12.8" hidden="false" customHeight="false" outlineLevel="0" collapsed="false">
      <c r="A625" s="1" t="n">
        <v>44354</v>
      </c>
      <c r="B625" s="2" t="s">
        <v>37</v>
      </c>
      <c r="C625" s="0" t="n">
        <v>382912</v>
      </c>
      <c r="D625" s="3" t="n">
        <v>100</v>
      </c>
      <c r="E625" s="4" t="s">
        <v>38</v>
      </c>
      <c r="H625" s="5" t="s">
        <v>56</v>
      </c>
    </row>
    <row r="626" customFormat="false" ht="12.8" hidden="false" customHeight="false" outlineLevel="0" collapsed="false">
      <c r="A626" s="1" t="n">
        <v>44353</v>
      </c>
      <c r="B626" s="2" t="s">
        <v>15</v>
      </c>
      <c r="C626" s="0" t="n">
        <v>382913</v>
      </c>
      <c r="D626" s="3" t="n">
        <v>800</v>
      </c>
      <c r="E626" s="4" t="s">
        <v>16</v>
      </c>
    </row>
    <row r="627" customFormat="false" ht="12.8" hidden="false" customHeight="false" outlineLevel="0" collapsed="false">
      <c r="A627" s="1" t="n">
        <v>44354</v>
      </c>
      <c r="B627" s="2" t="s">
        <v>64</v>
      </c>
      <c r="C627" s="0" t="n">
        <v>382914</v>
      </c>
      <c r="D627" s="3" t="n">
        <v>120</v>
      </c>
      <c r="E627" s="4" t="s">
        <v>41</v>
      </c>
    </row>
    <row r="628" customFormat="false" ht="12.8" hidden="false" customHeight="false" outlineLevel="0" collapsed="false">
      <c r="A628" s="1" t="n">
        <v>44354</v>
      </c>
      <c r="B628" s="2" t="s">
        <v>61</v>
      </c>
      <c r="C628" s="0" t="n">
        <v>382915</v>
      </c>
      <c r="D628" s="3" t="n">
        <v>100</v>
      </c>
      <c r="E628" s="4" t="s">
        <v>31</v>
      </c>
    </row>
    <row r="629" customFormat="false" ht="12.8" hidden="false" customHeight="false" outlineLevel="0" collapsed="false">
      <c r="A629" s="1" t="n">
        <v>44354</v>
      </c>
      <c r="B629" s="2" t="s">
        <v>37</v>
      </c>
      <c r="C629" s="0" t="n">
        <v>382916</v>
      </c>
      <c r="D629" s="3" t="n">
        <v>100</v>
      </c>
      <c r="E629" s="4" t="s">
        <v>35</v>
      </c>
    </row>
    <row r="630" customFormat="false" ht="12.8" hidden="false" customHeight="false" outlineLevel="0" collapsed="false">
      <c r="A630" s="1" t="n">
        <v>44354</v>
      </c>
      <c r="B630" s="2" t="s">
        <v>33</v>
      </c>
      <c r="C630" s="0" t="n">
        <v>382917</v>
      </c>
      <c r="D630" s="3" t="n">
        <v>100</v>
      </c>
      <c r="E630" s="4" t="s">
        <v>38</v>
      </c>
    </row>
    <row r="631" customFormat="false" ht="12.8" hidden="false" customHeight="false" outlineLevel="0" collapsed="false">
      <c r="A631" s="1" t="n">
        <v>44354</v>
      </c>
      <c r="B631" s="2" t="s">
        <v>50</v>
      </c>
      <c r="C631" s="0" t="n">
        <v>382918</v>
      </c>
      <c r="D631" s="3" t="n">
        <v>100</v>
      </c>
      <c r="E631" s="4" t="s">
        <v>23</v>
      </c>
    </row>
    <row r="632" customFormat="false" ht="12.8" hidden="false" customHeight="false" outlineLevel="0" collapsed="false">
      <c r="A632" s="1" t="n">
        <v>44354</v>
      </c>
      <c r="B632" s="2" t="s">
        <v>26</v>
      </c>
      <c r="C632" s="0" t="n">
        <v>382919</v>
      </c>
      <c r="D632" s="3" t="n">
        <v>145</v>
      </c>
      <c r="E632" s="4" t="s">
        <v>24</v>
      </c>
    </row>
    <row r="633" customFormat="false" ht="12.8" hidden="false" customHeight="false" outlineLevel="0" collapsed="false">
      <c r="A633" s="1" t="n">
        <v>44355</v>
      </c>
      <c r="B633" s="2" t="s">
        <v>11</v>
      </c>
      <c r="C633" s="0" t="n">
        <v>382920</v>
      </c>
      <c r="D633" s="3" t="n">
        <v>100</v>
      </c>
      <c r="E633" s="4" t="s">
        <v>41</v>
      </c>
    </row>
    <row r="634" customFormat="false" ht="12.8" hidden="false" customHeight="false" outlineLevel="0" collapsed="false">
      <c r="A634" s="1" t="n">
        <v>44355</v>
      </c>
      <c r="B634" s="2" t="s">
        <v>50</v>
      </c>
      <c r="C634" s="0" t="n">
        <v>382921</v>
      </c>
      <c r="D634" s="3" t="n">
        <v>60</v>
      </c>
      <c r="E634" s="4" t="s">
        <v>23</v>
      </c>
    </row>
    <row r="635" customFormat="false" ht="12.8" hidden="false" customHeight="false" outlineLevel="0" collapsed="false">
      <c r="A635" s="1" t="n">
        <v>44355</v>
      </c>
      <c r="B635" s="2" t="s">
        <v>9</v>
      </c>
      <c r="C635" s="0" t="n">
        <v>382922</v>
      </c>
      <c r="D635" s="3" t="n">
        <v>60</v>
      </c>
      <c r="E635" s="4" t="s">
        <v>10</v>
      </c>
    </row>
    <row r="636" customFormat="false" ht="12.8" hidden="false" customHeight="false" outlineLevel="0" collapsed="false">
      <c r="A636" s="1" t="n">
        <v>44355</v>
      </c>
      <c r="B636" s="2" t="s">
        <v>22</v>
      </c>
      <c r="C636" s="0" t="n">
        <v>382923</v>
      </c>
      <c r="D636" s="3" t="n">
        <v>200</v>
      </c>
      <c r="E636" s="4" t="s">
        <v>12</v>
      </c>
    </row>
    <row r="637" customFormat="false" ht="12.8" hidden="false" customHeight="false" outlineLevel="0" collapsed="false">
      <c r="A637" s="1" t="n">
        <v>44355</v>
      </c>
      <c r="B637" s="2" t="s">
        <v>37</v>
      </c>
      <c r="C637" s="0" t="n">
        <v>382924</v>
      </c>
      <c r="D637" s="3" t="n">
        <v>200</v>
      </c>
      <c r="E637" s="4" t="s">
        <v>39</v>
      </c>
    </row>
    <row r="638" customFormat="false" ht="12.8" hidden="false" customHeight="false" outlineLevel="0" collapsed="false">
      <c r="A638" s="1" t="n">
        <v>44355</v>
      </c>
      <c r="B638" s="2" t="s">
        <v>64</v>
      </c>
      <c r="C638" s="0" t="n">
        <v>382925</v>
      </c>
      <c r="D638" s="3" t="n">
        <v>100</v>
      </c>
      <c r="E638" s="4" t="s">
        <v>38</v>
      </c>
    </row>
    <row r="639" customFormat="false" ht="12.8" hidden="false" customHeight="false" outlineLevel="0" collapsed="false">
      <c r="A639" s="1" t="n">
        <v>44356</v>
      </c>
      <c r="B639" s="2" t="s">
        <v>61</v>
      </c>
      <c r="C639" s="0" t="n">
        <v>382926</v>
      </c>
      <c r="D639" s="3" t="n">
        <v>150</v>
      </c>
      <c r="E639" s="4" t="s">
        <v>31</v>
      </c>
    </row>
    <row r="640" customFormat="false" ht="12.8" hidden="false" customHeight="false" outlineLevel="0" collapsed="false">
      <c r="A640" s="1" t="n">
        <v>44356</v>
      </c>
      <c r="B640" s="2" t="s">
        <v>64</v>
      </c>
      <c r="C640" s="0" t="n">
        <v>382927</v>
      </c>
      <c r="D640" s="3" t="n">
        <v>200</v>
      </c>
      <c r="E640" s="4" t="s">
        <v>41</v>
      </c>
    </row>
    <row r="641" customFormat="false" ht="12.8" hidden="false" customHeight="false" outlineLevel="0" collapsed="false">
      <c r="A641" s="1" t="n">
        <v>44356</v>
      </c>
      <c r="B641" s="2" t="s">
        <v>22</v>
      </c>
      <c r="C641" s="0" t="n">
        <v>382928</v>
      </c>
      <c r="D641" s="3" t="n">
        <v>300</v>
      </c>
      <c r="E641" s="4" t="s">
        <v>40</v>
      </c>
    </row>
    <row r="642" customFormat="false" ht="12.8" hidden="false" customHeight="false" outlineLevel="0" collapsed="false">
      <c r="A642" s="1" t="n">
        <v>44358</v>
      </c>
      <c r="B642" s="2" t="s">
        <v>33</v>
      </c>
      <c r="C642" s="0" t="n">
        <v>382929</v>
      </c>
      <c r="D642" s="3" t="n">
        <v>150</v>
      </c>
      <c r="E642" s="4" t="s">
        <v>38</v>
      </c>
    </row>
    <row r="643" customFormat="false" ht="12.8" hidden="false" customHeight="false" outlineLevel="0" collapsed="false">
      <c r="A643" s="1" t="n">
        <v>44357</v>
      </c>
      <c r="B643" s="2" t="s">
        <v>50</v>
      </c>
      <c r="C643" s="0" t="n">
        <v>382930</v>
      </c>
      <c r="D643" s="3" t="n">
        <v>120</v>
      </c>
      <c r="E643" s="4" t="s">
        <v>23</v>
      </c>
    </row>
    <row r="644" customFormat="false" ht="12.8" hidden="false" customHeight="false" outlineLevel="0" collapsed="false">
      <c r="A644" s="1" t="n">
        <v>44357</v>
      </c>
      <c r="B644" s="2" t="s">
        <v>22</v>
      </c>
      <c r="C644" s="0" t="n">
        <v>382931</v>
      </c>
      <c r="D644" s="3" t="n">
        <v>0</v>
      </c>
      <c r="E644" s="4" t="s">
        <v>14</v>
      </c>
    </row>
    <row r="645" customFormat="false" ht="12.8" hidden="false" customHeight="false" outlineLevel="0" collapsed="false">
      <c r="A645" s="1" t="n">
        <v>44357</v>
      </c>
      <c r="B645" s="2" t="s">
        <v>22</v>
      </c>
      <c r="C645" s="0" t="n">
        <v>382932</v>
      </c>
      <c r="D645" s="3" t="n">
        <v>150</v>
      </c>
      <c r="E645" s="4" t="s">
        <v>23</v>
      </c>
    </row>
    <row r="646" customFormat="false" ht="12.8" hidden="false" customHeight="false" outlineLevel="0" collapsed="false">
      <c r="A646" s="1" t="n">
        <v>44358</v>
      </c>
      <c r="B646" s="2" t="s">
        <v>52</v>
      </c>
      <c r="C646" s="0" t="n">
        <v>382933</v>
      </c>
      <c r="D646" s="3" t="n">
        <v>150</v>
      </c>
      <c r="E646" s="4" t="s">
        <v>12</v>
      </c>
    </row>
    <row r="647" customFormat="false" ht="12.8" hidden="false" customHeight="false" outlineLevel="0" collapsed="false">
      <c r="A647" s="1" t="n">
        <v>44358</v>
      </c>
      <c r="B647" s="2" t="s">
        <v>26</v>
      </c>
      <c r="C647" s="0" t="n">
        <v>382934</v>
      </c>
      <c r="D647" s="3" t="n">
        <v>20</v>
      </c>
      <c r="E647" s="4" t="s">
        <v>27</v>
      </c>
    </row>
    <row r="648" customFormat="false" ht="12.8" hidden="false" customHeight="false" outlineLevel="0" collapsed="false">
      <c r="A648" s="1" t="n">
        <v>44359</v>
      </c>
      <c r="B648" s="2" t="s">
        <v>9</v>
      </c>
      <c r="C648" s="0" t="n">
        <v>382935</v>
      </c>
      <c r="D648" s="3" t="n">
        <v>25</v>
      </c>
      <c r="E648" s="4" t="s">
        <v>27</v>
      </c>
    </row>
    <row r="649" customFormat="false" ht="12.8" hidden="false" customHeight="false" outlineLevel="0" collapsed="false">
      <c r="A649" s="1" t="n">
        <v>44390</v>
      </c>
      <c r="B649" s="2" t="s">
        <v>20</v>
      </c>
      <c r="C649" s="0" t="n">
        <v>382936</v>
      </c>
      <c r="D649" s="3" t="n">
        <v>0</v>
      </c>
      <c r="E649" s="4" t="s">
        <v>21</v>
      </c>
      <c r="I649" s="6" t="s">
        <v>56</v>
      </c>
    </row>
    <row r="650" customFormat="false" ht="12.8" hidden="false" customHeight="false" outlineLevel="0" collapsed="false">
      <c r="A650" s="1" t="n">
        <v>44360</v>
      </c>
      <c r="B650" s="2" t="s">
        <v>64</v>
      </c>
      <c r="C650" s="0" t="n">
        <v>382937</v>
      </c>
      <c r="D650" s="3" t="n">
        <v>100</v>
      </c>
      <c r="E650" s="4" t="s">
        <v>41</v>
      </c>
    </row>
    <row r="651" customFormat="false" ht="12.8" hidden="false" customHeight="false" outlineLevel="0" collapsed="false">
      <c r="A651" s="1" t="n">
        <v>44361</v>
      </c>
      <c r="B651" s="2" t="s">
        <v>61</v>
      </c>
      <c r="C651" s="0" t="n">
        <v>382938</v>
      </c>
      <c r="D651" s="3" t="n">
        <v>200</v>
      </c>
      <c r="E651" s="4" t="s">
        <v>31</v>
      </c>
    </row>
    <row r="652" customFormat="false" ht="12.8" hidden="false" customHeight="false" outlineLevel="0" collapsed="false">
      <c r="A652" s="1" t="n">
        <v>44361</v>
      </c>
      <c r="B652" s="2" t="s">
        <v>17</v>
      </c>
      <c r="C652" s="0" t="n">
        <v>382939</v>
      </c>
      <c r="D652" s="3" t="n">
        <v>300</v>
      </c>
      <c r="E652" s="4" t="s">
        <v>18</v>
      </c>
    </row>
    <row r="653" customFormat="false" ht="12.8" hidden="false" customHeight="false" outlineLevel="0" collapsed="false">
      <c r="A653" s="1" t="n">
        <v>44362</v>
      </c>
      <c r="B653" s="2" t="s">
        <v>54</v>
      </c>
      <c r="C653" s="0" t="n">
        <v>382940</v>
      </c>
      <c r="D653" s="3" t="n">
        <v>100</v>
      </c>
      <c r="E653" s="4" t="s">
        <v>23</v>
      </c>
    </row>
    <row r="654" customFormat="false" ht="12.8" hidden="false" customHeight="false" outlineLevel="0" collapsed="false">
      <c r="A654" s="1" t="n">
        <v>44362</v>
      </c>
      <c r="B654" s="2" t="s">
        <v>26</v>
      </c>
      <c r="C654" s="0" t="n">
        <v>382941</v>
      </c>
      <c r="D654" s="3" t="n">
        <f aca="false">(100.19+493)/21</f>
        <v>28.2471428571429</v>
      </c>
      <c r="E654" s="4" t="s">
        <v>43</v>
      </c>
    </row>
    <row r="655" customFormat="false" ht="12.8" hidden="false" customHeight="false" outlineLevel="0" collapsed="false">
      <c r="A655" s="1" t="n">
        <v>44363</v>
      </c>
      <c r="B655" s="2" t="s">
        <v>20</v>
      </c>
      <c r="C655" s="0" t="n">
        <v>382942</v>
      </c>
      <c r="D655" s="3" t="n">
        <v>0</v>
      </c>
      <c r="E655" s="4" t="s">
        <v>21</v>
      </c>
    </row>
    <row r="656" customFormat="false" ht="12.8" hidden="false" customHeight="false" outlineLevel="0" collapsed="false">
      <c r="A656" s="1" t="n">
        <v>44363</v>
      </c>
      <c r="B656" s="2" t="s">
        <v>34</v>
      </c>
      <c r="C656" s="0" t="n">
        <v>382943</v>
      </c>
      <c r="D656" s="3" t="n">
        <v>600</v>
      </c>
      <c r="E656" s="4" t="s">
        <v>12</v>
      </c>
    </row>
    <row r="657" customFormat="false" ht="12.8" hidden="false" customHeight="false" outlineLevel="0" collapsed="false">
      <c r="A657" s="1" t="n">
        <v>44364</v>
      </c>
      <c r="B657" s="2" t="s">
        <v>61</v>
      </c>
      <c r="C657" s="0" t="n">
        <v>382944</v>
      </c>
      <c r="D657" s="3" t="n">
        <v>100</v>
      </c>
      <c r="E657" s="4" t="s">
        <v>31</v>
      </c>
    </row>
    <row r="658" customFormat="false" ht="12.8" hidden="false" customHeight="false" outlineLevel="0" collapsed="false">
      <c r="A658" s="1" t="n">
        <v>44364</v>
      </c>
      <c r="B658" s="2" t="s">
        <v>22</v>
      </c>
      <c r="C658" s="0" t="n">
        <v>382945</v>
      </c>
      <c r="D658" s="3" t="n">
        <v>100</v>
      </c>
      <c r="E658" s="4" t="s">
        <v>23</v>
      </c>
    </row>
    <row r="659" customFormat="false" ht="12.8" hidden="false" customHeight="false" outlineLevel="0" collapsed="false">
      <c r="A659" s="1" t="n">
        <v>44364</v>
      </c>
      <c r="B659" s="2" t="s">
        <v>64</v>
      </c>
      <c r="C659" s="0" t="n">
        <v>382946</v>
      </c>
      <c r="D659" s="3" t="n">
        <v>100</v>
      </c>
      <c r="E659" s="4" t="s">
        <v>41</v>
      </c>
    </row>
    <row r="660" customFormat="false" ht="12.8" hidden="false" customHeight="false" outlineLevel="0" collapsed="false">
      <c r="A660" s="1" t="n">
        <v>44365</v>
      </c>
      <c r="B660" s="2" t="s">
        <v>17</v>
      </c>
      <c r="C660" s="0" t="n">
        <v>382947</v>
      </c>
      <c r="D660" s="3" t="n">
        <v>300</v>
      </c>
      <c r="E660" s="4" t="s">
        <v>18</v>
      </c>
    </row>
    <row r="661" customFormat="false" ht="12.8" hidden="false" customHeight="false" outlineLevel="0" collapsed="false">
      <c r="A661" s="1" t="n">
        <v>44365</v>
      </c>
      <c r="B661" s="2" t="s">
        <v>37</v>
      </c>
      <c r="C661" s="0" t="n">
        <v>382948</v>
      </c>
      <c r="D661" s="3" t="n">
        <v>100</v>
      </c>
      <c r="E661" s="4" t="s">
        <v>49</v>
      </c>
    </row>
    <row r="662" customFormat="false" ht="12.8" hidden="false" customHeight="false" outlineLevel="0" collapsed="false">
      <c r="A662" s="1" t="n">
        <v>44365</v>
      </c>
      <c r="B662" s="2" t="s">
        <v>22</v>
      </c>
      <c r="C662" s="0" t="n">
        <v>382949</v>
      </c>
      <c r="D662" s="3" t="n">
        <v>200</v>
      </c>
      <c r="E662" s="4" t="s">
        <v>46</v>
      </c>
    </row>
    <row r="663" customFormat="false" ht="12.8" hidden="false" customHeight="false" outlineLevel="0" collapsed="false">
      <c r="A663" s="1" t="n">
        <v>44365</v>
      </c>
      <c r="B663" s="2" t="s">
        <v>33</v>
      </c>
      <c r="C663" s="0" t="n">
        <v>382950</v>
      </c>
      <c r="D663" s="3" t="n">
        <v>200</v>
      </c>
      <c r="E663" s="4" t="s">
        <v>44</v>
      </c>
    </row>
    <row r="664" customFormat="false" ht="12.8" hidden="false" customHeight="false" outlineLevel="0" collapsed="false">
      <c r="A664" s="1" t="n">
        <v>44365</v>
      </c>
      <c r="B664" s="2" t="s">
        <v>64</v>
      </c>
      <c r="C664" s="0" t="n">
        <v>382951</v>
      </c>
      <c r="D664" s="3" t="n">
        <v>200</v>
      </c>
      <c r="E664" s="4" t="s">
        <v>41</v>
      </c>
    </row>
    <row r="665" customFormat="false" ht="12.8" hidden="false" customHeight="false" outlineLevel="0" collapsed="false">
      <c r="A665" s="1" t="n">
        <v>44366</v>
      </c>
      <c r="B665" s="2" t="s">
        <v>26</v>
      </c>
      <c r="C665" s="0" t="n">
        <v>382952</v>
      </c>
      <c r="D665" s="3" t="n">
        <v>60</v>
      </c>
      <c r="E665" s="4" t="s">
        <v>43</v>
      </c>
    </row>
    <row r="666" customFormat="false" ht="12.8" hidden="false" customHeight="false" outlineLevel="0" collapsed="false">
      <c r="A666" s="1" t="n">
        <v>44366</v>
      </c>
      <c r="B666" s="2" t="s">
        <v>42</v>
      </c>
      <c r="C666" s="0" t="n">
        <v>382953</v>
      </c>
      <c r="D666" s="3" t="n">
        <v>150</v>
      </c>
      <c r="E666" s="4" t="s">
        <v>35</v>
      </c>
    </row>
    <row r="667" customFormat="false" ht="12.8" hidden="false" customHeight="false" outlineLevel="0" collapsed="false">
      <c r="A667" s="1" t="n">
        <v>44365</v>
      </c>
      <c r="B667" s="2" t="s">
        <v>30</v>
      </c>
      <c r="C667" s="0" t="n">
        <v>382954</v>
      </c>
      <c r="D667" s="3" t="n">
        <v>200</v>
      </c>
      <c r="E667" s="4" t="s">
        <v>23</v>
      </c>
    </row>
    <row r="668" customFormat="false" ht="12.8" hidden="false" customHeight="false" outlineLevel="0" collapsed="false">
      <c r="A668" s="1" t="n">
        <v>44366</v>
      </c>
      <c r="B668" s="15" t="s">
        <v>20</v>
      </c>
      <c r="C668" s="0" t="n">
        <v>382955</v>
      </c>
      <c r="D668" s="3" t="n">
        <v>0</v>
      </c>
      <c r="E668" s="4" t="s">
        <v>21</v>
      </c>
    </row>
    <row r="669" customFormat="false" ht="12.8" hidden="false" customHeight="false" outlineLevel="0" collapsed="false">
      <c r="A669" s="1" t="n">
        <v>44366</v>
      </c>
      <c r="B669" s="15" t="s">
        <v>61</v>
      </c>
      <c r="C669" s="0" t="n">
        <v>382956</v>
      </c>
      <c r="D669" s="3" t="n">
        <v>200</v>
      </c>
      <c r="E669" s="4" t="s">
        <v>31</v>
      </c>
    </row>
    <row r="670" customFormat="false" ht="12.8" hidden="false" customHeight="false" outlineLevel="0" collapsed="false">
      <c r="A670" s="1" t="n">
        <v>44366</v>
      </c>
      <c r="B670" s="15" t="s">
        <v>37</v>
      </c>
      <c r="C670" s="0" t="n">
        <v>382957</v>
      </c>
      <c r="D670" s="3" t="n">
        <v>300</v>
      </c>
      <c r="E670" s="4" t="s">
        <v>49</v>
      </c>
    </row>
    <row r="671" customFormat="false" ht="12.8" hidden="false" customHeight="false" outlineLevel="0" collapsed="false">
      <c r="A671" s="1" t="n">
        <v>44367</v>
      </c>
      <c r="B671" s="15" t="s">
        <v>17</v>
      </c>
      <c r="C671" s="0" t="n">
        <v>382958</v>
      </c>
      <c r="D671" s="3" t="n">
        <v>300</v>
      </c>
      <c r="E671" s="4" t="s">
        <v>18</v>
      </c>
    </row>
    <row r="672" customFormat="false" ht="12.8" hidden="false" customHeight="false" outlineLevel="0" collapsed="false">
      <c r="A672" s="1" t="n">
        <v>44367</v>
      </c>
      <c r="B672" s="15" t="s">
        <v>64</v>
      </c>
      <c r="C672" s="0" t="n">
        <v>382959</v>
      </c>
      <c r="D672" s="3" t="n">
        <v>150</v>
      </c>
      <c r="E672" s="4" t="s">
        <v>35</v>
      </c>
    </row>
    <row r="673" customFormat="false" ht="12.8" hidden="false" customHeight="false" outlineLevel="0" collapsed="false">
      <c r="A673" s="1" t="n">
        <v>44367</v>
      </c>
      <c r="B673" s="15" t="s">
        <v>63</v>
      </c>
      <c r="C673" s="0" t="n">
        <v>382960</v>
      </c>
      <c r="D673" s="16" t="n">
        <v>150</v>
      </c>
      <c r="E673" s="17" t="s">
        <v>29</v>
      </c>
    </row>
    <row r="674" customFormat="false" ht="12.8" hidden="false" customHeight="false" outlineLevel="0" collapsed="false">
      <c r="A674" s="1" t="n">
        <v>44367</v>
      </c>
      <c r="B674" s="15" t="s">
        <v>22</v>
      </c>
      <c r="C674" s="0" t="n">
        <v>382961</v>
      </c>
      <c r="D674" s="16" t="n">
        <v>150</v>
      </c>
      <c r="E674" s="17" t="s">
        <v>38</v>
      </c>
    </row>
    <row r="675" customFormat="false" ht="12.8" hidden="false" customHeight="false" outlineLevel="0" collapsed="false">
      <c r="A675" s="1" t="n">
        <v>44367</v>
      </c>
      <c r="B675" s="15" t="s">
        <v>26</v>
      </c>
      <c r="C675" s="0" t="n">
        <v>382962</v>
      </c>
      <c r="D675" s="16" t="n">
        <v>40</v>
      </c>
      <c r="E675" s="17" t="s">
        <v>27</v>
      </c>
    </row>
    <row r="676" customFormat="false" ht="12.8" hidden="false" customHeight="false" outlineLevel="0" collapsed="false">
      <c r="A676" s="1" t="n">
        <v>44368</v>
      </c>
      <c r="B676" s="15" t="s">
        <v>63</v>
      </c>
      <c r="C676" s="0" t="n">
        <v>382963</v>
      </c>
      <c r="D676" s="16" t="n">
        <v>150</v>
      </c>
      <c r="E676" s="17" t="s">
        <v>46</v>
      </c>
    </row>
    <row r="677" customFormat="false" ht="12.8" hidden="false" customHeight="false" outlineLevel="0" collapsed="false">
      <c r="A677" s="1" t="n">
        <v>44368</v>
      </c>
      <c r="B677" s="15" t="s">
        <v>22</v>
      </c>
      <c r="C677" s="0" t="n">
        <v>382964</v>
      </c>
      <c r="D677" s="16" t="n">
        <v>300</v>
      </c>
      <c r="E677" s="17" t="s">
        <v>40</v>
      </c>
    </row>
    <row r="678" customFormat="false" ht="12.8" hidden="false" customHeight="false" outlineLevel="0" collapsed="false">
      <c r="A678" s="1" t="n">
        <v>44368</v>
      </c>
      <c r="B678" s="15" t="s">
        <v>61</v>
      </c>
      <c r="C678" s="0" t="n">
        <v>382965</v>
      </c>
      <c r="D678" s="16" t="n">
        <v>200</v>
      </c>
      <c r="E678" s="17" t="s">
        <v>31</v>
      </c>
    </row>
    <row r="679" customFormat="false" ht="12.8" hidden="false" customHeight="false" outlineLevel="0" collapsed="false">
      <c r="A679" s="1" t="n">
        <v>44369</v>
      </c>
      <c r="B679" s="15" t="s">
        <v>34</v>
      </c>
      <c r="C679" s="0" t="n">
        <v>382966</v>
      </c>
      <c r="D679" s="16" t="n">
        <v>300</v>
      </c>
      <c r="E679" s="17" t="s">
        <v>12</v>
      </c>
    </row>
    <row r="680" customFormat="false" ht="12.8" hidden="false" customHeight="false" outlineLevel="0" collapsed="false">
      <c r="A680" s="1" t="n">
        <v>44369</v>
      </c>
      <c r="B680" s="15" t="s">
        <v>20</v>
      </c>
      <c r="C680" s="0" t="n">
        <v>382967</v>
      </c>
      <c r="D680" s="16" t="n">
        <v>0</v>
      </c>
      <c r="E680" s="17" t="s">
        <v>32</v>
      </c>
    </row>
    <row r="681" customFormat="false" ht="12.8" hidden="false" customHeight="false" outlineLevel="0" collapsed="false">
      <c r="A681" s="1" t="n">
        <v>44369</v>
      </c>
      <c r="B681" s="15" t="s">
        <v>22</v>
      </c>
      <c r="C681" s="0" t="n">
        <v>382968</v>
      </c>
      <c r="D681" s="16" t="n">
        <v>180</v>
      </c>
      <c r="E681" s="17" t="s">
        <v>40</v>
      </c>
    </row>
    <row r="682" customFormat="false" ht="12.8" hidden="false" customHeight="false" outlineLevel="0" collapsed="false">
      <c r="A682" s="1" t="n">
        <v>44369</v>
      </c>
      <c r="B682" s="15" t="s">
        <v>63</v>
      </c>
      <c r="C682" s="0" t="n">
        <v>382969</v>
      </c>
      <c r="D682" s="16" t="n">
        <v>40</v>
      </c>
      <c r="E682" s="17" t="s">
        <v>27</v>
      </c>
    </row>
    <row r="683" customFormat="false" ht="12.8" hidden="false" customHeight="false" outlineLevel="0" collapsed="false">
      <c r="A683" s="1" t="n">
        <v>44369</v>
      </c>
      <c r="B683" s="15" t="s">
        <v>22</v>
      </c>
      <c r="C683" s="0" t="n">
        <v>382970</v>
      </c>
      <c r="D683" s="16" t="n">
        <v>200</v>
      </c>
      <c r="E683" s="17" t="s">
        <v>38</v>
      </c>
    </row>
    <row r="684" customFormat="false" ht="12.8" hidden="false" customHeight="false" outlineLevel="0" collapsed="false">
      <c r="A684" s="1" t="n">
        <v>44369</v>
      </c>
      <c r="B684" s="15" t="s">
        <v>17</v>
      </c>
      <c r="C684" s="0" t="n">
        <v>382971</v>
      </c>
      <c r="D684" s="16" t="n">
        <v>300</v>
      </c>
      <c r="E684" s="17" t="s">
        <v>18</v>
      </c>
    </row>
    <row r="685" customFormat="false" ht="12.8" hidden="false" customHeight="false" outlineLevel="0" collapsed="false">
      <c r="A685" s="1" t="n">
        <v>44370</v>
      </c>
      <c r="B685" s="15" t="s">
        <v>30</v>
      </c>
      <c r="C685" s="0" t="n">
        <v>382972</v>
      </c>
      <c r="D685" s="16" t="n">
        <v>200</v>
      </c>
      <c r="E685" s="17" t="s">
        <v>24</v>
      </c>
    </row>
    <row r="686" customFormat="false" ht="12.8" hidden="false" customHeight="false" outlineLevel="0" collapsed="false">
      <c r="A686" s="1" t="n">
        <v>44370</v>
      </c>
      <c r="B686" s="15" t="s">
        <v>17</v>
      </c>
      <c r="C686" s="0" t="n">
        <v>382973</v>
      </c>
      <c r="D686" s="16" t="n">
        <f aca="false">(2326.69+9990)/22</f>
        <v>559.849545454545</v>
      </c>
      <c r="E686" s="17" t="s">
        <v>18</v>
      </c>
    </row>
    <row r="687" customFormat="false" ht="12.8" hidden="false" customHeight="false" outlineLevel="0" collapsed="false">
      <c r="A687" s="1" t="n">
        <v>44370</v>
      </c>
      <c r="B687" s="15" t="s">
        <v>64</v>
      </c>
      <c r="C687" s="0" t="n">
        <v>382974</v>
      </c>
      <c r="D687" s="16" t="n">
        <v>200</v>
      </c>
      <c r="E687" s="17" t="s">
        <v>35</v>
      </c>
    </row>
    <row r="688" customFormat="false" ht="12.8" hidden="false" customHeight="false" outlineLevel="0" collapsed="false">
      <c r="A688" s="1" t="n">
        <v>44370</v>
      </c>
      <c r="B688" s="15" t="s">
        <v>26</v>
      </c>
      <c r="C688" s="0" t="n">
        <v>382975</v>
      </c>
      <c r="D688" s="16" t="n">
        <v>60</v>
      </c>
      <c r="E688" s="17" t="s">
        <v>27</v>
      </c>
    </row>
    <row r="689" customFormat="false" ht="12.8" hidden="false" customHeight="false" outlineLevel="0" collapsed="false">
      <c r="A689" s="1" t="n">
        <v>44370</v>
      </c>
      <c r="B689" s="15" t="s">
        <v>9</v>
      </c>
      <c r="C689" s="0" t="n">
        <v>382976</v>
      </c>
      <c r="D689" s="16" t="n">
        <v>65</v>
      </c>
      <c r="E689" s="17" t="s">
        <v>10</v>
      </c>
    </row>
    <row r="690" customFormat="false" ht="12.8" hidden="false" customHeight="false" outlineLevel="0" collapsed="false">
      <c r="A690" s="1" t="n">
        <v>44371</v>
      </c>
      <c r="B690" s="15" t="s">
        <v>61</v>
      </c>
      <c r="C690" s="0" t="n">
        <v>382977</v>
      </c>
      <c r="D690" s="16" t="n">
        <v>100</v>
      </c>
      <c r="E690" s="17" t="s">
        <v>23</v>
      </c>
    </row>
    <row r="691" customFormat="false" ht="12.8" hidden="false" customHeight="false" outlineLevel="0" collapsed="false">
      <c r="A691" s="1" t="n">
        <v>44371</v>
      </c>
      <c r="B691" s="15" t="s">
        <v>61</v>
      </c>
      <c r="C691" s="0" t="n">
        <v>382978</v>
      </c>
      <c r="D691" s="16" t="n">
        <f aca="false">435+445</f>
        <v>880</v>
      </c>
      <c r="E691" s="17" t="s">
        <v>31</v>
      </c>
    </row>
    <row r="692" customFormat="false" ht="12.8" hidden="false" customHeight="false" outlineLevel="0" collapsed="false">
      <c r="A692" s="1" t="n">
        <v>44371</v>
      </c>
      <c r="B692" s="15" t="s">
        <v>22</v>
      </c>
      <c r="C692" s="0" t="n">
        <v>382979</v>
      </c>
      <c r="D692" s="16" t="n">
        <v>100</v>
      </c>
      <c r="E692" s="17" t="s">
        <v>44</v>
      </c>
    </row>
    <row r="693" customFormat="false" ht="12.8" hidden="false" customHeight="false" outlineLevel="0" collapsed="false">
      <c r="A693" s="1" t="n">
        <v>44371</v>
      </c>
      <c r="B693" s="15" t="s">
        <v>33</v>
      </c>
      <c r="C693" s="0" t="n">
        <v>382980</v>
      </c>
      <c r="D693" s="16" t="n">
        <v>100</v>
      </c>
      <c r="E693" s="17" t="s">
        <v>44</v>
      </c>
    </row>
    <row r="694" customFormat="false" ht="12.8" hidden="false" customHeight="false" outlineLevel="0" collapsed="false">
      <c r="A694" s="1" t="n">
        <v>44371</v>
      </c>
      <c r="B694" s="15" t="s">
        <v>15</v>
      </c>
      <c r="C694" s="0" t="n">
        <v>382981</v>
      </c>
      <c r="D694" s="16" t="n">
        <v>100</v>
      </c>
      <c r="E694" s="17" t="s">
        <v>46</v>
      </c>
    </row>
    <row r="695" customFormat="false" ht="12.8" hidden="false" customHeight="false" outlineLevel="0" collapsed="false">
      <c r="A695" s="1" t="n">
        <v>44371</v>
      </c>
      <c r="B695" s="15" t="s">
        <v>22</v>
      </c>
      <c r="C695" s="0" t="n">
        <v>382982</v>
      </c>
      <c r="D695" s="16" t="n">
        <f aca="false">320+446</f>
        <v>766</v>
      </c>
      <c r="E695" s="17" t="s">
        <v>40</v>
      </c>
    </row>
    <row r="696" customFormat="false" ht="12.8" hidden="false" customHeight="false" outlineLevel="0" collapsed="false">
      <c r="A696" s="1" t="n">
        <v>44372</v>
      </c>
      <c r="B696" s="15" t="s">
        <v>50</v>
      </c>
      <c r="C696" s="0" t="n">
        <v>382983</v>
      </c>
      <c r="D696" s="16" t="n">
        <v>100</v>
      </c>
      <c r="E696" s="17" t="s">
        <v>23</v>
      </c>
    </row>
    <row r="697" customFormat="false" ht="12.8" hidden="false" customHeight="false" outlineLevel="0" collapsed="false">
      <c r="A697" s="1" t="n">
        <v>44372</v>
      </c>
      <c r="B697" s="15" t="s">
        <v>15</v>
      </c>
      <c r="C697" s="0" t="n">
        <v>382984</v>
      </c>
      <c r="D697" s="16" t="n">
        <v>200</v>
      </c>
      <c r="E697" s="17" t="s">
        <v>29</v>
      </c>
    </row>
    <row r="698" customFormat="false" ht="12.8" hidden="false" customHeight="false" outlineLevel="0" collapsed="false">
      <c r="A698" s="1" t="n">
        <v>44372</v>
      </c>
      <c r="B698" s="15" t="s">
        <v>33</v>
      </c>
      <c r="C698" s="0" t="n">
        <v>382985</v>
      </c>
      <c r="D698" s="16" t="n">
        <v>200</v>
      </c>
      <c r="E698" s="17" t="s">
        <v>46</v>
      </c>
    </row>
    <row r="699" customFormat="false" ht="12.8" hidden="false" customHeight="false" outlineLevel="0" collapsed="false">
      <c r="A699" s="1" t="n">
        <v>44373</v>
      </c>
      <c r="B699" s="15" t="s">
        <v>26</v>
      </c>
      <c r="C699" s="0" t="n">
        <v>382986</v>
      </c>
      <c r="D699" s="16" t="n">
        <v>40</v>
      </c>
      <c r="E699" s="17" t="s">
        <v>27</v>
      </c>
    </row>
    <row r="700" customFormat="false" ht="12.8" hidden="false" customHeight="false" outlineLevel="0" collapsed="false">
      <c r="A700" s="1" t="n">
        <v>44372</v>
      </c>
      <c r="B700" s="15" t="s">
        <v>42</v>
      </c>
      <c r="C700" s="0" t="n">
        <v>382987</v>
      </c>
      <c r="D700" s="16" t="n">
        <v>150</v>
      </c>
      <c r="E700" s="17" t="s">
        <v>12</v>
      </c>
    </row>
    <row r="701" customFormat="false" ht="12.8" hidden="false" customHeight="false" outlineLevel="0" collapsed="false">
      <c r="A701" s="1" t="n">
        <v>44373</v>
      </c>
      <c r="B701" s="15" t="s">
        <v>26</v>
      </c>
      <c r="C701" s="0" t="n">
        <v>382988</v>
      </c>
      <c r="D701" s="16" t="n">
        <v>20</v>
      </c>
      <c r="E701" s="17" t="s">
        <v>27</v>
      </c>
    </row>
    <row r="702" customFormat="false" ht="12.8" hidden="false" customHeight="false" outlineLevel="0" collapsed="false">
      <c r="A702" s="1" t="n">
        <v>44373</v>
      </c>
      <c r="B702" s="15" t="s">
        <v>50</v>
      </c>
      <c r="C702" s="0" t="n">
        <v>382989</v>
      </c>
      <c r="D702" s="16" t="n">
        <v>150</v>
      </c>
      <c r="E702" s="17" t="s">
        <v>29</v>
      </c>
    </row>
    <row r="703" customFormat="false" ht="12.8" hidden="false" customHeight="false" outlineLevel="0" collapsed="false">
      <c r="A703" s="1" t="n">
        <v>44373</v>
      </c>
      <c r="B703" s="15" t="s">
        <v>33</v>
      </c>
      <c r="C703" s="0" t="n">
        <v>382990</v>
      </c>
      <c r="D703" s="16" t="n">
        <v>200</v>
      </c>
      <c r="E703" s="17" t="s">
        <v>46</v>
      </c>
    </row>
    <row r="704" customFormat="false" ht="12.8" hidden="false" customHeight="false" outlineLevel="0" collapsed="false">
      <c r="A704" s="1" t="n">
        <v>44373</v>
      </c>
      <c r="B704" s="15" t="s">
        <v>33</v>
      </c>
      <c r="C704" s="0" t="n">
        <v>382991</v>
      </c>
      <c r="D704" s="16" t="n">
        <v>100</v>
      </c>
      <c r="E704" s="17" t="s">
        <v>44</v>
      </c>
    </row>
    <row r="705" customFormat="false" ht="12.8" hidden="false" customHeight="false" outlineLevel="0" collapsed="false">
      <c r="A705" s="1" t="n">
        <v>44373</v>
      </c>
      <c r="B705" s="15" t="s">
        <v>34</v>
      </c>
      <c r="C705" s="0" t="n">
        <v>382992</v>
      </c>
      <c r="D705" s="16" t="n">
        <v>100</v>
      </c>
      <c r="E705" s="17" t="s">
        <v>38</v>
      </c>
    </row>
    <row r="706" customFormat="false" ht="12.8" hidden="false" customHeight="false" outlineLevel="0" collapsed="false">
      <c r="A706" s="1" t="n">
        <v>44373</v>
      </c>
      <c r="B706" s="15" t="s">
        <v>20</v>
      </c>
      <c r="C706" s="0" t="n">
        <v>382993</v>
      </c>
      <c r="D706" s="16" t="n">
        <v>0</v>
      </c>
      <c r="E706" s="17" t="s">
        <v>21</v>
      </c>
    </row>
    <row r="707" customFormat="false" ht="12.8" hidden="false" customHeight="false" outlineLevel="0" collapsed="false">
      <c r="A707" s="1" t="n">
        <v>44374</v>
      </c>
      <c r="B707" s="15" t="s">
        <v>52</v>
      </c>
      <c r="C707" s="0" t="n">
        <v>382994</v>
      </c>
      <c r="D707" s="16" t="n">
        <v>50</v>
      </c>
      <c r="E707" s="17" t="s">
        <v>35</v>
      </c>
    </row>
    <row r="708" customFormat="false" ht="12.8" hidden="false" customHeight="false" outlineLevel="0" collapsed="false">
      <c r="A708" s="1" t="n">
        <v>44374</v>
      </c>
      <c r="B708" s="15" t="s">
        <v>20</v>
      </c>
      <c r="C708" s="0" t="n">
        <v>382995</v>
      </c>
      <c r="D708" s="16" t="n">
        <v>30</v>
      </c>
      <c r="E708" s="17" t="s">
        <v>27</v>
      </c>
    </row>
    <row r="709" customFormat="false" ht="12.8" hidden="false" customHeight="false" outlineLevel="0" collapsed="false">
      <c r="A709" s="1" t="n">
        <v>44375</v>
      </c>
      <c r="B709" s="15" t="s">
        <v>42</v>
      </c>
      <c r="C709" s="0" t="n">
        <v>382996</v>
      </c>
      <c r="D709" s="16" t="n">
        <v>200</v>
      </c>
      <c r="E709" s="17" t="s">
        <v>24</v>
      </c>
    </row>
    <row r="710" customFormat="false" ht="12.8" hidden="false" customHeight="false" outlineLevel="0" collapsed="false">
      <c r="A710" s="1" t="n">
        <v>44374</v>
      </c>
      <c r="B710" s="15" t="s">
        <v>64</v>
      </c>
      <c r="C710" s="0" t="n">
        <v>382997</v>
      </c>
      <c r="D710" s="16" t="n">
        <v>200</v>
      </c>
      <c r="E710" s="17" t="s">
        <v>35</v>
      </c>
    </row>
    <row r="711" customFormat="false" ht="12.8" hidden="false" customHeight="false" outlineLevel="0" collapsed="false">
      <c r="A711" s="1" t="n">
        <v>44375</v>
      </c>
      <c r="B711" s="15" t="s">
        <v>33</v>
      </c>
      <c r="C711" s="0" t="n">
        <v>382998</v>
      </c>
      <c r="D711" s="16" t="n">
        <v>200</v>
      </c>
      <c r="E711" s="17" t="s">
        <v>44</v>
      </c>
    </row>
    <row r="712" customFormat="false" ht="12.8" hidden="false" customHeight="false" outlineLevel="0" collapsed="false">
      <c r="A712" s="1" t="n">
        <v>44375</v>
      </c>
      <c r="B712" s="15" t="s">
        <v>15</v>
      </c>
      <c r="C712" s="0" t="n">
        <v>382999</v>
      </c>
      <c r="D712" s="16" t="n">
        <v>200</v>
      </c>
      <c r="E712" s="17" t="s">
        <v>29</v>
      </c>
    </row>
    <row r="713" customFormat="false" ht="12.8" hidden="false" customHeight="false" outlineLevel="0" collapsed="false">
      <c r="A713" s="1" t="n">
        <v>44375</v>
      </c>
      <c r="B713" s="15" t="s">
        <v>34</v>
      </c>
      <c r="C713" s="0" t="n">
        <v>383000</v>
      </c>
      <c r="D713" s="16" t="n">
        <v>633</v>
      </c>
      <c r="E713" s="17" t="s">
        <v>12</v>
      </c>
    </row>
    <row r="714" customFormat="false" ht="12.8" hidden="false" customHeight="false" outlineLevel="0" collapsed="false">
      <c r="A714" s="1" t="n">
        <v>44375</v>
      </c>
      <c r="B714" s="0" t="s">
        <v>66</v>
      </c>
      <c r="C714" s="0" t="n">
        <v>386101</v>
      </c>
      <c r="D714" s="0" t="n">
        <v>57.39</v>
      </c>
      <c r="E714" s="17" t="s">
        <v>67</v>
      </c>
      <c r="F714" s="0"/>
    </row>
    <row r="715" customFormat="false" ht="12.8" hidden="false" customHeight="false" outlineLevel="0" collapsed="false">
      <c r="A715" s="1" t="n">
        <v>44375</v>
      </c>
      <c r="B715" s="0" t="s">
        <v>54</v>
      </c>
      <c r="C715" s="0" t="n">
        <v>386102</v>
      </c>
      <c r="D715" s="18" t="n">
        <v>150</v>
      </c>
      <c r="E715" s="12" t="s">
        <v>23</v>
      </c>
      <c r="F715" s="0"/>
    </row>
    <row r="716" customFormat="false" ht="12.8" hidden="false" customHeight="false" outlineLevel="0" collapsed="false">
      <c r="A716" s="1" t="n">
        <v>44375</v>
      </c>
      <c r="B716" s="0" t="s">
        <v>50</v>
      </c>
      <c r="C716" s="0" t="n">
        <v>386103</v>
      </c>
      <c r="D716" s="0" t="n">
        <v>100</v>
      </c>
      <c r="E716" s="12" t="s">
        <v>68</v>
      </c>
      <c r="F716" s="0"/>
    </row>
    <row r="717" customFormat="false" ht="12.8" hidden="false" customHeight="false" outlineLevel="0" collapsed="false">
      <c r="A717" s="1" t="n">
        <v>44376</v>
      </c>
      <c r="B717" s="0" t="s">
        <v>50</v>
      </c>
      <c r="C717" s="0" t="n">
        <v>386104</v>
      </c>
      <c r="D717" s="0" t="n">
        <v>100</v>
      </c>
      <c r="E717" s="12" t="s">
        <v>41</v>
      </c>
      <c r="F717" s="0"/>
    </row>
    <row r="718" customFormat="false" ht="12.8" hidden="false" customHeight="false" outlineLevel="0" collapsed="false">
      <c r="A718" s="1" t="n">
        <v>44376</v>
      </c>
      <c r="B718" s="0" t="s">
        <v>30</v>
      </c>
      <c r="C718" s="0" t="n">
        <v>386105</v>
      </c>
      <c r="D718" s="0" t="n">
        <v>200</v>
      </c>
      <c r="E718" s="12" t="s">
        <v>69</v>
      </c>
      <c r="F718" s="0"/>
    </row>
    <row r="719" customFormat="false" ht="12.8" hidden="false" customHeight="false" outlineLevel="0" collapsed="false">
      <c r="A719" s="1" t="n">
        <v>44376</v>
      </c>
      <c r="B719" s="0" t="s">
        <v>50</v>
      </c>
      <c r="C719" s="0" t="n">
        <v>386106</v>
      </c>
      <c r="D719" s="0" t="n">
        <f aca="false">445+244</f>
        <v>689</v>
      </c>
      <c r="E719" s="12" t="s">
        <v>70</v>
      </c>
      <c r="F719" s="0"/>
    </row>
    <row r="720" customFormat="false" ht="12.8" hidden="false" customHeight="false" outlineLevel="0" collapsed="false">
      <c r="A720" s="1" t="n">
        <v>44376</v>
      </c>
      <c r="B720" s="0" t="s">
        <v>15</v>
      </c>
      <c r="C720" s="0" t="n">
        <v>386107</v>
      </c>
      <c r="D720" s="0" t="n">
        <v>200</v>
      </c>
      <c r="E720" s="12" t="s">
        <v>68</v>
      </c>
      <c r="F720" s="0"/>
    </row>
    <row r="721" customFormat="false" ht="12.8" hidden="false" customHeight="false" outlineLevel="0" collapsed="false">
      <c r="A721" s="1" t="n">
        <v>44377</v>
      </c>
      <c r="B721" s="0" t="s">
        <v>71</v>
      </c>
      <c r="C721" s="0" t="n">
        <v>386108</v>
      </c>
      <c r="D721" s="0" t="n">
        <v>767.427</v>
      </c>
      <c r="E721" s="12" t="s">
        <v>23</v>
      </c>
      <c r="F721" s="0"/>
    </row>
    <row r="722" customFormat="false" ht="12.8" hidden="false" customHeight="false" outlineLevel="0" collapsed="false">
      <c r="A722" s="1" t="n">
        <v>44377</v>
      </c>
      <c r="B722" s="0" t="s">
        <v>17</v>
      </c>
      <c r="C722" s="0" t="n">
        <v>386109</v>
      </c>
      <c r="D722" s="0" t="n">
        <v>500</v>
      </c>
      <c r="E722" s="12" t="s">
        <v>72</v>
      </c>
      <c r="F722" s="0"/>
    </row>
    <row r="723" customFormat="false" ht="12.8" hidden="false" customHeight="false" outlineLevel="0" collapsed="false">
      <c r="A723" s="1" t="n">
        <v>44377</v>
      </c>
      <c r="B723" s="15" t="s">
        <v>26</v>
      </c>
      <c r="C723" s="0" t="n">
        <v>386110</v>
      </c>
      <c r="D723" s="0" t="n">
        <v>40</v>
      </c>
      <c r="E723" s="12" t="s">
        <v>27</v>
      </c>
      <c r="F723" s="0"/>
    </row>
    <row r="724" customFormat="false" ht="12.8" hidden="false" customHeight="false" outlineLevel="0" collapsed="false">
      <c r="A724" s="1" t="n">
        <v>44378</v>
      </c>
      <c r="B724" s="0" t="s">
        <v>15</v>
      </c>
      <c r="C724" s="0" t="n">
        <v>386111</v>
      </c>
      <c r="D724" s="0" t="n">
        <v>100</v>
      </c>
      <c r="E724" s="12" t="s">
        <v>68</v>
      </c>
      <c r="F724" s="0"/>
    </row>
    <row r="725" customFormat="false" ht="12.8" hidden="false" customHeight="false" outlineLevel="0" collapsed="false">
      <c r="A725" s="1" t="n">
        <v>44378</v>
      </c>
      <c r="B725" s="0" t="s">
        <v>53</v>
      </c>
      <c r="C725" s="0" t="n">
        <v>386112</v>
      </c>
      <c r="D725" s="0" t="n">
        <v>0</v>
      </c>
      <c r="E725" s="12" t="s">
        <v>73</v>
      </c>
      <c r="F725" s="0"/>
    </row>
    <row r="726" customFormat="false" ht="12.8" hidden="false" customHeight="false" outlineLevel="0" collapsed="false">
      <c r="A726" s="1" t="n">
        <v>44379</v>
      </c>
      <c r="B726" s="0" t="s">
        <v>33</v>
      </c>
      <c r="C726" s="0" t="n">
        <v>386113</v>
      </c>
      <c r="D726" s="0" t="n">
        <v>150</v>
      </c>
      <c r="E726" s="12" t="s">
        <v>24</v>
      </c>
      <c r="F726" s="0"/>
    </row>
    <row r="727" customFormat="false" ht="12.8" hidden="false" customHeight="false" outlineLevel="0" collapsed="false">
      <c r="A727" s="1" t="n">
        <v>44380</v>
      </c>
      <c r="B727" s="0" t="s">
        <v>33</v>
      </c>
      <c r="C727" s="0" t="n">
        <v>386114</v>
      </c>
      <c r="D727" s="0" t="n">
        <v>100</v>
      </c>
      <c r="E727" s="12" t="s">
        <v>68</v>
      </c>
      <c r="F727" s="0"/>
    </row>
    <row r="728" customFormat="false" ht="12.8" hidden="false" customHeight="false" outlineLevel="0" collapsed="false">
      <c r="A728" s="1" t="n">
        <v>44380</v>
      </c>
      <c r="B728" s="0" t="s">
        <v>15</v>
      </c>
      <c r="C728" s="0" t="n">
        <v>386115</v>
      </c>
      <c r="D728" s="0" t="n">
        <v>150</v>
      </c>
      <c r="E728" s="12" t="s">
        <v>49</v>
      </c>
      <c r="F728" s="0"/>
    </row>
    <row r="729" customFormat="false" ht="12.8" hidden="false" customHeight="false" outlineLevel="0" collapsed="false">
      <c r="A729" s="1" t="n">
        <v>44262</v>
      </c>
      <c r="B729" s="0" t="s">
        <v>64</v>
      </c>
      <c r="C729" s="0" t="n">
        <v>386116</v>
      </c>
      <c r="D729" s="0" t="n">
        <v>100</v>
      </c>
      <c r="E729" s="12" t="s">
        <v>41</v>
      </c>
      <c r="F729" s="0"/>
    </row>
    <row r="730" customFormat="false" ht="12.8" hidden="false" customHeight="false" outlineLevel="0" collapsed="false">
      <c r="A730" s="1" t="n">
        <v>44380</v>
      </c>
      <c r="B730" s="0" t="s">
        <v>30</v>
      </c>
      <c r="C730" s="0" t="n">
        <v>386117</v>
      </c>
      <c r="D730" s="0" t="n">
        <v>200</v>
      </c>
      <c r="E730" s="12" t="s">
        <v>35</v>
      </c>
      <c r="F730" s="0"/>
    </row>
    <row r="731" customFormat="false" ht="12.8" hidden="false" customHeight="false" outlineLevel="0" collapsed="false">
      <c r="A731" s="1" t="n">
        <v>44380</v>
      </c>
      <c r="B731" s="0" t="s">
        <v>64</v>
      </c>
      <c r="C731" s="0" t="n">
        <v>386118</v>
      </c>
      <c r="D731" s="0" t="n">
        <f aca="false">368+445</f>
        <v>813</v>
      </c>
      <c r="E731" s="12" t="s">
        <v>41</v>
      </c>
      <c r="F731" s="0"/>
    </row>
    <row r="732" customFormat="false" ht="12.8" hidden="false" customHeight="false" outlineLevel="0" collapsed="false">
      <c r="A732" s="1" t="n">
        <v>44381</v>
      </c>
      <c r="B732" s="0" t="s">
        <v>26</v>
      </c>
      <c r="C732" s="0" t="n">
        <v>386119</v>
      </c>
      <c r="D732" s="0" t="n">
        <f aca="false">33+40</f>
        <v>73</v>
      </c>
      <c r="E732" s="12" t="s">
        <v>27</v>
      </c>
      <c r="F732" s="0"/>
    </row>
    <row r="733" customFormat="false" ht="12.8" hidden="false" customHeight="false" outlineLevel="0" collapsed="false">
      <c r="A733" s="1" t="n">
        <v>44381</v>
      </c>
      <c r="B733" s="0" t="s">
        <v>64</v>
      </c>
      <c r="C733" s="0" t="n">
        <v>386120</v>
      </c>
      <c r="D733" s="0" t="n">
        <v>108</v>
      </c>
      <c r="E733" s="12" t="s">
        <v>41</v>
      </c>
      <c r="F733" s="0"/>
    </row>
    <row r="734" customFormat="false" ht="12.8" hidden="false" customHeight="false" outlineLevel="0" collapsed="false">
      <c r="A734" s="1" t="n">
        <v>44381</v>
      </c>
      <c r="B734" s="0" t="s">
        <v>15</v>
      </c>
      <c r="C734" s="0" t="n">
        <v>386121</v>
      </c>
      <c r="D734" s="0" t="n">
        <v>200</v>
      </c>
      <c r="E734" s="12" t="s">
        <v>68</v>
      </c>
      <c r="F734" s="0"/>
    </row>
    <row r="735" customFormat="false" ht="12.8" hidden="false" customHeight="false" outlineLevel="0" collapsed="false">
      <c r="A735" s="1" t="n">
        <v>44381</v>
      </c>
      <c r="B735" s="0" t="s">
        <v>66</v>
      </c>
      <c r="C735" s="0" t="n">
        <v>386122</v>
      </c>
      <c r="D735" s="0" t="n">
        <f aca="false">346+445</f>
        <v>791</v>
      </c>
      <c r="E735" s="12" t="s">
        <v>16</v>
      </c>
      <c r="F735" s="0"/>
    </row>
    <row r="736" customFormat="false" ht="12.8" hidden="false" customHeight="false" outlineLevel="0" collapsed="false">
      <c r="A736" s="1" t="n">
        <v>44382</v>
      </c>
      <c r="B736" s="0" t="s">
        <v>22</v>
      </c>
      <c r="C736" s="0" t="n">
        <v>386123</v>
      </c>
      <c r="D736" s="0" t="n">
        <f aca="false">445+233.5</f>
        <v>678.5</v>
      </c>
      <c r="E736" s="12" t="s">
        <v>74</v>
      </c>
      <c r="F736" s="0"/>
      <c r="I736" s="19"/>
    </row>
    <row r="737" customFormat="false" ht="12.8" hidden="false" customHeight="false" outlineLevel="0" collapsed="false">
      <c r="A737" s="1" t="n">
        <v>44382</v>
      </c>
      <c r="B737" s="0" t="s">
        <v>26</v>
      </c>
      <c r="C737" s="0" t="n">
        <v>386124</v>
      </c>
      <c r="D737" s="0" t="n">
        <v>100</v>
      </c>
      <c r="E737" s="12" t="s">
        <v>49</v>
      </c>
      <c r="F737" s="0"/>
    </row>
    <row r="738" customFormat="false" ht="12.8" hidden="false" customHeight="false" outlineLevel="0" collapsed="false">
      <c r="A738" s="1" t="n">
        <v>44382</v>
      </c>
      <c r="B738" s="0" t="s">
        <v>20</v>
      </c>
      <c r="C738" s="0" t="n">
        <v>386125</v>
      </c>
      <c r="D738" s="0" t="s">
        <v>75</v>
      </c>
      <c r="E738" s="12" t="s">
        <v>76</v>
      </c>
      <c r="F738" s="0"/>
    </row>
    <row r="739" customFormat="false" ht="12.8" hidden="false" customHeight="false" outlineLevel="0" collapsed="false">
      <c r="A739" s="1" t="n">
        <v>44382</v>
      </c>
      <c r="B739" s="0" t="s">
        <v>37</v>
      </c>
      <c r="C739" s="0" t="n">
        <v>386126</v>
      </c>
      <c r="D739" s="0" t="n">
        <v>100</v>
      </c>
      <c r="E739" s="12" t="s">
        <v>44</v>
      </c>
      <c r="F739" s="0"/>
    </row>
    <row r="740" customFormat="false" ht="12.8" hidden="false" customHeight="false" outlineLevel="0" collapsed="false">
      <c r="A740" s="1" t="n">
        <v>44382</v>
      </c>
      <c r="B740" s="0" t="s">
        <v>15</v>
      </c>
      <c r="C740" s="0" t="n">
        <v>386127</v>
      </c>
      <c r="D740" s="0" t="n">
        <v>0</v>
      </c>
      <c r="E740" s="12" t="s">
        <v>14</v>
      </c>
      <c r="F740" s="0"/>
    </row>
    <row r="741" customFormat="false" ht="12.8" hidden="false" customHeight="false" outlineLevel="0" collapsed="false">
      <c r="A741" s="1" t="n">
        <v>44382</v>
      </c>
      <c r="B741" s="0" t="s">
        <v>37</v>
      </c>
      <c r="C741" s="0" t="n">
        <v>386128</v>
      </c>
      <c r="D741" s="0" t="n">
        <v>100</v>
      </c>
      <c r="E741" s="12" t="s">
        <v>77</v>
      </c>
      <c r="F741" s="0"/>
    </row>
    <row r="742" customFormat="false" ht="12.8" hidden="false" customHeight="false" outlineLevel="0" collapsed="false">
      <c r="A742" s="1" t="n">
        <v>44383</v>
      </c>
      <c r="B742" s="0" t="s">
        <v>26</v>
      </c>
      <c r="C742" s="0" t="n">
        <v>386129</v>
      </c>
      <c r="D742" s="0" t="n">
        <v>60</v>
      </c>
      <c r="E742" s="12" t="s">
        <v>27</v>
      </c>
      <c r="F742" s="0"/>
    </row>
    <row r="743" customFormat="false" ht="12.8" hidden="false" customHeight="false" outlineLevel="0" collapsed="false">
      <c r="A743" s="1" t="n">
        <v>44383</v>
      </c>
      <c r="B743" s="0" t="s">
        <v>26</v>
      </c>
      <c r="C743" s="0" t="n">
        <v>386130</v>
      </c>
      <c r="D743" s="0" t="n">
        <v>40</v>
      </c>
      <c r="E743" s="12" t="s">
        <v>27</v>
      </c>
      <c r="F743" s="0"/>
    </row>
    <row r="744" customFormat="false" ht="12.8" hidden="false" customHeight="false" outlineLevel="0" collapsed="false">
      <c r="A744" s="1" t="n">
        <v>44384</v>
      </c>
      <c r="B744" s="0" t="s">
        <v>17</v>
      </c>
      <c r="C744" s="0" t="n">
        <v>386131</v>
      </c>
      <c r="D744" s="0" t="n">
        <v>200</v>
      </c>
      <c r="E744" s="12" t="s">
        <v>72</v>
      </c>
      <c r="F744" s="0"/>
    </row>
    <row r="745" customFormat="false" ht="12.8" hidden="false" customHeight="false" outlineLevel="0" collapsed="false">
      <c r="A745" s="1" t="n">
        <v>44385</v>
      </c>
      <c r="B745" s="0" t="s">
        <v>37</v>
      </c>
      <c r="C745" s="0" t="n">
        <v>386132</v>
      </c>
      <c r="D745" s="0" t="n">
        <v>150</v>
      </c>
      <c r="E745" s="12" t="s">
        <v>68</v>
      </c>
      <c r="F745" s="0"/>
    </row>
    <row r="746" customFormat="false" ht="12.8" hidden="false" customHeight="false" outlineLevel="0" collapsed="false">
      <c r="A746" s="1" t="n">
        <v>44385</v>
      </c>
      <c r="B746" s="0" t="s">
        <v>33</v>
      </c>
      <c r="C746" s="0" t="n">
        <v>386133</v>
      </c>
      <c r="D746" s="0" t="n">
        <v>200</v>
      </c>
      <c r="E746" s="12" t="s">
        <v>49</v>
      </c>
      <c r="F746" s="0"/>
    </row>
    <row r="747" customFormat="false" ht="12.8" hidden="false" customHeight="false" outlineLevel="0" collapsed="false">
      <c r="A747" s="1" t="n">
        <v>44384</v>
      </c>
      <c r="B747" s="0" t="s">
        <v>61</v>
      </c>
      <c r="C747" s="0" t="n">
        <v>386134</v>
      </c>
      <c r="D747" s="0" t="n">
        <f aca="false">244+406</f>
        <v>650</v>
      </c>
      <c r="E747" s="12" t="s">
        <v>31</v>
      </c>
      <c r="F747" s="0"/>
    </row>
    <row r="748" customFormat="false" ht="12.8" hidden="false" customHeight="false" outlineLevel="0" collapsed="false">
      <c r="A748" s="1" t="n">
        <v>44384</v>
      </c>
      <c r="B748" s="0" t="s">
        <v>54</v>
      </c>
      <c r="C748" s="0" t="n">
        <v>386135</v>
      </c>
      <c r="D748" s="0" t="n">
        <v>100</v>
      </c>
      <c r="E748" s="12" t="s">
        <v>44</v>
      </c>
      <c r="F748" s="0"/>
    </row>
    <row r="749" customFormat="false" ht="12.8" hidden="false" customHeight="false" outlineLevel="0" collapsed="false">
      <c r="A749" s="1" t="n">
        <v>44384</v>
      </c>
      <c r="B749" s="0" t="s">
        <v>15</v>
      </c>
      <c r="C749" s="0" t="n">
        <v>386136</v>
      </c>
      <c r="D749" s="0" t="n">
        <f aca="false">291+445</f>
        <v>736</v>
      </c>
      <c r="E749" s="12" t="s">
        <v>49</v>
      </c>
      <c r="F749" s="0"/>
    </row>
    <row r="750" customFormat="false" ht="12.8" hidden="false" customHeight="false" outlineLevel="0" collapsed="false">
      <c r="A750" s="1" t="n">
        <v>44385</v>
      </c>
      <c r="B750" s="0" t="s">
        <v>17</v>
      </c>
      <c r="C750" s="0" t="n">
        <v>386137</v>
      </c>
      <c r="D750" s="0" t="n">
        <f aca="false">297+475</f>
        <v>772</v>
      </c>
      <c r="E750" s="12" t="s">
        <v>72</v>
      </c>
      <c r="F750" s="0"/>
    </row>
    <row r="751" customFormat="false" ht="12.8" hidden="false" customHeight="false" outlineLevel="0" collapsed="false">
      <c r="A751" s="1" t="n">
        <v>44385</v>
      </c>
      <c r="B751" s="0" t="s">
        <v>15</v>
      </c>
      <c r="C751" s="0" t="n">
        <v>386138</v>
      </c>
      <c r="D751" s="0" t="n">
        <v>993</v>
      </c>
      <c r="E751" s="12" t="s">
        <v>77</v>
      </c>
      <c r="F751" s="0"/>
    </row>
    <row r="752" customFormat="false" ht="12.8" hidden="false" customHeight="false" outlineLevel="0" collapsed="false">
      <c r="A752" s="1" t="n">
        <v>44385</v>
      </c>
      <c r="B752" s="0" t="s">
        <v>37</v>
      </c>
      <c r="C752" s="0" t="n">
        <v>386139</v>
      </c>
      <c r="D752" s="0" t="n">
        <v>860</v>
      </c>
      <c r="E752" s="12" t="s">
        <v>24</v>
      </c>
      <c r="F752" s="0"/>
    </row>
    <row r="753" customFormat="false" ht="12.8" hidden="false" customHeight="false" outlineLevel="0" collapsed="false">
      <c r="A753" s="1" t="n">
        <v>44415</v>
      </c>
      <c r="B753" s="0" t="s">
        <v>37</v>
      </c>
      <c r="C753" s="0" t="n">
        <v>386140</v>
      </c>
      <c r="D753" s="0" t="n">
        <v>831</v>
      </c>
      <c r="E753" s="12" t="s">
        <v>35</v>
      </c>
      <c r="F753" s="0"/>
    </row>
    <row r="754" customFormat="false" ht="12.8" hidden="false" customHeight="false" outlineLevel="0" collapsed="false">
      <c r="A754" s="1" t="n">
        <v>44386</v>
      </c>
      <c r="B754" s="0" t="s">
        <v>22</v>
      </c>
      <c r="C754" s="0" t="n">
        <v>386141</v>
      </c>
      <c r="D754" s="0" t="n">
        <v>100</v>
      </c>
      <c r="E754" s="12" t="s">
        <v>74</v>
      </c>
      <c r="F754" s="0"/>
    </row>
    <row r="755" customFormat="false" ht="12.8" hidden="false" customHeight="false" outlineLevel="0" collapsed="false">
      <c r="A755" s="1" t="n">
        <v>44385</v>
      </c>
      <c r="B755" s="0" t="s">
        <v>42</v>
      </c>
      <c r="C755" s="0" t="n">
        <v>386142</v>
      </c>
      <c r="D755" s="0" t="n">
        <v>150</v>
      </c>
      <c r="E755" s="12" t="s">
        <v>69</v>
      </c>
      <c r="F755" s="0"/>
    </row>
    <row r="756" customFormat="false" ht="12.8" hidden="false" customHeight="false" outlineLevel="0" collapsed="false">
      <c r="A756" s="1" t="n">
        <v>44386</v>
      </c>
      <c r="B756" s="0" t="s">
        <v>50</v>
      </c>
      <c r="C756" s="0" t="n">
        <v>386143</v>
      </c>
      <c r="D756" s="0" t="n">
        <v>200</v>
      </c>
      <c r="E756" s="12" t="s">
        <v>41</v>
      </c>
      <c r="F756" s="0"/>
    </row>
    <row r="757" customFormat="false" ht="12.8" hidden="false" customHeight="false" outlineLevel="0" collapsed="false">
      <c r="A757" s="1" t="n">
        <v>44387</v>
      </c>
      <c r="B757" s="0" t="s">
        <v>78</v>
      </c>
      <c r="C757" s="0" t="n">
        <v>386144</v>
      </c>
      <c r="D757" s="0" t="n">
        <v>80</v>
      </c>
      <c r="E757" s="12" t="s">
        <v>79</v>
      </c>
      <c r="F757" s="0"/>
    </row>
    <row r="758" customFormat="false" ht="12.8" hidden="false" customHeight="false" outlineLevel="0" collapsed="false">
      <c r="A758" s="1" t="n">
        <v>44387</v>
      </c>
      <c r="B758" s="0" t="s">
        <v>50</v>
      </c>
      <c r="C758" s="0" t="n">
        <v>386145</v>
      </c>
      <c r="D758" s="0" t="n">
        <v>600</v>
      </c>
      <c r="E758" s="12" t="s">
        <v>80</v>
      </c>
      <c r="F758" s="0"/>
    </row>
    <row r="759" customFormat="false" ht="12.8" hidden="false" customHeight="false" outlineLevel="0" collapsed="false">
      <c r="A759" s="1" t="n">
        <v>44388</v>
      </c>
      <c r="B759" s="0" t="s">
        <v>50</v>
      </c>
      <c r="C759" s="0" t="n">
        <v>386146</v>
      </c>
      <c r="D759" s="0" t="n">
        <v>120</v>
      </c>
      <c r="E759" s="12" t="s">
        <v>44</v>
      </c>
      <c r="F759" s="0"/>
    </row>
    <row r="760" customFormat="false" ht="12.8" hidden="false" customHeight="false" outlineLevel="0" collapsed="false">
      <c r="A760" s="1" t="n">
        <v>44389</v>
      </c>
      <c r="B760" s="0" t="s">
        <v>22</v>
      </c>
      <c r="C760" s="0" t="n">
        <v>386147</v>
      </c>
      <c r="D760" s="0" t="n">
        <v>120</v>
      </c>
      <c r="E760" s="12" t="s">
        <v>44</v>
      </c>
      <c r="F760" s="0"/>
    </row>
    <row r="761" customFormat="false" ht="12.8" hidden="false" customHeight="false" outlineLevel="0" collapsed="false">
      <c r="A761" s="1" t="n">
        <v>44389</v>
      </c>
      <c r="B761" s="0" t="s">
        <v>26</v>
      </c>
      <c r="C761" s="0" t="n">
        <v>386148</v>
      </c>
      <c r="D761" s="0" t="n">
        <v>40</v>
      </c>
      <c r="E761" s="12" t="s">
        <v>27</v>
      </c>
      <c r="F761" s="0"/>
    </row>
    <row r="762" customFormat="false" ht="12.8" hidden="false" customHeight="false" outlineLevel="0" collapsed="false">
      <c r="A762" s="1" t="n">
        <v>44390</v>
      </c>
      <c r="B762" s="0" t="s">
        <v>30</v>
      </c>
      <c r="C762" s="0" t="n">
        <v>386149</v>
      </c>
      <c r="D762" s="0" t="n">
        <v>250</v>
      </c>
      <c r="E762" s="12" t="s">
        <v>67</v>
      </c>
      <c r="F762" s="0"/>
    </row>
    <row r="763" customFormat="false" ht="12.8" hidden="false" customHeight="false" outlineLevel="0" collapsed="false">
      <c r="A763" s="1" t="n">
        <v>44390</v>
      </c>
      <c r="B763" s="0" t="s">
        <v>22</v>
      </c>
      <c r="C763" s="0" t="n">
        <v>386150</v>
      </c>
      <c r="D763" s="0" t="n">
        <v>150</v>
      </c>
      <c r="E763" s="12" t="s">
        <v>68</v>
      </c>
      <c r="F763" s="0"/>
    </row>
    <row r="764" customFormat="false" ht="12.8" hidden="false" customHeight="false" outlineLevel="0" collapsed="false">
      <c r="A764" s="1" t="n">
        <v>44390</v>
      </c>
      <c r="B764" s="0" t="s">
        <v>42</v>
      </c>
      <c r="C764" s="0" t="n">
        <v>386151</v>
      </c>
      <c r="D764" s="0" t="n">
        <v>200</v>
      </c>
      <c r="E764" s="12" t="s">
        <v>74</v>
      </c>
      <c r="F764" s="0"/>
    </row>
    <row r="765" customFormat="false" ht="12.8" hidden="false" customHeight="false" outlineLevel="0" collapsed="false">
      <c r="A765" s="1" t="n">
        <v>44390</v>
      </c>
      <c r="B765" s="0" t="s">
        <v>54</v>
      </c>
      <c r="C765" s="0" t="n">
        <v>386152</v>
      </c>
      <c r="D765" s="0" t="n">
        <v>150</v>
      </c>
      <c r="E765" s="12" t="s">
        <v>75</v>
      </c>
      <c r="F765" s="0"/>
    </row>
    <row r="766" customFormat="false" ht="12.8" hidden="false" customHeight="false" outlineLevel="0" collapsed="false">
      <c r="A766" s="1" t="n">
        <v>44390</v>
      </c>
      <c r="B766" s="0" t="s">
        <v>20</v>
      </c>
      <c r="C766" s="0" t="n">
        <v>386153</v>
      </c>
      <c r="D766" s="0" t="n">
        <v>0</v>
      </c>
      <c r="E766" s="12" t="s">
        <v>81</v>
      </c>
      <c r="F766" s="0"/>
    </row>
    <row r="767" customFormat="false" ht="12.8" hidden="false" customHeight="false" outlineLevel="0" collapsed="false">
      <c r="A767" s="1" t="n">
        <v>44391</v>
      </c>
      <c r="B767" s="0" t="s">
        <v>30</v>
      </c>
      <c r="C767" s="0" t="n">
        <v>386154</v>
      </c>
      <c r="D767" s="0" t="n">
        <v>150</v>
      </c>
      <c r="E767" s="12" t="s">
        <v>69</v>
      </c>
      <c r="F767" s="0"/>
    </row>
    <row r="768" customFormat="false" ht="12.8" hidden="false" customHeight="false" outlineLevel="0" collapsed="false">
      <c r="A768" s="1" t="n">
        <v>44391</v>
      </c>
      <c r="B768" s="0" t="s">
        <v>42</v>
      </c>
      <c r="C768" s="0" t="n">
        <v>386155</v>
      </c>
      <c r="D768" s="0" t="n">
        <v>100</v>
      </c>
      <c r="E768" s="12" t="s">
        <v>74</v>
      </c>
      <c r="F768" s="0"/>
    </row>
    <row r="769" customFormat="false" ht="12.8" hidden="false" customHeight="false" outlineLevel="0" collapsed="false">
      <c r="A769" s="1" t="n">
        <v>44391</v>
      </c>
      <c r="B769" s="0" t="s">
        <v>50</v>
      </c>
      <c r="C769" s="0" t="n">
        <v>386156</v>
      </c>
      <c r="D769" s="0" t="n">
        <v>150</v>
      </c>
      <c r="E769" s="12" t="s">
        <v>41</v>
      </c>
      <c r="F769" s="0"/>
    </row>
    <row r="770" customFormat="false" ht="12.8" hidden="false" customHeight="false" outlineLevel="0" collapsed="false">
      <c r="A770" s="1" t="n">
        <v>44391</v>
      </c>
      <c r="B770" s="0" t="s">
        <v>34</v>
      </c>
      <c r="C770" s="0" t="n">
        <v>386157</v>
      </c>
      <c r="D770" s="0" t="n">
        <v>200</v>
      </c>
      <c r="E770" s="12" t="s">
        <v>44</v>
      </c>
      <c r="F770" s="0"/>
    </row>
    <row r="771" customFormat="false" ht="12.8" hidden="false" customHeight="false" outlineLevel="0" collapsed="false">
      <c r="A771" s="1" t="n">
        <v>44391</v>
      </c>
      <c r="B771" s="0" t="s">
        <v>26</v>
      </c>
      <c r="C771" s="0" t="n">
        <v>386158</v>
      </c>
      <c r="D771" s="0" t="n">
        <v>40</v>
      </c>
      <c r="E771" s="12" t="s">
        <v>27</v>
      </c>
      <c r="F771" s="0"/>
    </row>
    <row r="772" customFormat="false" ht="12.8" hidden="false" customHeight="false" outlineLevel="0" collapsed="false">
      <c r="A772" s="1" t="n">
        <v>44391</v>
      </c>
      <c r="B772" s="0" t="s">
        <v>26</v>
      </c>
      <c r="C772" s="0" t="n">
        <v>386159</v>
      </c>
      <c r="D772" s="0" t="n">
        <v>60</v>
      </c>
      <c r="E772" s="12" t="s">
        <v>43</v>
      </c>
      <c r="F772" s="0"/>
    </row>
    <row r="773" customFormat="false" ht="12.8" hidden="false" customHeight="false" outlineLevel="0" collapsed="false">
      <c r="A773" s="1" t="n">
        <v>44392</v>
      </c>
      <c r="B773" s="0" t="s">
        <v>17</v>
      </c>
      <c r="C773" s="0" t="n">
        <v>386160</v>
      </c>
      <c r="D773" s="0" t="n">
        <v>300</v>
      </c>
      <c r="E773" s="12" t="s">
        <v>72</v>
      </c>
      <c r="F773" s="0"/>
    </row>
    <row r="774" customFormat="false" ht="12.8" hidden="false" customHeight="false" outlineLevel="0" collapsed="false">
      <c r="A774" s="1" t="n">
        <v>44392</v>
      </c>
      <c r="B774" s="0" t="s">
        <v>22</v>
      </c>
      <c r="C774" s="0" t="n">
        <v>386161</v>
      </c>
      <c r="D774" s="0" t="n">
        <v>279</v>
      </c>
      <c r="E774" s="12" t="s">
        <v>23</v>
      </c>
      <c r="F774" s="0"/>
    </row>
    <row r="775" customFormat="false" ht="12.8" hidden="false" customHeight="false" outlineLevel="0" collapsed="false">
      <c r="A775" s="1" t="n">
        <v>44392</v>
      </c>
      <c r="B775" s="0" t="s">
        <v>15</v>
      </c>
      <c r="C775" s="0" t="n">
        <v>386162</v>
      </c>
      <c r="D775" s="0" t="n">
        <v>500</v>
      </c>
      <c r="E775" s="12" t="s">
        <v>74</v>
      </c>
      <c r="F775" s="0"/>
    </row>
    <row r="776" customFormat="false" ht="12.8" hidden="false" customHeight="false" outlineLevel="0" collapsed="false">
      <c r="A776" s="1" t="n">
        <v>44392</v>
      </c>
      <c r="B776" s="0" t="s">
        <v>26</v>
      </c>
      <c r="C776" s="0" t="n">
        <v>386163</v>
      </c>
      <c r="D776" s="0" t="n">
        <v>100</v>
      </c>
      <c r="E776" s="12" t="s">
        <v>41</v>
      </c>
      <c r="F776" s="0"/>
    </row>
    <row r="777" customFormat="false" ht="12.8" hidden="false" customHeight="false" outlineLevel="0" collapsed="false">
      <c r="A777" s="1" t="n">
        <v>44392</v>
      </c>
      <c r="B777" s="0" t="s">
        <v>15</v>
      </c>
      <c r="C777" s="0" t="n">
        <v>386164</v>
      </c>
      <c r="D777" s="0" t="n">
        <v>200</v>
      </c>
      <c r="E777" s="12" t="s">
        <v>70</v>
      </c>
      <c r="F777" s="0"/>
    </row>
    <row r="778" customFormat="false" ht="12.8" hidden="false" customHeight="false" outlineLevel="0" collapsed="false">
      <c r="A778" s="1" t="n">
        <v>44392</v>
      </c>
      <c r="B778" s="0" t="s">
        <v>50</v>
      </c>
      <c r="C778" s="0" t="n">
        <v>386165</v>
      </c>
      <c r="D778" s="0" t="n">
        <v>250</v>
      </c>
      <c r="E778" s="12" t="s">
        <v>69</v>
      </c>
      <c r="F778" s="0"/>
    </row>
    <row r="779" customFormat="false" ht="12.8" hidden="false" customHeight="false" outlineLevel="0" collapsed="false">
      <c r="A779" s="1" t="n">
        <v>44393</v>
      </c>
      <c r="B779" s="0" t="s">
        <v>17</v>
      </c>
      <c r="C779" s="0" t="n">
        <v>386166</v>
      </c>
      <c r="D779" s="0" t="n">
        <v>300</v>
      </c>
      <c r="E779" s="12" t="s">
        <v>72</v>
      </c>
      <c r="F779" s="0"/>
    </row>
    <row r="780" customFormat="false" ht="12.8" hidden="false" customHeight="false" outlineLevel="0" collapsed="false">
      <c r="A780" s="1" t="n">
        <v>44393</v>
      </c>
      <c r="B780" s="0" t="s">
        <v>50</v>
      </c>
      <c r="C780" s="0" t="n">
        <v>386167</v>
      </c>
      <c r="D780" s="0" t="n">
        <v>150</v>
      </c>
      <c r="E780" s="12" t="s">
        <v>75</v>
      </c>
      <c r="F780" s="0"/>
    </row>
    <row r="781" customFormat="false" ht="12.8" hidden="false" customHeight="false" outlineLevel="0" collapsed="false">
      <c r="A781" s="1" t="n">
        <v>44393</v>
      </c>
      <c r="B781" s="0" t="s">
        <v>20</v>
      </c>
      <c r="C781" s="0" t="n">
        <v>386168</v>
      </c>
      <c r="D781" s="0" t="n">
        <v>0</v>
      </c>
      <c r="E781" s="12" t="s">
        <v>82</v>
      </c>
      <c r="F781" s="0"/>
    </row>
    <row r="782" customFormat="false" ht="12.8" hidden="false" customHeight="false" outlineLevel="0" collapsed="false">
      <c r="A782" s="1" t="n">
        <v>44394</v>
      </c>
      <c r="B782" s="0" t="s">
        <v>42</v>
      </c>
      <c r="C782" s="0" t="n">
        <v>386169</v>
      </c>
      <c r="D782" s="0" t="n">
        <v>180</v>
      </c>
      <c r="E782" s="12" t="s">
        <v>41</v>
      </c>
      <c r="F782" s="0"/>
    </row>
    <row r="783" customFormat="false" ht="12.8" hidden="false" customHeight="false" outlineLevel="0" collapsed="false">
      <c r="A783" s="1" t="n">
        <v>44394</v>
      </c>
      <c r="B783" s="0" t="s">
        <v>26</v>
      </c>
      <c r="C783" s="0" t="n">
        <v>386170</v>
      </c>
      <c r="D783" s="0" t="n">
        <v>40</v>
      </c>
      <c r="E783" s="12" t="s">
        <v>27</v>
      </c>
      <c r="F783" s="0"/>
    </row>
    <row r="784" customFormat="false" ht="12.8" hidden="false" customHeight="false" outlineLevel="0" collapsed="false">
      <c r="A784" s="1" t="n">
        <v>44394</v>
      </c>
      <c r="B784" s="0" t="s">
        <v>42</v>
      </c>
      <c r="C784" s="0" t="n">
        <v>386171</v>
      </c>
      <c r="D784" s="0" t="n">
        <v>100</v>
      </c>
      <c r="E784" s="12" t="s">
        <v>16</v>
      </c>
      <c r="F784" s="0"/>
    </row>
    <row r="785" customFormat="false" ht="12.8" hidden="false" customHeight="false" outlineLevel="0" collapsed="false">
      <c r="A785" s="1" t="n">
        <v>44396</v>
      </c>
      <c r="B785" s="0" t="s">
        <v>64</v>
      </c>
      <c r="C785" s="0" t="n">
        <v>386172</v>
      </c>
      <c r="D785" s="0" t="n">
        <v>250</v>
      </c>
      <c r="E785" s="12" t="s">
        <v>23</v>
      </c>
      <c r="F785" s="0"/>
    </row>
    <row r="786" customFormat="false" ht="12.8" hidden="false" customHeight="false" outlineLevel="0" collapsed="false">
      <c r="A786" s="1" t="n">
        <v>44396</v>
      </c>
      <c r="B786" s="0" t="s">
        <v>33</v>
      </c>
      <c r="C786" s="0" t="n">
        <v>386173</v>
      </c>
      <c r="D786" s="0" t="n">
        <v>150</v>
      </c>
      <c r="E786" s="12" t="s">
        <v>68</v>
      </c>
      <c r="F786" s="0"/>
    </row>
    <row r="787" customFormat="false" ht="12.8" hidden="false" customHeight="false" outlineLevel="0" collapsed="false">
      <c r="A787" s="1" t="n">
        <v>44396</v>
      </c>
      <c r="B787" s="0" t="s">
        <v>71</v>
      </c>
      <c r="C787" s="0" t="n">
        <v>386174</v>
      </c>
      <c r="D787" s="0" t="n">
        <v>80</v>
      </c>
      <c r="E787" s="12" t="s">
        <v>83</v>
      </c>
      <c r="F787" s="0"/>
    </row>
    <row r="788" customFormat="false" ht="12.8" hidden="false" customHeight="false" outlineLevel="0" collapsed="false">
      <c r="A788" s="1" t="n">
        <v>44395</v>
      </c>
      <c r="B788" s="0" t="s">
        <v>63</v>
      </c>
      <c r="C788" s="0" t="n">
        <v>386175</v>
      </c>
      <c r="D788" s="0" t="n">
        <v>150</v>
      </c>
      <c r="E788" s="12" t="s">
        <v>31</v>
      </c>
      <c r="F788" s="0"/>
    </row>
    <row r="789" customFormat="false" ht="12.8" hidden="false" customHeight="false" outlineLevel="0" collapsed="false">
      <c r="A789" s="1" t="n">
        <v>44397</v>
      </c>
      <c r="B789" s="0" t="s">
        <v>84</v>
      </c>
      <c r="C789" s="0" t="n">
        <v>386176</v>
      </c>
      <c r="D789" s="0" t="n">
        <v>90</v>
      </c>
      <c r="E789" s="12" t="s">
        <v>72</v>
      </c>
      <c r="F789" s="0"/>
    </row>
    <row r="790" customFormat="false" ht="12.8" hidden="false" customHeight="false" outlineLevel="0" collapsed="false">
      <c r="A790" s="1" t="n">
        <v>44397</v>
      </c>
      <c r="B790" s="0" t="s">
        <v>26</v>
      </c>
      <c r="C790" s="0" t="n">
        <v>386177</v>
      </c>
      <c r="D790" s="0" t="n">
        <v>20</v>
      </c>
      <c r="E790" s="12" t="s">
        <v>43</v>
      </c>
      <c r="F790" s="0"/>
    </row>
    <row r="791" customFormat="false" ht="12.8" hidden="false" customHeight="false" outlineLevel="0" collapsed="false">
      <c r="A791" s="1" t="n">
        <v>44397</v>
      </c>
      <c r="B791" s="0" t="s">
        <v>85</v>
      </c>
      <c r="C791" s="0" t="n">
        <v>386178</v>
      </c>
      <c r="D791" s="0" t="n">
        <v>300</v>
      </c>
      <c r="E791" s="12" t="s">
        <v>69</v>
      </c>
      <c r="F791" s="0"/>
    </row>
    <row r="792" customFormat="false" ht="12.8" hidden="false" customHeight="false" outlineLevel="0" collapsed="false">
      <c r="A792" s="1" t="n">
        <v>44397</v>
      </c>
      <c r="B792" s="0" t="s">
        <v>84</v>
      </c>
      <c r="C792" s="0" t="n">
        <v>386179</v>
      </c>
      <c r="D792" s="0" t="n">
        <v>300</v>
      </c>
      <c r="E792" s="12" t="s">
        <v>72</v>
      </c>
      <c r="F792" s="0"/>
    </row>
    <row r="793" customFormat="false" ht="12.8" hidden="false" customHeight="false" outlineLevel="0" collapsed="false">
      <c r="A793" s="1" t="n">
        <v>44397</v>
      </c>
      <c r="B793" s="0" t="s">
        <v>15</v>
      </c>
      <c r="C793" s="0" t="n">
        <v>386180</v>
      </c>
      <c r="D793" s="0" t="n">
        <v>300</v>
      </c>
      <c r="E793" s="12" t="s">
        <v>74</v>
      </c>
      <c r="F793" s="0"/>
    </row>
    <row r="794" customFormat="false" ht="12.8" hidden="false" customHeight="false" outlineLevel="0" collapsed="false">
      <c r="A794" s="1" t="n">
        <v>44397</v>
      </c>
      <c r="B794" s="0" t="s">
        <v>86</v>
      </c>
      <c r="C794" s="0" t="n">
        <v>386181</v>
      </c>
      <c r="D794" s="0" t="n">
        <v>200</v>
      </c>
      <c r="E794" s="12" t="s">
        <v>35</v>
      </c>
      <c r="F794" s="0"/>
    </row>
    <row r="795" customFormat="false" ht="12.8" hidden="false" customHeight="false" outlineLevel="0" collapsed="false">
      <c r="A795" s="1" t="n">
        <v>44398</v>
      </c>
      <c r="B795" s="0" t="s">
        <v>64</v>
      </c>
      <c r="C795" s="0" t="n">
        <v>386182</v>
      </c>
      <c r="D795" s="0" t="n">
        <v>150</v>
      </c>
      <c r="E795" s="12" t="s">
        <v>70</v>
      </c>
      <c r="F795" s="0"/>
    </row>
    <row r="796" customFormat="false" ht="12.8" hidden="false" customHeight="false" outlineLevel="0" collapsed="false">
      <c r="A796" s="1" t="n">
        <v>44398</v>
      </c>
      <c r="B796" s="0" t="s">
        <v>64</v>
      </c>
      <c r="C796" s="0" t="n">
        <v>386183</v>
      </c>
      <c r="D796" s="0" t="n">
        <v>150</v>
      </c>
      <c r="E796" s="12" t="s">
        <v>70</v>
      </c>
      <c r="F796" s="0"/>
    </row>
    <row r="797" customFormat="false" ht="12.8" hidden="false" customHeight="false" outlineLevel="0" collapsed="false">
      <c r="A797" s="1" t="n">
        <v>44398</v>
      </c>
      <c r="B797" s="0" t="s">
        <v>87</v>
      </c>
      <c r="C797" s="0" t="n">
        <v>386184</v>
      </c>
      <c r="D797" s="0" t="n">
        <v>100</v>
      </c>
      <c r="E797" s="12" t="s">
        <v>31</v>
      </c>
      <c r="F797" s="0"/>
    </row>
    <row r="798" customFormat="false" ht="12.8" hidden="false" customHeight="false" outlineLevel="0" collapsed="false">
      <c r="A798" s="1" t="n">
        <v>44398</v>
      </c>
      <c r="B798" s="0" t="s">
        <v>26</v>
      </c>
      <c r="C798" s="0" t="n">
        <v>386185</v>
      </c>
      <c r="D798" s="0" t="n">
        <v>460</v>
      </c>
      <c r="E798" s="12" t="s">
        <v>41</v>
      </c>
      <c r="F798" s="0"/>
    </row>
    <row r="799" customFormat="false" ht="12.8" hidden="false" customHeight="false" outlineLevel="0" collapsed="false">
      <c r="A799" s="1" t="n">
        <v>44398</v>
      </c>
      <c r="B799" s="0" t="s">
        <v>88</v>
      </c>
      <c r="C799" s="0" t="n">
        <v>386186</v>
      </c>
      <c r="D799" s="0" t="n">
        <v>200</v>
      </c>
      <c r="E799" s="12" t="s">
        <v>16</v>
      </c>
      <c r="F799" s="0"/>
    </row>
    <row r="800" customFormat="false" ht="12.8" hidden="false" customHeight="false" outlineLevel="0" collapsed="false">
      <c r="A800" s="1" t="n">
        <v>44399</v>
      </c>
      <c r="B800" s="0" t="s">
        <v>26</v>
      </c>
      <c r="C800" s="0" t="n">
        <v>386187</v>
      </c>
      <c r="D800" s="0" t="n">
        <v>0</v>
      </c>
      <c r="E800" s="12" t="s">
        <v>27</v>
      </c>
      <c r="F800" s="0"/>
    </row>
    <row r="801" customFormat="false" ht="12.8" hidden="false" customHeight="false" outlineLevel="0" collapsed="false">
      <c r="A801" s="1" t="n">
        <v>44399</v>
      </c>
      <c r="B801" s="0" t="s">
        <v>89</v>
      </c>
      <c r="C801" s="0" t="n">
        <v>386188</v>
      </c>
      <c r="D801" s="0" t="n">
        <v>790</v>
      </c>
      <c r="E801" s="12" t="s">
        <v>44</v>
      </c>
      <c r="F801" s="0"/>
    </row>
    <row r="802" customFormat="false" ht="12.8" hidden="false" customHeight="false" outlineLevel="0" collapsed="false">
      <c r="A802" s="1" t="n">
        <v>44399</v>
      </c>
      <c r="B802" s="0" t="s">
        <v>84</v>
      </c>
      <c r="C802" s="0" t="n">
        <v>386189</v>
      </c>
      <c r="D802" s="0" t="n">
        <v>200</v>
      </c>
      <c r="E802" s="12" t="s">
        <v>75</v>
      </c>
      <c r="F802" s="0"/>
    </row>
    <row r="803" customFormat="false" ht="12.8" hidden="false" customHeight="false" outlineLevel="0" collapsed="false">
      <c r="A803" s="1" t="n">
        <v>44400</v>
      </c>
      <c r="B803" s="0" t="s">
        <v>90</v>
      </c>
      <c r="C803" s="0" t="n">
        <v>386190</v>
      </c>
      <c r="D803" s="0" t="n">
        <v>200</v>
      </c>
      <c r="E803" s="12" t="s">
        <v>77</v>
      </c>
      <c r="F803" s="0"/>
    </row>
    <row r="804" customFormat="false" ht="12.8" hidden="false" customHeight="false" outlineLevel="0" collapsed="false">
      <c r="A804" s="1" t="n">
        <v>44401</v>
      </c>
      <c r="B804" s="0" t="s">
        <v>15</v>
      </c>
      <c r="C804" s="0" t="n">
        <v>386191</v>
      </c>
      <c r="D804" s="0" t="s">
        <v>75</v>
      </c>
      <c r="E804" s="12" t="s">
        <v>16</v>
      </c>
      <c r="F804" s="0"/>
    </row>
    <row r="805" customFormat="false" ht="12.8" hidden="false" customHeight="false" outlineLevel="0" collapsed="false">
      <c r="A805" s="1" t="n">
        <v>44401</v>
      </c>
      <c r="B805" s="0" t="s">
        <v>57</v>
      </c>
      <c r="C805" s="0" t="n">
        <v>386192</v>
      </c>
      <c r="D805" s="0" t="n">
        <v>60</v>
      </c>
      <c r="E805" s="12" t="s">
        <v>91</v>
      </c>
      <c r="F805" s="0"/>
    </row>
    <row r="806" customFormat="false" ht="12.8" hidden="false" customHeight="false" outlineLevel="0" collapsed="false">
      <c r="A806" s="1" t="n">
        <v>44402</v>
      </c>
      <c r="B806" s="0" t="s">
        <v>26</v>
      </c>
      <c r="C806" s="0" t="n">
        <v>386193</v>
      </c>
      <c r="D806" s="0" t="n">
        <v>40</v>
      </c>
      <c r="E806" s="12" t="s">
        <v>27</v>
      </c>
      <c r="F806" s="0"/>
    </row>
    <row r="807" customFormat="false" ht="12.8" hidden="false" customHeight="false" outlineLevel="0" collapsed="false">
      <c r="A807" s="1" t="n">
        <v>44402</v>
      </c>
      <c r="B807" s="0" t="s">
        <v>37</v>
      </c>
      <c r="C807" s="0" t="n">
        <v>386194</v>
      </c>
      <c r="D807" s="0" t="n">
        <v>150</v>
      </c>
      <c r="E807" s="12" t="s">
        <v>49</v>
      </c>
      <c r="F807" s="0"/>
    </row>
    <row r="808" customFormat="false" ht="12.8" hidden="false" customHeight="false" outlineLevel="0" collapsed="false">
      <c r="A808" s="1" t="n">
        <v>44403</v>
      </c>
      <c r="B808" s="0" t="s">
        <v>89</v>
      </c>
      <c r="C808" s="0" t="n">
        <v>386195</v>
      </c>
      <c r="D808" s="0" t="n">
        <f aca="false">(8469+9990)/22.4</f>
        <v>824.0625</v>
      </c>
      <c r="E808" s="12" t="s">
        <v>70</v>
      </c>
      <c r="F808" s="0"/>
    </row>
    <row r="809" customFormat="false" ht="12.8" hidden="false" customHeight="false" outlineLevel="0" collapsed="false">
      <c r="A809" s="1" t="n">
        <v>44402</v>
      </c>
      <c r="B809" s="0" t="s">
        <v>86</v>
      </c>
      <c r="C809" s="0" t="n">
        <v>386196</v>
      </c>
      <c r="D809" s="0" t="n">
        <v>120</v>
      </c>
      <c r="E809" s="12" t="s">
        <v>44</v>
      </c>
      <c r="F809" s="0"/>
    </row>
    <row r="810" customFormat="false" ht="12.8" hidden="false" customHeight="false" outlineLevel="0" collapsed="false">
      <c r="A810" s="1" t="n">
        <v>44403</v>
      </c>
      <c r="B810" s="0" t="s">
        <v>61</v>
      </c>
      <c r="C810" s="0" t="n">
        <v>386197</v>
      </c>
      <c r="D810" s="0" t="n">
        <v>100</v>
      </c>
      <c r="E810" s="12" t="s">
        <v>31</v>
      </c>
      <c r="F810" s="0"/>
    </row>
    <row r="811" customFormat="false" ht="12.8" hidden="false" customHeight="false" outlineLevel="0" collapsed="false">
      <c r="A811" s="1" t="n">
        <v>44404</v>
      </c>
      <c r="B811" s="0" t="s">
        <v>61</v>
      </c>
      <c r="C811" s="0" t="n">
        <v>386198</v>
      </c>
      <c r="D811" s="0" t="n">
        <v>400</v>
      </c>
      <c r="E811" s="12" t="s">
        <v>69</v>
      </c>
      <c r="F811" s="0"/>
    </row>
    <row r="812" customFormat="false" ht="12.8" hidden="false" customHeight="false" outlineLevel="0" collapsed="false">
      <c r="A812" s="1" t="n">
        <v>44404</v>
      </c>
      <c r="B812" s="0" t="s">
        <v>26</v>
      </c>
      <c r="C812" s="0" t="n">
        <v>386199</v>
      </c>
      <c r="D812" s="0" t="n">
        <v>80</v>
      </c>
      <c r="E812" s="12" t="s">
        <v>27</v>
      </c>
      <c r="F812" s="0"/>
    </row>
    <row r="813" customFormat="false" ht="12.8" hidden="false" customHeight="false" outlineLevel="0" collapsed="false">
      <c r="A813" s="1" t="n">
        <v>44404</v>
      </c>
      <c r="B813" s="0" t="s">
        <v>20</v>
      </c>
      <c r="C813" s="0" t="n">
        <v>386200</v>
      </c>
      <c r="D813" s="0" t="n">
        <v>60</v>
      </c>
      <c r="E813" s="12" t="s">
        <v>76</v>
      </c>
      <c r="F813" s="0"/>
    </row>
    <row r="814" customFormat="false" ht="12.8" hidden="false" customHeight="false" outlineLevel="0" collapsed="false">
      <c r="A814" s="1" t="n">
        <v>44404</v>
      </c>
      <c r="B814" s="2" t="s">
        <v>15</v>
      </c>
      <c r="C814" s="0" t="n">
        <v>386201</v>
      </c>
      <c r="D814" s="3" t="n">
        <v>400</v>
      </c>
      <c r="E814" s="4" t="s">
        <v>18</v>
      </c>
    </row>
    <row r="815" customFormat="false" ht="12.8" hidden="false" customHeight="false" outlineLevel="0" collapsed="false">
      <c r="A815" s="1" t="s">
        <v>92</v>
      </c>
      <c r="B815" s="2" t="s">
        <v>84</v>
      </c>
      <c r="C815" s="0" t="n">
        <f aca="false">C814+1</f>
        <v>386202</v>
      </c>
      <c r="D815" s="3" t="n">
        <v>300</v>
      </c>
      <c r="E815" s="4" t="s">
        <v>31</v>
      </c>
    </row>
    <row r="816" customFormat="false" ht="12.8" hidden="false" customHeight="false" outlineLevel="0" collapsed="false">
      <c r="A816" s="1" t="s">
        <v>92</v>
      </c>
      <c r="B816" s="2" t="s">
        <v>26</v>
      </c>
      <c r="C816" s="0" t="n">
        <f aca="false">C815+1</f>
        <v>386203</v>
      </c>
      <c r="D816" s="3" t="n">
        <v>250</v>
      </c>
      <c r="E816" s="4" t="s">
        <v>35</v>
      </c>
    </row>
    <row r="817" customFormat="false" ht="12.8" hidden="false" customHeight="false" outlineLevel="0" collapsed="false">
      <c r="A817" s="1" t="s">
        <v>93</v>
      </c>
      <c r="B817" s="2" t="s">
        <v>86</v>
      </c>
      <c r="C817" s="0" t="n">
        <f aca="false">C816+1</f>
        <v>386204</v>
      </c>
      <c r="D817" s="3" t="n">
        <v>200</v>
      </c>
      <c r="E817" s="4" t="s">
        <v>29</v>
      </c>
    </row>
    <row r="818" customFormat="false" ht="12.8" hidden="false" customHeight="false" outlineLevel="0" collapsed="false">
      <c r="A818" s="1" t="s">
        <v>93</v>
      </c>
      <c r="B818" s="2" t="s">
        <v>37</v>
      </c>
      <c r="C818" s="0" t="n">
        <f aca="false">C817+1</f>
        <v>386205</v>
      </c>
      <c r="D818" s="0" t="n">
        <v>200</v>
      </c>
      <c r="E818" s="4" t="s">
        <v>35</v>
      </c>
    </row>
    <row r="819" customFormat="false" ht="12.8" hidden="false" customHeight="false" outlineLevel="0" collapsed="false">
      <c r="A819" s="1" t="s">
        <v>94</v>
      </c>
      <c r="B819" s="2" t="s">
        <v>61</v>
      </c>
      <c r="C819" s="0" t="n">
        <f aca="false">C818+1</f>
        <v>386206</v>
      </c>
      <c r="D819" s="0" t="n">
        <v>200</v>
      </c>
      <c r="E819" s="4" t="s">
        <v>23</v>
      </c>
    </row>
    <row r="820" customFormat="false" ht="12.8" hidden="false" customHeight="false" outlineLevel="0" collapsed="false">
      <c r="A820" s="1" t="s">
        <v>94</v>
      </c>
      <c r="B820" s="2" t="s">
        <v>88</v>
      </c>
      <c r="C820" s="0" t="n">
        <f aca="false">C819+1</f>
        <v>386207</v>
      </c>
      <c r="D820" s="3" t="n">
        <f aca="false">(4888+9990)/22.4</f>
        <v>664.196428571429</v>
      </c>
      <c r="E820" s="4" t="s">
        <v>40</v>
      </c>
    </row>
    <row r="821" customFormat="false" ht="12.8" hidden="false" customHeight="false" outlineLevel="0" collapsed="false">
      <c r="A821" s="1" t="s">
        <v>94</v>
      </c>
      <c r="B821" s="2" t="s">
        <v>15</v>
      </c>
      <c r="C821" s="0" t="n">
        <f aca="false">C820+1</f>
        <v>386208</v>
      </c>
      <c r="D821" s="3" t="n">
        <v>250</v>
      </c>
      <c r="E821" s="4" t="s">
        <v>16</v>
      </c>
    </row>
    <row r="822" customFormat="false" ht="12.8" hidden="false" customHeight="false" outlineLevel="0" collapsed="false">
      <c r="A822" s="1" t="s">
        <v>94</v>
      </c>
      <c r="B822" s="2" t="s">
        <v>64</v>
      </c>
      <c r="C822" s="0" t="n">
        <f aca="false">C821+1</f>
        <v>386209</v>
      </c>
      <c r="D822" s="3" t="n">
        <v>250</v>
      </c>
      <c r="E822" s="4" t="s">
        <v>24</v>
      </c>
    </row>
    <row r="823" customFormat="false" ht="12.8" hidden="false" customHeight="false" outlineLevel="0" collapsed="false">
      <c r="A823" s="1" t="s">
        <v>94</v>
      </c>
      <c r="B823" s="2" t="s">
        <v>71</v>
      </c>
      <c r="C823" s="0" t="n">
        <f aca="false">C822+1</f>
        <v>386210</v>
      </c>
      <c r="D823" s="3" t="n">
        <v>80</v>
      </c>
      <c r="E823" s="4" t="s">
        <v>95</v>
      </c>
    </row>
    <row r="824" customFormat="false" ht="12.8" hidden="false" customHeight="false" outlineLevel="0" collapsed="false">
      <c r="A824" s="1" t="s">
        <v>94</v>
      </c>
      <c r="B824" s="2" t="s">
        <v>90</v>
      </c>
      <c r="C824" s="0" t="n">
        <f aca="false">C823+1</f>
        <v>386211</v>
      </c>
      <c r="D824" s="3" t="n">
        <v>200</v>
      </c>
      <c r="E824" s="4" t="s">
        <v>49</v>
      </c>
    </row>
    <row r="825" customFormat="false" ht="12.8" hidden="false" customHeight="false" outlineLevel="0" collapsed="false">
      <c r="A825" s="1" t="s">
        <v>96</v>
      </c>
      <c r="B825" s="2" t="s">
        <v>61</v>
      </c>
      <c r="C825" s="0" t="n">
        <f aca="false">C824+1</f>
        <v>386212</v>
      </c>
      <c r="D825" s="3" t="n">
        <f aca="false">(9990+8455.95)/22.4</f>
        <v>823.479910714286</v>
      </c>
      <c r="E825" s="4" t="s">
        <v>23</v>
      </c>
    </row>
    <row r="826" customFormat="false" ht="12.8" hidden="false" customHeight="false" outlineLevel="0" collapsed="false">
      <c r="A826" s="1" t="s">
        <v>96</v>
      </c>
      <c r="B826" s="2" t="s">
        <v>15</v>
      </c>
      <c r="C826" s="0" t="n">
        <f aca="false">C825+1</f>
        <v>386213</v>
      </c>
      <c r="D826" s="3" t="n">
        <v>100</v>
      </c>
      <c r="E826" s="4" t="s">
        <v>44</v>
      </c>
    </row>
    <row r="827" customFormat="false" ht="12.8" hidden="false" customHeight="false" outlineLevel="0" collapsed="false">
      <c r="A827" s="1" t="s">
        <v>97</v>
      </c>
      <c r="B827" s="2" t="s">
        <v>90</v>
      </c>
      <c r="C827" s="0" t="n">
        <f aca="false">C826+1</f>
        <v>386214</v>
      </c>
      <c r="D827" s="3" t="n">
        <v>80</v>
      </c>
      <c r="E827" s="4" t="s">
        <v>23</v>
      </c>
    </row>
    <row r="828" customFormat="false" ht="12.8" hidden="false" customHeight="false" outlineLevel="0" collapsed="false">
      <c r="A828" s="1" t="s">
        <v>97</v>
      </c>
      <c r="B828" s="2" t="s">
        <v>20</v>
      </c>
      <c r="C828" s="0" t="n">
        <f aca="false">C827+1</f>
        <v>386215</v>
      </c>
      <c r="D828" s="3" t="s">
        <v>52</v>
      </c>
      <c r="E828" s="4" t="s">
        <v>51</v>
      </c>
    </row>
    <row r="829" customFormat="false" ht="12.8" hidden="false" customHeight="false" outlineLevel="0" collapsed="false">
      <c r="A829" s="1" t="n">
        <v>44410</v>
      </c>
      <c r="B829" s="2" t="s">
        <v>61</v>
      </c>
      <c r="C829" s="0" t="n">
        <f aca="false">C828+1</f>
        <v>386216</v>
      </c>
      <c r="D829" s="3" t="n">
        <v>120</v>
      </c>
      <c r="E829" s="4" t="s">
        <v>31</v>
      </c>
    </row>
    <row r="830" customFormat="false" ht="12.8" hidden="false" customHeight="false" outlineLevel="0" collapsed="false">
      <c r="A830" s="1" t="s">
        <v>98</v>
      </c>
      <c r="B830" s="2" t="s">
        <v>15</v>
      </c>
      <c r="C830" s="0" t="n">
        <f aca="false">C829+1</f>
        <v>386217</v>
      </c>
      <c r="D830" s="3" t="n">
        <v>0</v>
      </c>
      <c r="E830" s="4" t="s">
        <v>14</v>
      </c>
    </row>
    <row r="831" customFormat="false" ht="12.8" hidden="false" customHeight="false" outlineLevel="0" collapsed="false">
      <c r="A831" s="1" t="s">
        <v>99</v>
      </c>
      <c r="B831" s="2" t="s">
        <v>26</v>
      </c>
      <c r="C831" s="0" t="n">
        <f aca="false">C830+1</f>
        <v>386218</v>
      </c>
      <c r="D831" s="3" t="n">
        <v>30</v>
      </c>
      <c r="E831" s="4" t="s">
        <v>27</v>
      </c>
    </row>
    <row r="832" customFormat="false" ht="12.8" hidden="false" customHeight="false" outlineLevel="0" collapsed="false">
      <c r="A832" s="1" t="s">
        <v>99</v>
      </c>
      <c r="B832" s="2" t="s">
        <v>61</v>
      </c>
      <c r="C832" s="0" t="n">
        <f aca="false">C831+1</f>
        <v>386219</v>
      </c>
      <c r="D832" s="3" t="n">
        <v>100</v>
      </c>
      <c r="E832" s="4" t="s">
        <v>49</v>
      </c>
    </row>
    <row r="833" customFormat="false" ht="12.8" hidden="false" customHeight="false" outlineLevel="0" collapsed="false">
      <c r="A833" s="1" t="s">
        <v>100</v>
      </c>
      <c r="B833" s="2" t="s">
        <v>15</v>
      </c>
      <c r="C833" s="0" t="n">
        <f aca="false">C832+1</f>
        <v>386220</v>
      </c>
      <c r="D833" s="3" t="n">
        <v>200</v>
      </c>
      <c r="E833" s="4" t="s">
        <v>23</v>
      </c>
    </row>
    <row r="834" customFormat="false" ht="12.8" hidden="false" customHeight="false" outlineLevel="0" collapsed="false">
      <c r="A834" s="1" t="s">
        <v>101</v>
      </c>
      <c r="B834" s="2" t="s">
        <v>15</v>
      </c>
      <c r="C834" s="0" t="n">
        <f aca="false">C833+1</f>
        <v>386221</v>
      </c>
      <c r="D834" s="3" t="n">
        <v>100</v>
      </c>
      <c r="E834" s="4" t="s">
        <v>49</v>
      </c>
    </row>
    <row r="835" customFormat="false" ht="12.8" hidden="false" customHeight="false" outlineLevel="0" collapsed="false">
      <c r="A835" s="1" t="s">
        <v>101</v>
      </c>
      <c r="B835" s="2" t="s">
        <v>84</v>
      </c>
      <c r="C835" s="0" t="n">
        <f aca="false">C834+1</f>
        <v>386222</v>
      </c>
      <c r="D835" s="3" t="n">
        <v>300</v>
      </c>
      <c r="E835" s="4" t="s">
        <v>46</v>
      </c>
    </row>
    <row r="836" customFormat="false" ht="12.8" hidden="false" customHeight="false" outlineLevel="0" collapsed="false">
      <c r="A836" s="1" t="s">
        <v>101</v>
      </c>
      <c r="B836" s="2" t="s">
        <v>61</v>
      </c>
      <c r="C836" s="0" t="n">
        <f aca="false">C835+1</f>
        <v>386223</v>
      </c>
      <c r="D836" s="3" t="n">
        <v>250</v>
      </c>
      <c r="E836" s="4" t="s">
        <v>31</v>
      </c>
    </row>
    <row r="837" customFormat="false" ht="12.8" hidden="false" customHeight="false" outlineLevel="0" collapsed="false">
      <c r="A837" s="1" t="s">
        <v>102</v>
      </c>
      <c r="B837" s="2" t="s">
        <v>37</v>
      </c>
      <c r="C837" s="0" t="n">
        <f aca="false">C836+1</f>
        <v>386224</v>
      </c>
      <c r="D837" s="3" t="n">
        <v>200</v>
      </c>
      <c r="E837" s="4" t="s">
        <v>29</v>
      </c>
    </row>
    <row r="838" customFormat="false" ht="12.8" hidden="false" customHeight="false" outlineLevel="0" collapsed="false">
      <c r="A838" s="1" t="s">
        <v>102</v>
      </c>
      <c r="B838" s="2" t="s">
        <v>86</v>
      </c>
      <c r="C838" s="0" t="n">
        <f aca="false">C837+1</f>
        <v>386225</v>
      </c>
      <c r="D838" s="3" t="n">
        <v>200</v>
      </c>
      <c r="E838" s="4" t="s">
        <v>35</v>
      </c>
    </row>
    <row r="839" customFormat="false" ht="12.8" hidden="false" customHeight="false" outlineLevel="0" collapsed="false">
      <c r="A839" s="1" t="s">
        <v>102</v>
      </c>
      <c r="B839" s="2" t="s">
        <v>103</v>
      </c>
      <c r="C839" s="0" t="n">
        <f aca="false">C838+1</f>
        <v>386226</v>
      </c>
      <c r="D839" s="3" t="s">
        <v>75</v>
      </c>
      <c r="E839" s="4" t="s">
        <v>104</v>
      </c>
    </row>
    <row r="840" customFormat="false" ht="12.8" hidden="false" customHeight="false" outlineLevel="0" collapsed="false">
      <c r="A840" s="1" t="s">
        <v>102</v>
      </c>
      <c r="B840" s="2" t="s">
        <v>37</v>
      </c>
      <c r="C840" s="0" t="n">
        <f aca="false">C839+2</f>
        <v>386228</v>
      </c>
      <c r="D840" s="3" t="n">
        <f aca="false">444+265</f>
        <v>709</v>
      </c>
      <c r="E840" s="4" t="s">
        <v>44</v>
      </c>
    </row>
    <row r="841" customFormat="false" ht="12.8" hidden="false" customHeight="false" outlineLevel="0" collapsed="false">
      <c r="A841" s="1" t="s">
        <v>102</v>
      </c>
      <c r="B841" s="2" t="s">
        <v>20</v>
      </c>
      <c r="C841" s="0" t="n">
        <f aca="false">C840+1</f>
        <v>386229</v>
      </c>
      <c r="D841" s="3" t="n">
        <v>40</v>
      </c>
      <c r="E841" s="4" t="s">
        <v>105</v>
      </c>
    </row>
    <row r="842" customFormat="false" ht="12.8" hidden="false" customHeight="false" outlineLevel="0" collapsed="false">
      <c r="A842" s="1" t="s">
        <v>102</v>
      </c>
      <c r="B842" s="2" t="s">
        <v>61</v>
      </c>
      <c r="C842" s="0" t="n">
        <f aca="false">C841+1</f>
        <v>386230</v>
      </c>
      <c r="D842" s="3" t="n">
        <f aca="false">444+352</f>
        <v>796</v>
      </c>
      <c r="E842" s="4" t="s">
        <v>31</v>
      </c>
    </row>
    <row r="843" customFormat="false" ht="12.8" hidden="false" customHeight="false" outlineLevel="0" collapsed="false">
      <c r="A843" s="1" t="s">
        <v>102</v>
      </c>
      <c r="B843" s="2" t="s">
        <v>15</v>
      </c>
      <c r="C843" s="0" t="n">
        <f aca="false">C842+1</f>
        <v>386231</v>
      </c>
      <c r="D843" s="3" t="n">
        <f aca="false">444+260</f>
        <v>704</v>
      </c>
      <c r="E843" s="4" t="s">
        <v>16</v>
      </c>
    </row>
    <row r="844" customFormat="false" ht="12.8" hidden="false" customHeight="false" outlineLevel="0" collapsed="false">
      <c r="A844" s="1" t="s">
        <v>102</v>
      </c>
      <c r="B844" s="2" t="s">
        <v>90</v>
      </c>
      <c r="C844" s="0" t="n">
        <f aca="false">C843+1</f>
        <v>386232</v>
      </c>
      <c r="D844" s="3" t="n">
        <v>100</v>
      </c>
      <c r="E844" s="4" t="s">
        <v>35</v>
      </c>
    </row>
    <row r="845" customFormat="false" ht="12.8" hidden="false" customHeight="false" outlineLevel="0" collapsed="false">
      <c r="A845" s="1" t="s">
        <v>106</v>
      </c>
      <c r="B845" s="2" t="s">
        <v>15</v>
      </c>
      <c r="C845" s="0" t="n">
        <f aca="false">C844+1</f>
        <v>386233</v>
      </c>
      <c r="D845" s="3" t="n">
        <f aca="false">444+129</f>
        <v>573</v>
      </c>
      <c r="E845" s="4" t="s">
        <v>16</v>
      </c>
    </row>
    <row r="846" customFormat="false" ht="12.8" hidden="false" customHeight="false" outlineLevel="0" collapsed="false">
      <c r="A846" s="1" t="s">
        <v>106</v>
      </c>
      <c r="B846" s="2" t="s">
        <v>64</v>
      </c>
      <c r="C846" s="0" t="n">
        <f aca="false">C845+1</f>
        <v>386234</v>
      </c>
      <c r="D846" s="3" t="n">
        <v>100</v>
      </c>
      <c r="E846" s="4" t="s">
        <v>24</v>
      </c>
    </row>
    <row r="847" customFormat="false" ht="12.8" hidden="false" customHeight="false" outlineLevel="0" collapsed="false">
      <c r="A847" s="1" t="s">
        <v>106</v>
      </c>
      <c r="B847" s="2" t="s">
        <v>78</v>
      </c>
      <c r="C847" s="0" t="n">
        <f aca="false">C846+1</f>
        <v>386235</v>
      </c>
      <c r="D847" s="3" t="n">
        <v>60</v>
      </c>
      <c r="E847" s="4" t="s">
        <v>95</v>
      </c>
    </row>
    <row r="848" customFormat="false" ht="12.8" hidden="false" customHeight="false" outlineLevel="0" collapsed="false">
      <c r="A848" s="1" t="s">
        <v>106</v>
      </c>
      <c r="B848" s="2" t="s">
        <v>85</v>
      </c>
      <c r="C848" s="0" t="n">
        <f aca="false">C847+1</f>
        <v>386236</v>
      </c>
      <c r="D848" s="3" t="n">
        <v>80</v>
      </c>
      <c r="E848" s="4" t="s">
        <v>49</v>
      </c>
    </row>
    <row r="849" customFormat="false" ht="12.8" hidden="false" customHeight="false" outlineLevel="0" collapsed="false">
      <c r="A849" s="1" t="s">
        <v>106</v>
      </c>
      <c r="B849" s="2" t="s">
        <v>64</v>
      </c>
      <c r="C849" s="0" t="n">
        <f aca="false">C848+1</f>
        <v>386237</v>
      </c>
      <c r="D849" s="3" t="n">
        <v>100</v>
      </c>
      <c r="E849" s="4" t="s">
        <v>24</v>
      </c>
    </row>
    <row r="850" customFormat="false" ht="12.8" hidden="false" customHeight="false" outlineLevel="0" collapsed="false">
      <c r="A850" s="1" t="s">
        <v>107</v>
      </c>
      <c r="B850" s="2" t="s">
        <v>85</v>
      </c>
      <c r="C850" s="0" t="n">
        <f aca="false">C849+1</f>
        <v>386238</v>
      </c>
      <c r="D850" s="3" t="n">
        <v>100</v>
      </c>
      <c r="E850" s="4" t="s">
        <v>23</v>
      </c>
    </row>
    <row r="851" customFormat="false" ht="12.8" hidden="false" customHeight="false" outlineLevel="0" collapsed="false">
      <c r="A851" s="1" t="s">
        <v>108</v>
      </c>
      <c r="B851" s="2" t="s">
        <v>26</v>
      </c>
      <c r="C851" s="0" t="n">
        <f aca="false">C850+1</f>
        <v>386239</v>
      </c>
      <c r="D851" s="3" t="s">
        <v>52</v>
      </c>
      <c r="E851" s="4" t="s">
        <v>43</v>
      </c>
    </row>
    <row r="852" customFormat="false" ht="12.8" hidden="false" customHeight="false" outlineLevel="0" collapsed="false">
      <c r="A852" s="1" t="s">
        <v>108</v>
      </c>
      <c r="B852" s="2" t="s">
        <v>64</v>
      </c>
      <c r="C852" s="0" t="n">
        <f aca="false">C851+1</f>
        <v>386240</v>
      </c>
      <c r="D852" s="3" t="n">
        <v>200</v>
      </c>
      <c r="E852" s="4" t="s">
        <v>24</v>
      </c>
    </row>
    <row r="853" customFormat="false" ht="12.8" hidden="false" customHeight="false" outlineLevel="0" collapsed="false">
      <c r="A853" s="1" t="s">
        <v>108</v>
      </c>
      <c r="B853" s="2" t="s">
        <v>86</v>
      </c>
      <c r="C853" s="0" t="n">
        <f aca="false">C852+1</f>
        <v>386241</v>
      </c>
      <c r="D853" s="3" t="n">
        <v>200</v>
      </c>
      <c r="E853" s="4" t="s">
        <v>29</v>
      </c>
    </row>
    <row r="854" customFormat="false" ht="12.8" hidden="false" customHeight="false" outlineLevel="0" collapsed="false">
      <c r="A854" s="1" t="s">
        <v>108</v>
      </c>
      <c r="B854" s="2" t="s">
        <v>52</v>
      </c>
      <c r="C854" s="0" t="n">
        <f aca="false">C853+1</f>
        <v>386242</v>
      </c>
      <c r="D854" s="3" t="n">
        <v>200</v>
      </c>
      <c r="E854" s="4" t="s">
        <v>46</v>
      </c>
    </row>
    <row r="855" customFormat="false" ht="12.8" hidden="false" customHeight="false" outlineLevel="0" collapsed="false">
      <c r="A855" s="1" t="s">
        <v>109</v>
      </c>
      <c r="B855" s="2" t="s">
        <v>52</v>
      </c>
      <c r="C855" s="0" t="n">
        <f aca="false">C854+1</f>
        <v>386243</v>
      </c>
      <c r="D855" s="3" t="n">
        <v>0</v>
      </c>
      <c r="E855" s="4" t="s">
        <v>14</v>
      </c>
    </row>
    <row r="856" customFormat="false" ht="12.8" hidden="false" customHeight="false" outlineLevel="0" collapsed="false">
      <c r="A856" s="1" t="s">
        <v>109</v>
      </c>
      <c r="B856" s="2" t="s">
        <v>86</v>
      </c>
      <c r="C856" s="0" t="n">
        <f aca="false">C855+1</f>
        <v>386244</v>
      </c>
      <c r="D856" s="3" t="n">
        <v>100</v>
      </c>
      <c r="E856" s="4" t="s">
        <v>49</v>
      </c>
    </row>
    <row r="857" customFormat="false" ht="12.8" hidden="false" customHeight="false" outlineLevel="0" collapsed="false">
      <c r="A857" s="1" t="s">
        <v>109</v>
      </c>
      <c r="B857" s="2" t="s">
        <v>86</v>
      </c>
      <c r="C857" s="0" t="n">
        <f aca="false">C856+1</f>
        <v>386245</v>
      </c>
      <c r="D857" s="3" t="n">
        <v>150</v>
      </c>
      <c r="E857" s="4" t="s">
        <v>29</v>
      </c>
    </row>
    <row r="858" customFormat="false" ht="12.8" hidden="false" customHeight="false" outlineLevel="0" collapsed="false">
      <c r="A858" s="1" t="s">
        <v>110</v>
      </c>
      <c r="B858" s="2" t="s">
        <v>86</v>
      </c>
      <c r="C858" s="0" t="n">
        <f aca="false">C857+1</f>
        <v>386246</v>
      </c>
      <c r="D858" s="3" t="n">
        <v>150</v>
      </c>
      <c r="E858" s="4" t="s">
        <v>49</v>
      </c>
    </row>
    <row r="859" customFormat="false" ht="12.8" hidden="false" customHeight="false" outlineLevel="0" collapsed="false">
      <c r="A859" s="1" t="s">
        <v>110</v>
      </c>
      <c r="B859" s="2" t="s">
        <v>64</v>
      </c>
      <c r="C859" s="0" t="n">
        <f aca="false">C858+1</f>
        <v>386247</v>
      </c>
      <c r="D859" s="3" t="n">
        <v>100</v>
      </c>
      <c r="E859" s="4" t="s">
        <v>44</v>
      </c>
    </row>
    <row r="860" customFormat="false" ht="12.8" hidden="false" customHeight="false" outlineLevel="0" collapsed="false">
      <c r="A860" s="1" t="s">
        <v>110</v>
      </c>
      <c r="B860" s="2" t="s">
        <v>26</v>
      </c>
      <c r="C860" s="0" t="n">
        <f aca="false">C859+1</f>
        <v>386248</v>
      </c>
      <c r="D860" s="3" t="n">
        <v>150</v>
      </c>
      <c r="E860" s="4" t="s">
        <v>38</v>
      </c>
    </row>
    <row r="861" customFormat="false" ht="12.8" hidden="false" customHeight="false" outlineLevel="0" collapsed="false">
      <c r="A861" s="1" t="s">
        <v>111</v>
      </c>
      <c r="B861" s="2" t="s">
        <v>61</v>
      </c>
      <c r="C861" s="0" t="n">
        <f aca="false">C860+1</f>
        <v>386249</v>
      </c>
      <c r="D861" s="3" t="n">
        <v>100</v>
      </c>
      <c r="E861" s="4" t="s">
        <v>35</v>
      </c>
    </row>
    <row r="862" customFormat="false" ht="12.8" hidden="false" customHeight="false" outlineLevel="0" collapsed="false">
      <c r="A862" s="1" t="s">
        <v>112</v>
      </c>
      <c r="B862" s="2" t="s">
        <v>37</v>
      </c>
      <c r="C862" s="0" t="n">
        <f aca="false">C861+1</f>
        <v>386250</v>
      </c>
      <c r="D862" s="3" t="n">
        <v>120</v>
      </c>
      <c r="E862" s="4" t="s">
        <v>44</v>
      </c>
    </row>
    <row r="863" customFormat="false" ht="12.8" hidden="false" customHeight="false" outlineLevel="0" collapsed="false">
      <c r="A863" s="1" t="s">
        <v>112</v>
      </c>
      <c r="B863" s="2" t="s">
        <v>64</v>
      </c>
      <c r="C863" s="0" t="n">
        <f aca="false">C862+1</f>
        <v>386251</v>
      </c>
      <c r="D863" s="3" t="n">
        <v>100</v>
      </c>
      <c r="E863" s="4" t="s">
        <v>23</v>
      </c>
    </row>
    <row r="864" customFormat="false" ht="12.8" hidden="false" customHeight="false" outlineLevel="0" collapsed="false">
      <c r="A864" s="1" t="s">
        <v>112</v>
      </c>
      <c r="B864" s="2" t="s">
        <v>26</v>
      </c>
      <c r="C864" s="0" t="n">
        <f aca="false">C863+1</f>
        <v>386252</v>
      </c>
      <c r="D864" s="3" t="s">
        <v>52</v>
      </c>
      <c r="E864" s="4" t="s">
        <v>27</v>
      </c>
    </row>
    <row r="865" customFormat="false" ht="12.8" hidden="false" customHeight="false" outlineLevel="0" collapsed="false">
      <c r="A865" s="1" t="s">
        <v>112</v>
      </c>
      <c r="B865" s="2" t="s">
        <v>20</v>
      </c>
      <c r="C865" s="0" t="n">
        <f aca="false">C864+1</f>
        <v>386253</v>
      </c>
      <c r="D865" s="3" t="s">
        <v>52</v>
      </c>
      <c r="E865" s="4" t="s">
        <v>113</v>
      </c>
    </row>
    <row r="866" customFormat="false" ht="12.8" hidden="false" customHeight="false" outlineLevel="0" collapsed="false">
      <c r="A866" s="1" t="s">
        <v>112</v>
      </c>
      <c r="B866" s="2" t="s">
        <v>37</v>
      </c>
      <c r="C866" s="0" t="n">
        <f aca="false">C865+1</f>
        <v>386254</v>
      </c>
      <c r="D866" s="3" t="n">
        <v>444</v>
      </c>
      <c r="E866" s="4" t="s">
        <v>44</v>
      </c>
    </row>
    <row r="867" customFormat="false" ht="12.8" hidden="false" customHeight="false" outlineLevel="0" collapsed="false">
      <c r="A867" s="1" t="s">
        <v>112</v>
      </c>
      <c r="B867" s="2" t="s">
        <v>26</v>
      </c>
      <c r="C867" s="0" t="n">
        <f aca="false">C866+1</f>
        <v>386255</v>
      </c>
      <c r="D867" s="3" t="n">
        <v>30</v>
      </c>
      <c r="E867" s="4" t="s">
        <v>47</v>
      </c>
    </row>
    <row r="868" customFormat="false" ht="12.8" hidden="false" customHeight="false" outlineLevel="0" collapsed="false">
      <c r="A868" s="1" t="s">
        <v>112</v>
      </c>
      <c r="B868" s="2" t="s">
        <v>20</v>
      </c>
      <c r="C868" s="0" t="n">
        <f aca="false">C867+1</f>
        <v>386256</v>
      </c>
      <c r="D868" s="3" t="s">
        <v>52</v>
      </c>
      <c r="E868" s="4" t="s">
        <v>82</v>
      </c>
    </row>
    <row r="869" customFormat="false" ht="12.8" hidden="false" customHeight="false" outlineLevel="0" collapsed="false">
      <c r="A869" s="1" t="s">
        <v>112</v>
      </c>
      <c r="B869" s="2" t="s">
        <v>64</v>
      </c>
      <c r="C869" s="0" t="n">
        <f aca="false">C868+1</f>
        <v>386257</v>
      </c>
      <c r="D869" s="3" t="n">
        <v>120</v>
      </c>
      <c r="E869" s="4" t="s">
        <v>46</v>
      </c>
    </row>
    <row r="870" customFormat="false" ht="12.8" hidden="false" customHeight="false" outlineLevel="0" collapsed="false">
      <c r="A870" s="1" t="s">
        <v>114</v>
      </c>
      <c r="B870" s="2" t="s">
        <v>37</v>
      </c>
      <c r="C870" s="0" t="n">
        <f aca="false">C869+1</f>
        <v>386258</v>
      </c>
      <c r="D870" s="3" t="n">
        <v>120</v>
      </c>
      <c r="E870" s="4" t="s">
        <v>49</v>
      </c>
    </row>
    <row r="871" customFormat="false" ht="12.8" hidden="false" customHeight="false" outlineLevel="0" collapsed="false">
      <c r="A871" s="1" t="s">
        <v>114</v>
      </c>
      <c r="B871" s="2" t="s">
        <v>86</v>
      </c>
      <c r="C871" s="0" t="n">
        <f aca="false">C870+1</f>
        <v>386259</v>
      </c>
      <c r="D871" s="3" t="n">
        <v>100</v>
      </c>
      <c r="E871" s="4" t="s">
        <v>38</v>
      </c>
    </row>
    <row r="872" customFormat="false" ht="12.8" hidden="false" customHeight="false" outlineLevel="0" collapsed="false">
      <c r="A872" s="1" t="s">
        <v>114</v>
      </c>
      <c r="B872" s="2" t="s">
        <v>37</v>
      </c>
      <c r="C872" s="0" t="n">
        <f aca="false">C871+1</f>
        <v>386260</v>
      </c>
      <c r="D872" s="3" t="n">
        <v>100</v>
      </c>
      <c r="E872" s="4" t="s">
        <v>49</v>
      </c>
    </row>
    <row r="873" customFormat="false" ht="12.8" hidden="false" customHeight="false" outlineLevel="0" collapsed="false">
      <c r="A873" s="1" t="s">
        <v>115</v>
      </c>
      <c r="B873" s="2" t="s">
        <v>90</v>
      </c>
      <c r="C873" s="0" t="n">
        <f aca="false">C872+1</f>
        <v>386261</v>
      </c>
      <c r="D873" s="3" t="n">
        <v>100</v>
      </c>
      <c r="E873" s="4" t="s">
        <v>16</v>
      </c>
    </row>
    <row r="874" customFormat="false" ht="12.8" hidden="false" customHeight="false" outlineLevel="0" collapsed="false">
      <c r="A874" s="1" t="s">
        <v>116</v>
      </c>
      <c r="B874" s="2" t="s">
        <v>88</v>
      </c>
      <c r="C874" s="0" t="n">
        <f aca="false">C873+1</f>
        <v>386262</v>
      </c>
      <c r="D874" s="3" t="n">
        <v>100</v>
      </c>
      <c r="E874" s="4" t="s">
        <v>35</v>
      </c>
    </row>
    <row r="875" customFormat="false" ht="12.8" hidden="false" customHeight="false" outlineLevel="0" collapsed="false">
      <c r="A875" s="1" t="s">
        <v>117</v>
      </c>
      <c r="B875" s="2" t="s">
        <v>37</v>
      </c>
      <c r="C875" s="0" t="n">
        <f aca="false">C874+1</f>
        <v>386263</v>
      </c>
      <c r="D875" s="3" t="n">
        <v>120</v>
      </c>
      <c r="E875" s="4" t="s">
        <v>49</v>
      </c>
    </row>
    <row r="876" customFormat="false" ht="12.8" hidden="false" customHeight="false" outlineLevel="0" collapsed="false">
      <c r="A876" s="1" t="s">
        <v>117</v>
      </c>
      <c r="B876" s="2" t="s">
        <v>90</v>
      </c>
      <c r="C876" s="0" t="n">
        <f aca="false">C875+1</f>
        <v>386264</v>
      </c>
      <c r="D876" s="3" t="n">
        <v>150</v>
      </c>
      <c r="E876" s="4" t="s">
        <v>23</v>
      </c>
    </row>
    <row r="877" customFormat="false" ht="12.8" hidden="false" customHeight="false" outlineLevel="0" collapsed="false">
      <c r="A877" s="1" t="s">
        <v>117</v>
      </c>
      <c r="B877" s="2" t="s">
        <v>84</v>
      </c>
      <c r="C877" s="0" t="n">
        <f aca="false">C876+1</f>
        <v>386265</v>
      </c>
      <c r="D877" s="3" t="n">
        <f aca="false">444+347</f>
        <v>791</v>
      </c>
      <c r="E877" s="4" t="s">
        <v>18</v>
      </c>
    </row>
    <row r="878" customFormat="false" ht="12.8" hidden="false" customHeight="false" outlineLevel="0" collapsed="false">
      <c r="A878" s="1" t="s">
        <v>117</v>
      </c>
      <c r="B878" s="2" t="s">
        <v>86</v>
      </c>
      <c r="C878" s="0" t="n">
        <f aca="false">C877+1</f>
        <v>386266</v>
      </c>
      <c r="D878" s="3" t="n">
        <v>200</v>
      </c>
      <c r="E878" s="4" t="s">
        <v>38</v>
      </c>
    </row>
    <row r="879" customFormat="false" ht="12.8" hidden="false" customHeight="false" outlineLevel="0" collapsed="false">
      <c r="A879" s="1" t="s">
        <v>117</v>
      </c>
      <c r="B879" s="2" t="s">
        <v>26</v>
      </c>
      <c r="C879" s="0" t="n">
        <f aca="false">C878+1</f>
        <v>386267</v>
      </c>
      <c r="D879" s="3" t="n">
        <v>40</v>
      </c>
      <c r="E879" s="4" t="s">
        <v>105</v>
      </c>
    </row>
    <row r="880" customFormat="false" ht="12.8" hidden="false" customHeight="false" outlineLevel="0" collapsed="false">
      <c r="A880" s="1" t="s">
        <v>118</v>
      </c>
      <c r="B880" s="2" t="s">
        <v>64</v>
      </c>
      <c r="C880" s="0" t="n">
        <f aca="false">C879+1</f>
        <v>386268</v>
      </c>
      <c r="D880" s="3" t="n">
        <v>300</v>
      </c>
      <c r="E880" s="4" t="s">
        <v>41</v>
      </c>
    </row>
    <row r="881" customFormat="false" ht="12.8" hidden="false" customHeight="false" outlineLevel="0" collapsed="false">
      <c r="A881" s="1" t="s">
        <v>118</v>
      </c>
      <c r="B881" s="2" t="s">
        <v>20</v>
      </c>
      <c r="C881" s="0" t="n">
        <f aca="false">C880+1</f>
        <v>386269</v>
      </c>
      <c r="D881" s="3" t="n">
        <v>20</v>
      </c>
      <c r="E881" s="4" t="s">
        <v>105</v>
      </c>
    </row>
    <row r="882" customFormat="false" ht="12.8" hidden="false" customHeight="false" outlineLevel="0" collapsed="false">
      <c r="A882" s="1" t="s">
        <v>119</v>
      </c>
      <c r="B882" s="2" t="s">
        <v>20</v>
      </c>
      <c r="C882" s="0" t="n">
        <f aca="false">C881+1</f>
        <v>386270</v>
      </c>
      <c r="D882" s="3" t="s">
        <v>52</v>
      </c>
      <c r="E882" s="4" t="s">
        <v>51</v>
      </c>
    </row>
    <row r="883" customFormat="false" ht="12.8" hidden="false" customHeight="false" outlineLevel="0" collapsed="false">
      <c r="A883" s="1" t="s">
        <v>119</v>
      </c>
      <c r="B883" s="2" t="s">
        <v>78</v>
      </c>
      <c r="C883" s="0" t="n">
        <f aca="false">C882+1</f>
        <v>386271</v>
      </c>
      <c r="D883" s="3" t="n">
        <v>80</v>
      </c>
      <c r="E883" s="4" t="s">
        <v>95</v>
      </c>
    </row>
    <row r="884" customFormat="false" ht="12.8" hidden="false" customHeight="false" outlineLevel="0" collapsed="false">
      <c r="A884" s="1" t="s">
        <v>119</v>
      </c>
      <c r="B884" s="2" t="s">
        <v>89</v>
      </c>
      <c r="C884" s="0" t="n">
        <f aca="false">C883+1</f>
        <v>386272</v>
      </c>
      <c r="D884" s="3" t="n">
        <v>200</v>
      </c>
      <c r="E884" s="4" t="s">
        <v>29</v>
      </c>
    </row>
    <row r="885" customFormat="false" ht="12.8" hidden="false" customHeight="false" outlineLevel="0" collapsed="false">
      <c r="A885" s="1" t="s">
        <v>120</v>
      </c>
      <c r="B885" s="2" t="s">
        <v>89</v>
      </c>
      <c r="C885" s="0" t="n">
        <f aca="false">C884+1</f>
        <v>386273</v>
      </c>
      <c r="D885" s="3" t="n">
        <v>100</v>
      </c>
      <c r="E885" s="4" t="s">
        <v>24</v>
      </c>
    </row>
    <row r="886" customFormat="false" ht="12.8" hidden="false" customHeight="false" outlineLevel="0" collapsed="false">
      <c r="A886" s="1" t="s">
        <v>121</v>
      </c>
      <c r="B886" s="2" t="s">
        <v>64</v>
      </c>
      <c r="C886" s="0" t="n">
        <f aca="false">C885+1</f>
        <v>386274</v>
      </c>
      <c r="D886" s="3" t="n">
        <v>0</v>
      </c>
      <c r="E886" s="4" t="s">
        <v>14</v>
      </c>
    </row>
    <row r="887" customFormat="false" ht="12.8" hidden="false" customHeight="false" outlineLevel="0" collapsed="false">
      <c r="A887" s="1" t="s">
        <v>121</v>
      </c>
      <c r="B887" s="2" t="s">
        <v>22</v>
      </c>
      <c r="C887" s="0" t="n">
        <f aca="false">C886+1</f>
        <v>386275</v>
      </c>
      <c r="D887" s="3" t="n">
        <v>120</v>
      </c>
      <c r="E887" s="4" t="s">
        <v>35</v>
      </c>
    </row>
    <row r="888" customFormat="false" ht="12.8" hidden="false" customHeight="false" outlineLevel="0" collapsed="false">
      <c r="A888" s="1" t="s">
        <v>122</v>
      </c>
      <c r="B888" s="2" t="s">
        <v>89</v>
      </c>
      <c r="C888" s="0" t="n">
        <f aca="false">C887+1</f>
        <v>386276</v>
      </c>
      <c r="D888" s="3" t="n">
        <v>250</v>
      </c>
      <c r="E888" s="4" t="s">
        <v>41</v>
      </c>
    </row>
    <row r="889" customFormat="false" ht="12.8" hidden="false" customHeight="false" outlineLevel="0" collapsed="false">
      <c r="A889" s="1" t="s">
        <v>122</v>
      </c>
      <c r="B889" s="2" t="s">
        <v>78</v>
      </c>
      <c r="C889" s="0" t="n">
        <f aca="false">C888+1</f>
        <v>386277</v>
      </c>
      <c r="D889" s="3" t="n">
        <v>80</v>
      </c>
      <c r="E889" s="4" t="s">
        <v>95</v>
      </c>
    </row>
    <row r="890" customFormat="false" ht="12.8" hidden="false" customHeight="false" outlineLevel="0" collapsed="false">
      <c r="A890" s="1" t="s">
        <v>122</v>
      </c>
      <c r="B890" s="2" t="s">
        <v>26</v>
      </c>
      <c r="C890" s="0" t="n">
        <f aca="false">C889+1</f>
        <v>386278</v>
      </c>
      <c r="D890" s="3" t="n">
        <v>40</v>
      </c>
      <c r="E890" s="4" t="s">
        <v>27</v>
      </c>
    </row>
    <row r="891" customFormat="false" ht="12.8" hidden="false" customHeight="false" outlineLevel="0" collapsed="false">
      <c r="A891" s="1" t="s">
        <v>122</v>
      </c>
      <c r="B891" s="2" t="s">
        <v>90</v>
      </c>
      <c r="C891" s="0" t="n">
        <f aca="false">C890+1</f>
        <v>386279</v>
      </c>
      <c r="D891" s="3" t="n">
        <v>150</v>
      </c>
      <c r="E891" s="4" t="s">
        <v>29</v>
      </c>
    </row>
    <row r="892" customFormat="false" ht="12.8" hidden="false" customHeight="false" outlineLevel="0" collapsed="false">
      <c r="A892" s="1" t="s">
        <v>122</v>
      </c>
      <c r="B892" s="2" t="s">
        <v>26</v>
      </c>
      <c r="C892" s="0" t="n">
        <f aca="false">C891+1</f>
        <v>386280</v>
      </c>
      <c r="D892" s="3" t="s">
        <v>52</v>
      </c>
      <c r="E892" s="4" t="s">
        <v>43</v>
      </c>
    </row>
    <row r="893" customFormat="false" ht="12.8" hidden="false" customHeight="false" outlineLevel="0" collapsed="false">
      <c r="A893" s="1" t="s">
        <v>122</v>
      </c>
      <c r="B893" s="2" t="s">
        <v>86</v>
      </c>
      <c r="C893" s="0" t="n">
        <f aca="false">C892+1</f>
        <v>386281</v>
      </c>
      <c r="D893" s="3" t="n">
        <v>200</v>
      </c>
      <c r="E893" s="4" t="s">
        <v>49</v>
      </c>
    </row>
    <row r="894" customFormat="false" ht="12.8" hidden="false" customHeight="false" outlineLevel="0" collapsed="false">
      <c r="A894" s="1" t="s">
        <v>123</v>
      </c>
      <c r="B894" s="2" t="s">
        <v>88</v>
      </c>
      <c r="C894" s="0" t="n">
        <f aca="false">C893+1</f>
        <v>386282</v>
      </c>
      <c r="D894" s="3" t="n">
        <v>150</v>
      </c>
      <c r="E894" s="4" t="s">
        <v>16</v>
      </c>
    </row>
    <row r="895" customFormat="false" ht="12.8" hidden="false" customHeight="false" outlineLevel="0" collapsed="false">
      <c r="A895" s="1" t="s">
        <v>123</v>
      </c>
      <c r="B895" s="2" t="s">
        <v>89</v>
      </c>
      <c r="C895" s="0" t="n">
        <f aca="false">C894+1</f>
        <v>386283</v>
      </c>
      <c r="D895" s="3" t="n">
        <v>300</v>
      </c>
      <c r="E895" s="4" t="s">
        <v>24</v>
      </c>
    </row>
    <row r="896" customFormat="false" ht="12.8" hidden="false" customHeight="false" outlineLevel="0" collapsed="false">
      <c r="A896" s="1" t="s">
        <v>123</v>
      </c>
      <c r="B896" s="2" t="s">
        <v>22</v>
      </c>
      <c r="C896" s="0" t="n">
        <f aca="false">C895+1</f>
        <v>386284</v>
      </c>
      <c r="D896" s="3" t="n">
        <v>150</v>
      </c>
      <c r="E896" s="4" t="s">
        <v>41</v>
      </c>
    </row>
    <row r="897" customFormat="false" ht="12.8" hidden="false" customHeight="false" outlineLevel="0" collapsed="false">
      <c r="A897" s="1" t="s">
        <v>123</v>
      </c>
      <c r="B897" s="2" t="s">
        <v>37</v>
      </c>
      <c r="C897" s="0" t="n">
        <f aca="false">C896+1</f>
        <v>386285</v>
      </c>
      <c r="D897" s="3" t="n">
        <v>100</v>
      </c>
      <c r="E897" s="4" t="s">
        <v>49</v>
      </c>
    </row>
    <row r="898" customFormat="false" ht="12.8" hidden="false" customHeight="false" outlineLevel="0" collapsed="false">
      <c r="A898" s="1" t="s">
        <v>123</v>
      </c>
      <c r="B898" s="2" t="s">
        <v>15</v>
      </c>
      <c r="C898" s="0" t="n">
        <f aca="false">C897+1</f>
        <v>386286</v>
      </c>
      <c r="D898" s="3" t="n">
        <v>200</v>
      </c>
      <c r="E898" s="4" t="s">
        <v>46</v>
      </c>
    </row>
    <row r="899" customFormat="false" ht="12.8" hidden="false" customHeight="false" outlineLevel="0" collapsed="false">
      <c r="A899" s="1" t="s">
        <v>123</v>
      </c>
      <c r="B899" s="2" t="s">
        <v>90</v>
      </c>
      <c r="C899" s="0" t="n">
        <f aca="false">C898+1</f>
        <v>386287</v>
      </c>
      <c r="D899" s="3" t="n">
        <v>100</v>
      </c>
      <c r="E899" s="4" t="s">
        <v>29</v>
      </c>
    </row>
    <row r="900" customFormat="false" ht="12.8" hidden="false" customHeight="false" outlineLevel="0" collapsed="false">
      <c r="A900" s="1" t="s">
        <v>123</v>
      </c>
      <c r="B900" s="2" t="s">
        <v>85</v>
      </c>
      <c r="C900" s="0" t="n">
        <f aca="false">C899+1</f>
        <v>386288</v>
      </c>
      <c r="D900" s="3" t="n">
        <v>100</v>
      </c>
      <c r="E900" s="4" t="s">
        <v>24</v>
      </c>
    </row>
    <row r="901" customFormat="false" ht="12.8" hidden="false" customHeight="false" outlineLevel="0" collapsed="false">
      <c r="A901" s="1" t="s">
        <v>123</v>
      </c>
      <c r="B901" s="2" t="s">
        <v>22</v>
      </c>
      <c r="C901" s="0" t="n">
        <f aca="false">C900+1</f>
        <v>386289</v>
      </c>
      <c r="D901" s="3" t="n">
        <v>150</v>
      </c>
      <c r="E901" s="4" t="s">
        <v>38</v>
      </c>
    </row>
    <row r="902" customFormat="false" ht="12.8" hidden="false" customHeight="false" outlineLevel="0" collapsed="false">
      <c r="A902" s="1" t="s">
        <v>124</v>
      </c>
      <c r="B902" s="2" t="s">
        <v>89</v>
      </c>
      <c r="C902" s="0" t="n">
        <f aca="false">C901+1</f>
        <v>386290</v>
      </c>
      <c r="D902" s="3" t="n">
        <v>200</v>
      </c>
      <c r="E902" s="4" t="s">
        <v>12</v>
      </c>
    </row>
    <row r="903" customFormat="false" ht="12.8" hidden="false" customHeight="false" outlineLevel="0" collapsed="false">
      <c r="A903" s="1" t="s">
        <v>125</v>
      </c>
      <c r="B903" s="2" t="s">
        <v>126</v>
      </c>
      <c r="C903" s="0" t="n">
        <f aca="false">C902+1</f>
        <v>386291</v>
      </c>
      <c r="D903" s="3" t="n">
        <v>30</v>
      </c>
      <c r="E903" s="4" t="s">
        <v>127</v>
      </c>
    </row>
    <row r="904" customFormat="false" ht="12.8" hidden="false" customHeight="false" outlineLevel="0" collapsed="false">
      <c r="A904" s="1" t="s">
        <v>125</v>
      </c>
      <c r="B904" s="2" t="s">
        <v>88</v>
      </c>
      <c r="C904" s="0" t="n">
        <f aca="false">C903+1</f>
        <v>386292</v>
      </c>
      <c r="D904" s="3" t="n">
        <v>120</v>
      </c>
      <c r="E904" s="4" t="s">
        <v>35</v>
      </c>
    </row>
    <row r="905" customFormat="false" ht="12.8" hidden="false" customHeight="false" outlineLevel="0" collapsed="false">
      <c r="A905" s="1" t="s">
        <v>125</v>
      </c>
      <c r="B905" s="2" t="s">
        <v>22</v>
      </c>
      <c r="C905" s="0" t="n">
        <f aca="false">C904+1</f>
        <v>386293</v>
      </c>
      <c r="D905" s="3" t="s">
        <v>128</v>
      </c>
      <c r="E905" s="4" t="s">
        <v>23</v>
      </c>
    </row>
    <row r="906" customFormat="false" ht="12.8" hidden="false" customHeight="false" outlineLevel="0" collapsed="false">
      <c r="A906" s="1" t="s">
        <v>125</v>
      </c>
      <c r="B906" s="2" t="s">
        <v>90</v>
      </c>
      <c r="C906" s="0" t="n">
        <f aca="false">C905+1</f>
        <v>386294</v>
      </c>
      <c r="D906" s="3" t="n">
        <v>150</v>
      </c>
      <c r="E906" s="4" t="s">
        <v>31</v>
      </c>
    </row>
    <row r="907" customFormat="false" ht="12.8" hidden="false" customHeight="false" outlineLevel="0" collapsed="false">
      <c r="A907" s="1" t="s">
        <v>125</v>
      </c>
      <c r="B907" s="2" t="s">
        <v>89</v>
      </c>
      <c r="C907" s="0" t="n">
        <f aca="false">C906+1</f>
        <v>386295</v>
      </c>
      <c r="D907" s="3" t="n">
        <v>200</v>
      </c>
      <c r="E907" s="4" t="s">
        <v>12</v>
      </c>
    </row>
    <row r="908" customFormat="false" ht="12.8" hidden="false" customHeight="false" outlineLevel="0" collapsed="false">
      <c r="A908" s="1" t="s">
        <v>129</v>
      </c>
      <c r="B908" s="2" t="s">
        <v>26</v>
      </c>
      <c r="C908" s="0" t="n">
        <f aca="false">C907+1</f>
        <v>386296</v>
      </c>
      <c r="D908" s="3" t="n">
        <v>20</v>
      </c>
      <c r="E908" s="4" t="s">
        <v>27</v>
      </c>
    </row>
    <row r="909" customFormat="false" ht="12.8" hidden="false" customHeight="false" outlineLevel="0" collapsed="false">
      <c r="A909" s="1" t="s">
        <v>129</v>
      </c>
      <c r="B909" s="2" t="s">
        <v>20</v>
      </c>
      <c r="C909" s="0" t="n">
        <f aca="false">C908+1</f>
        <v>386297</v>
      </c>
      <c r="D909" s="3" t="s">
        <v>128</v>
      </c>
      <c r="E909" s="4" t="s">
        <v>82</v>
      </c>
    </row>
    <row r="910" customFormat="false" ht="12.8" hidden="false" customHeight="false" outlineLevel="0" collapsed="false">
      <c r="A910" s="1" t="s">
        <v>129</v>
      </c>
      <c r="B910" s="2" t="s">
        <v>71</v>
      </c>
      <c r="C910" s="0" t="n">
        <f aca="false">C909+1</f>
        <v>386298</v>
      </c>
      <c r="D910" s="3" t="n">
        <v>80</v>
      </c>
      <c r="E910" s="4" t="s">
        <v>95</v>
      </c>
    </row>
    <row r="911" customFormat="false" ht="12.8" hidden="false" customHeight="false" outlineLevel="0" collapsed="false">
      <c r="A911" s="1" t="s">
        <v>130</v>
      </c>
      <c r="B911" s="2" t="s">
        <v>37</v>
      </c>
      <c r="C911" s="0" t="n">
        <f aca="false">C910+1</f>
        <v>386299</v>
      </c>
      <c r="D911" s="3" t="s">
        <v>128</v>
      </c>
      <c r="E911" s="4" t="s">
        <v>49</v>
      </c>
    </row>
    <row r="912" customFormat="false" ht="12.8" hidden="false" customHeight="false" outlineLevel="0" collapsed="false">
      <c r="A912" s="1" t="s">
        <v>130</v>
      </c>
      <c r="B912" s="2" t="s">
        <v>64</v>
      </c>
      <c r="C912" s="0" t="n">
        <f aca="false">C911+1</f>
        <v>386300</v>
      </c>
      <c r="D912" s="3" t="n">
        <v>100</v>
      </c>
      <c r="E912" s="4" t="s">
        <v>31</v>
      </c>
    </row>
    <row r="913" customFormat="false" ht="12.8" hidden="false" customHeight="false" outlineLevel="0" collapsed="false">
      <c r="A913" s="1" t="n">
        <v>44438</v>
      </c>
      <c r="B913" s="2" t="s">
        <v>26</v>
      </c>
      <c r="C913" s="0" t="n">
        <v>388501</v>
      </c>
      <c r="D913" s="3" t="n">
        <v>40</v>
      </c>
      <c r="E913" s="4" t="s">
        <v>27</v>
      </c>
    </row>
    <row r="914" customFormat="false" ht="12.8" hidden="false" customHeight="false" outlineLevel="0" collapsed="false">
      <c r="A914" s="1" t="s">
        <v>131</v>
      </c>
      <c r="B914" s="2" t="s">
        <v>86</v>
      </c>
      <c r="C914" s="0" t="n">
        <f aca="false">C913+1</f>
        <v>388502</v>
      </c>
      <c r="D914" s="3" t="n">
        <v>200</v>
      </c>
      <c r="E914" s="4" t="s">
        <v>44</v>
      </c>
    </row>
    <row r="915" customFormat="false" ht="12.8" hidden="false" customHeight="false" outlineLevel="0" collapsed="false">
      <c r="A915" s="1" t="s">
        <v>131</v>
      </c>
      <c r="B915" s="2" t="s">
        <v>132</v>
      </c>
      <c r="C915" s="0" t="n">
        <f aca="false">C914+1</f>
        <v>388503</v>
      </c>
      <c r="D915" s="3" t="n">
        <v>150</v>
      </c>
      <c r="E915" s="4" t="s">
        <v>46</v>
      </c>
    </row>
    <row r="916" customFormat="false" ht="12.8" hidden="false" customHeight="false" outlineLevel="0" collapsed="false">
      <c r="A916" s="1" t="s">
        <v>131</v>
      </c>
      <c r="B916" s="2" t="s">
        <v>71</v>
      </c>
      <c r="C916" s="0" t="n">
        <f aca="false">C915+1</f>
        <v>388504</v>
      </c>
      <c r="D916" s="3" t="n">
        <v>70</v>
      </c>
      <c r="E916" s="4" t="s">
        <v>95</v>
      </c>
    </row>
    <row r="917" customFormat="false" ht="12.8" hidden="false" customHeight="false" outlineLevel="0" collapsed="false">
      <c r="A917" s="1" t="s">
        <v>131</v>
      </c>
      <c r="B917" s="2" t="s">
        <v>22</v>
      </c>
      <c r="C917" s="0" t="n">
        <f aca="false">C916+1</f>
        <v>388505</v>
      </c>
      <c r="D917" s="3" t="n">
        <v>200</v>
      </c>
      <c r="E917" s="4" t="s">
        <v>23</v>
      </c>
    </row>
    <row r="918" customFormat="false" ht="12.8" hidden="false" customHeight="false" outlineLevel="0" collapsed="false">
      <c r="A918" s="1" t="s">
        <v>133</v>
      </c>
      <c r="B918" s="2" t="s">
        <v>84</v>
      </c>
      <c r="C918" s="0" t="n">
        <f aca="false">C917+1</f>
        <v>388506</v>
      </c>
      <c r="D918" s="3" t="n">
        <v>200</v>
      </c>
      <c r="E918" s="4" t="s">
        <v>18</v>
      </c>
    </row>
    <row r="919" customFormat="false" ht="12.8" hidden="false" customHeight="false" outlineLevel="0" collapsed="false">
      <c r="A919" s="1" t="s">
        <v>133</v>
      </c>
      <c r="B919" s="2" t="s">
        <v>126</v>
      </c>
      <c r="C919" s="0" t="n">
        <f aca="false">C918+1</f>
        <v>388507</v>
      </c>
      <c r="D919" s="3" t="n">
        <v>0</v>
      </c>
      <c r="E919" s="4" t="s">
        <v>127</v>
      </c>
    </row>
    <row r="920" customFormat="false" ht="12.8" hidden="false" customHeight="false" outlineLevel="0" collapsed="false">
      <c r="A920" s="1" t="s">
        <v>133</v>
      </c>
      <c r="B920" s="2" t="s">
        <v>132</v>
      </c>
      <c r="C920" s="0" t="n">
        <f aca="false">C919+1</f>
        <v>388508</v>
      </c>
      <c r="D920" s="3" t="n">
        <v>150</v>
      </c>
      <c r="E920" s="4" t="s">
        <v>46</v>
      </c>
    </row>
    <row r="921" customFormat="false" ht="12.8" hidden="false" customHeight="false" outlineLevel="0" collapsed="false">
      <c r="A921" s="1" t="s">
        <v>131</v>
      </c>
      <c r="B921" s="2" t="s">
        <v>15</v>
      </c>
      <c r="C921" s="0" t="n">
        <f aca="false">C920+1</f>
        <v>388509</v>
      </c>
      <c r="D921" s="3" t="n">
        <v>200</v>
      </c>
      <c r="E921" s="4" t="s">
        <v>16</v>
      </c>
    </row>
    <row r="922" customFormat="false" ht="12.8" hidden="false" customHeight="false" outlineLevel="0" collapsed="false">
      <c r="A922" s="1" t="s">
        <v>134</v>
      </c>
      <c r="B922" s="2" t="s">
        <v>90</v>
      </c>
      <c r="C922" s="0" t="n">
        <f aca="false">C921+1</f>
        <v>388510</v>
      </c>
      <c r="D922" s="3" t="n">
        <v>150</v>
      </c>
      <c r="E922" s="4" t="s">
        <v>31</v>
      </c>
    </row>
    <row r="923" customFormat="false" ht="12.8" hidden="false" customHeight="false" outlineLevel="0" collapsed="false">
      <c r="A923" s="1" t="s">
        <v>134</v>
      </c>
      <c r="B923" s="2" t="s">
        <v>103</v>
      </c>
      <c r="C923" s="0" t="n">
        <f aca="false">C922+1</f>
        <v>388511</v>
      </c>
      <c r="D923" s="3" t="n">
        <v>25</v>
      </c>
      <c r="E923" s="4" t="s">
        <v>60</v>
      </c>
    </row>
    <row r="924" customFormat="false" ht="12.8" hidden="false" customHeight="false" outlineLevel="0" collapsed="false">
      <c r="A924" s="1" t="s">
        <v>134</v>
      </c>
      <c r="B924" s="2" t="s">
        <v>20</v>
      </c>
      <c r="C924" s="0" t="n">
        <f aca="false">C923+1</f>
        <v>388512</v>
      </c>
      <c r="D924" s="3" t="s">
        <v>52</v>
      </c>
      <c r="E924" s="4" t="s">
        <v>51</v>
      </c>
    </row>
    <row r="925" customFormat="false" ht="12.8" hidden="false" customHeight="false" outlineLevel="0" collapsed="false">
      <c r="A925" s="1" t="s">
        <v>135</v>
      </c>
      <c r="B925" s="2" t="s">
        <v>37</v>
      </c>
      <c r="C925" s="0" t="n">
        <f aca="false">C924+1</f>
        <v>388513</v>
      </c>
      <c r="D925" s="3" t="n">
        <v>100</v>
      </c>
      <c r="E925" s="4" t="s">
        <v>49</v>
      </c>
    </row>
    <row r="926" customFormat="false" ht="12.8" hidden="false" customHeight="false" outlineLevel="0" collapsed="false">
      <c r="A926" s="1" t="s">
        <v>135</v>
      </c>
      <c r="B926" s="2" t="s">
        <v>26</v>
      </c>
      <c r="C926" s="0" t="n">
        <f aca="false">C925+1</f>
        <v>388514</v>
      </c>
      <c r="D926" s="3" t="n">
        <v>50</v>
      </c>
      <c r="E926" s="4" t="s">
        <v>65</v>
      </c>
    </row>
    <row r="927" customFormat="false" ht="12.8" hidden="false" customHeight="false" outlineLevel="0" collapsed="false">
      <c r="A927" s="1" t="s">
        <v>135</v>
      </c>
      <c r="B927" s="2" t="s">
        <v>52</v>
      </c>
      <c r="C927" s="0" t="n">
        <f aca="false">C926+1</f>
        <v>388515</v>
      </c>
      <c r="D927" s="3" t="n">
        <v>50</v>
      </c>
      <c r="E927" s="4" t="s">
        <v>39</v>
      </c>
    </row>
    <row r="928" customFormat="false" ht="12.8" hidden="false" customHeight="false" outlineLevel="0" collapsed="false">
      <c r="A928" s="1" t="s">
        <v>136</v>
      </c>
      <c r="B928" s="2" t="s">
        <v>90</v>
      </c>
      <c r="C928" s="0" t="n">
        <f aca="false">C927+1</f>
        <v>388516</v>
      </c>
      <c r="D928" s="3" t="n">
        <v>300</v>
      </c>
      <c r="E928" s="4" t="s">
        <v>29</v>
      </c>
    </row>
    <row r="929" customFormat="false" ht="12.8" hidden="false" customHeight="false" outlineLevel="0" collapsed="false">
      <c r="A929" s="1" t="s">
        <v>136</v>
      </c>
      <c r="B929" s="2" t="s">
        <v>84</v>
      </c>
      <c r="C929" s="0" t="n">
        <f aca="false">C928+1</f>
        <v>388517</v>
      </c>
      <c r="D929" s="3" t="n">
        <v>200</v>
      </c>
      <c r="E929" s="4" t="s">
        <v>18</v>
      </c>
    </row>
    <row r="930" customFormat="false" ht="12.8" hidden="false" customHeight="false" outlineLevel="0" collapsed="false">
      <c r="A930" s="1" t="s">
        <v>137</v>
      </c>
      <c r="B930" s="2" t="s">
        <v>64</v>
      </c>
      <c r="C930" s="0" t="n">
        <f aca="false">C929+1</f>
        <v>388518</v>
      </c>
      <c r="D930" s="3" t="n">
        <v>100</v>
      </c>
      <c r="E930" s="4" t="s">
        <v>35</v>
      </c>
    </row>
    <row r="931" customFormat="false" ht="12.8" hidden="false" customHeight="false" outlineLevel="0" collapsed="false">
      <c r="A931" s="1" t="s">
        <v>138</v>
      </c>
      <c r="B931" s="2" t="s">
        <v>89</v>
      </c>
      <c r="C931" s="0" t="n">
        <f aca="false">C930+1</f>
        <v>388519</v>
      </c>
      <c r="D931" s="3" t="n">
        <v>200</v>
      </c>
      <c r="E931" s="4" t="s">
        <v>12</v>
      </c>
    </row>
    <row r="932" customFormat="false" ht="12.8" hidden="false" customHeight="false" outlineLevel="0" collapsed="false">
      <c r="A932" s="1" t="s">
        <v>138</v>
      </c>
      <c r="B932" s="2" t="s">
        <v>15</v>
      </c>
      <c r="C932" s="0" t="n">
        <f aca="false">C931+1</f>
        <v>388520</v>
      </c>
      <c r="D932" s="3" t="n">
        <v>200</v>
      </c>
      <c r="E932" s="4" t="s">
        <v>16</v>
      </c>
    </row>
    <row r="933" customFormat="false" ht="12.8" hidden="false" customHeight="false" outlineLevel="0" collapsed="false">
      <c r="A933" s="1" t="s">
        <v>138</v>
      </c>
      <c r="B933" s="2" t="s">
        <v>90</v>
      </c>
      <c r="C933" s="0" t="n">
        <f aca="false">C932+1</f>
        <v>388521</v>
      </c>
      <c r="D933" s="3" t="n">
        <v>200</v>
      </c>
      <c r="E933" s="4" t="s">
        <v>24</v>
      </c>
    </row>
    <row r="934" customFormat="false" ht="12.8" hidden="false" customHeight="false" outlineLevel="0" collapsed="false">
      <c r="A934" s="1" t="s">
        <v>138</v>
      </c>
      <c r="B934" s="2" t="s">
        <v>20</v>
      </c>
      <c r="C934" s="0" t="n">
        <f aca="false">C933+1</f>
        <v>388522</v>
      </c>
      <c r="D934" s="3" t="n">
        <v>90</v>
      </c>
      <c r="E934" s="4" t="s">
        <v>65</v>
      </c>
    </row>
    <row r="935" customFormat="false" ht="12.8" hidden="false" customHeight="false" outlineLevel="0" collapsed="false">
      <c r="A935" s="1" t="s">
        <v>138</v>
      </c>
      <c r="B935" s="2" t="s">
        <v>37</v>
      </c>
      <c r="C935" s="0" t="n">
        <f aca="false">C934+1</f>
        <v>388523</v>
      </c>
      <c r="D935" s="3" t="n">
        <v>200</v>
      </c>
      <c r="E935" s="4" t="s">
        <v>44</v>
      </c>
    </row>
    <row r="936" customFormat="false" ht="12.8" hidden="false" customHeight="false" outlineLevel="0" collapsed="false">
      <c r="A936" s="1" t="s">
        <v>138</v>
      </c>
      <c r="B936" s="2" t="s">
        <v>20</v>
      </c>
      <c r="C936" s="0" t="n">
        <f aca="false">C935+1</f>
        <v>388524</v>
      </c>
      <c r="D936" s="3" t="n">
        <v>0</v>
      </c>
      <c r="E936" s="4" t="s">
        <v>51</v>
      </c>
    </row>
    <row r="937" customFormat="false" ht="12.8" hidden="false" customHeight="false" outlineLevel="0" collapsed="false">
      <c r="A937" s="1" t="s">
        <v>138</v>
      </c>
      <c r="B937" s="2" t="s">
        <v>22</v>
      </c>
      <c r="C937" s="0" t="n">
        <f aca="false">C936+1</f>
        <v>388525</v>
      </c>
      <c r="D937" s="3" t="n">
        <v>100</v>
      </c>
      <c r="E937" s="4" t="s">
        <v>44</v>
      </c>
    </row>
    <row r="938" customFormat="false" ht="12.8" hidden="false" customHeight="false" outlineLevel="0" collapsed="false">
      <c r="A938" s="1" t="s">
        <v>139</v>
      </c>
      <c r="B938" s="1" t="s">
        <v>89</v>
      </c>
      <c r="C938" s="0" t="n">
        <f aca="false">C937+1</f>
        <v>388526</v>
      </c>
      <c r="D938" s="3" t="n">
        <v>200</v>
      </c>
      <c r="E938" s="4" t="s">
        <v>12</v>
      </c>
    </row>
    <row r="939" customFormat="false" ht="12.8" hidden="false" customHeight="false" outlineLevel="0" collapsed="false">
      <c r="A939" s="1" t="s">
        <v>139</v>
      </c>
      <c r="B939" s="1" t="s">
        <v>84</v>
      </c>
      <c r="C939" s="0" t="n">
        <f aca="false">C938+1</f>
        <v>388527</v>
      </c>
      <c r="D939" s="3" t="n">
        <v>400</v>
      </c>
      <c r="E939" s="4" t="s">
        <v>18</v>
      </c>
    </row>
    <row r="940" customFormat="false" ht="12.8" hidden="false" customHeight="false" outlineLevel="0" collapsed="false">
      <c r="A940" s="1" t="s">
        <v>139</v>
      </c>
      <c r="B940" s="1" t="s">
        <v>90</v>
      </c>
      <c r="C940" s="0" t="n">
        <f aca="false">C939+1</f>
        <v>388528</v>
      </c>
      <c r="D940" s="3" t="n">
        <v>400</v>
      </c>
      <c r="E940" s="4" t="s">
        <v>24</v>
      </c>
    </row>
    <row r="941" customFormat="false" ht="12.8" hidden="false" customHeight="false" outlineLevel="0" collapsed="false">
      <c r="A941" s="1" t="s">
        <v>139</v>
      </c>
      <c r="B941" s="1" t="s">
        <v>88</v>
      </c>
      <c r="C941" s="0" t="n">
        <f aca="false">C940+1</f>
        <v>388529</v>
      </c>
      <c r="D941" s="3" t="n">
        <v>350</v>
      </c>
      <c r="E941" s="4" t="s">
        <v>41</v>
      </c>
    </row>
    <row r="942" customFormat="false" ht="12.8" hidden="false" customHeight="false" outlineLevel="0" collapsed="false">
      <c r="A942" s="1" t="s">
        <v>139</v>
      </c>
      <c r="B942" s="1" t="s">
        <v>22</v>
      </c>
      <c r="C942" s="0" t="n">
        <f aca="false">C941+1</f>
        <v>388530</v>
      </c>
      <c r="D942" s="3" t="n">
        <v>100</v>
      </c>
      <c r="E942" s="4" t="s">
        <v>23</v>
      </c>
    </row>
    <row r="943" customFormat="false" ht="12.8" hidden="false" customHeight="false" outlineLevel="0" collapsed="false">
      <c r="A943" s="1" t="s">
        <v>140</v>
      </c>
      <c r="B943" s="1" t="s">
        <v>15</v>
      </c>
      <c r="C943" s="0" t="n">
        <f aca="false">C942+1</f>
        <v>388531</v>
      </c>
      <c r="D943" s="3" t="n">
        <v>250</v>
      </c>
      <c r="E943" s="4" t="s">
        <v>16</v>
      </c>
    </row>
    <row r="944" customFormat="false" ht="12.8" hidden="false" customHeight="false" outlineLevel="0" collapsed="false">
      <c r="A944" s="1" t="s">
        <v>140</v>
      </c>
      <c r="B944" s="1" t="s">
        <v>86</v>
      </c>
      <c r="C944" s="0" t="n">
        <f aca="false">C943+1</f>
        <v>388532</v>
      </c>
      <c r="D944" s="3" t="n">
        <v>150</v>
      </c>
      <c r="E944" s="4" t="s">
        <v>31</v>
      </c>
    </row>
    <row r="945" customFormat="false" ht="12.8" hidden="false" customHeight="false" outlineLevel="0" collapsed="false">
      <c r="A945" s="1" t="s">
        <v>140</v>
      </c>
      <c r="B945" s="1" t="s">
        <v>86</v>
      </c>
      <c r="C945" s="0" t="n">
        <f aca="false">C944+1</f>
        <v>388533</v>
      </c>
      <c r="D945" s="3" t="n">
        <v>200</v>
      </c>
      <c r="E945" s="4" t="s">
        <v>46</v>
      </c>
    </row>
    <row r="946" customFormat="false" ht="12.8" hidden="false" customHeight="false" outlineLevel="0" collapsed="false">
      <c r="A946" s="1" t="s">
        <v>141</v>
      </c>
      <c r="B946" s="1" t="s">
        <v>37</v>
      </c>
      <c r="C946" s="0" t="n">
        <f aca="false">C945+1</f>
        <v>388534</v>
      </c>
      <c r="D946" s="3" t="n">
        <v>100</v>
      </c>
      <c r="E946" s="4" t="s">
        <v>49</v>
      </c>
    </row>
    <row r="947" customFormat="false" ht="12.8" hidden="false" customHeight="false" outlineLevel="0" collapsed="false">
      <c r="A947" s="1" t="s">
        <v>141</v>
      </c>
      <c r="B947" s="1" t="s">
        <v>71</v>
      </c>
      <c r="C947" s="0" t="n">
        <f aca="false">C946+1</f>
        <v>388535</v>
      </c>
      <c r="D947" s="3" t="n">
        <v>70</v>
      </c>
      <c r="E947" s="4" t="s">
        <v>95</v>
      </c>
    </row>
    <row r="948" customFormat="false" ht="12.8" hidden="false" customHeight="false" outlineLevel="0" collapsed="false">
      <c r="A948" s="1" t="s">
        <v>141</v>
      </c>
      <c r="B948" s="1" t="s">
        <v>89</v>
      </c>
      <c r="C948" s="0" t="n">
        <f aca="false">C947+1</f>
        <v>388536</v>
      </c>
      <c r="D948" s="3" t="n">
        <v>200</v>
      </c>
      <c r="E948" s="4" t="s">
        <v>12</v>
      </c>
    </row>
    <row r="949" customFormat="false" ht="12.8" hidden="false" customHeight="false" outlineLevel="0" collapsed="false">
      <c r="A949" s="1" t="s">
        <v>142</v>
      </c>
      <c r="B949" s="1" t="s">
        <v>84</v>
      </c>
      <c r="C949" s="0" t="n">
        <f aca="false">C948+1</f>
        <v>388537</v>
      </c>
      <c r="D949" s="3" t="n">
        <v>200</v>
      </c>
      <c r="E949" s="4" t="s">
        <v>18</v>
      </c>
    </row>
    <row r="950" customFormat="false" ht="12.8" hidden="false" customHeight="false" outlineLevel="0" collapsed="false">
      <c r="A950" s="1" t="s">
        <v>142</v>
      </c>
      <c r="B950" s="1" t="s">
        <v>90</v>
      </c>
      <c r="C950" s="0" t="n">
        <f aca="false">C949+1</f>
        <v>388538</v>
      </c>
      <c r="D950" s="3" t="n">
        <v>200</v>
      </c>
      <c r="E950" s="4" t="s">
        <v>24</v>
      </c>
    </row>
    <row r="951" customFormat="false" ht="12.8" hidden="false" customHeight="false" outlineLevel="0" collapsed="false">
      <c r="A951" s="1" t="s">
        <v>142</v>
      </c>
      <c r="B951" s="1" t="s">
        <v>26</v>
      </c>
      <c r="C951" s="0" t="n">
        <f aca="false">C950+1</f>
        <v>388539</v>
      </c>
      <c r="D951" s="3" t="n">
        <v>200</v>
      </c>
      <c r="E951" s="4" t="s">
        <v>41</v>
      </c>
    </row>
    <row r="952" customFormat="false" ht="12.8" hidden="false" customHeight="false" outlineLevel="0" collapsed="false">
      <c r="A952" s="1" t="s">
        <v>142</v>
      </c>
      <c r="B952" s="1" t="s">
        <v>37</v>
      </c>
      <c r="C952" s="0" t="n">
        <f aca="false">C951+1</f>
        <v>388540</v>
      </c>
      <c r="D952" s="3" t="n">
        <v>100</v>
      </c>
      <c r="E952" s="4" t="s">
        <v>49</v>
      </c>
    </row>
    <row r="953" customFormat="false" ht="12.8" hidden="false" customHeight="false" outlineLevel="0" collapsed="false">
      <c r="A953" s="1" t="s">
        <v>142</v>
      </c>
      <c r="B953" s="1" t="s">
        <v>86</v>
      </c>
      <c r="C953" s="0" t="n">
        <f aca="false">C952+1</f>
        <v>388541</v>
      </c>
      <c r="D953" s="3" t="n">
        <v>200</v>
      </c>
      <c r="E953" s="4" t="s">
        <v>46</v>
      </c>
    </row>
    <row r="954" customFormat="false" ht="12.8" hidden="false" customHeight="false" outlineLevel="0" collapsed="false">
      <c r="A954" s="1" t="s">
        <v>142</v>
      </c>
      <c r="B954" s="1" t="s">
        <v>26</v>
      </c>
      <c r="C954" s="0" t="n">
        <f aca="false">C953+1</f>
        <v>388542</v>
      </c>
      <c r="D954" s="3" t="n">
        <v>40</v>
      </c>
      <c r="E954" s="4" t="s">
        <v>27</v>
      </c>
    </row>
    <row r="955" customFormat="false" ht="12.8" hidden="false" customHeight="false" outlineLevel="0" collapsed="false">
      <c r="A955" s="1" t="s">
        <v>143</v>
      </c>
      <c r="B955" s="1" t="s">
        <v>37</v>
      </c>
      <c r="C955" s="0" t="n">
        <f aca="false">C954+1</f>
        <v>388543</v>
      </c>
      <c r="D955" s="3" t="n">
        <v>150</v>
      </c>
      <c r="E955" s="4" t="s">
        <v>49</v>
      </c>
    </row>
    <row r="956" customFormat="false" ht="12.8" hidden="false" customHeight="false" outlineLevel="0" collapsed="false">
      <c r="A956" s="1" t="s">
        <v>143</v>
      </c>
      <c r="B956" s="1" t="s">
        <v>57</v>
      </c>
      <c r="C956" s="0" t="n">
        <f aca="false">C955+1</f>
        <v>388544</v>
      </c>
      <c r="D956" s="3" t="n">
        <v>0</v>
      </c>
      <c r="E956" s="4" t="s">
        <v>81</v>
      </c>
    </row>
    <row r="957" customFormat="false" ht="12.8" hidden="false" customHeight="false" outlineLevel="0" collapsed="false">
      <c r="A957" s="1" t="s">
        <v>143</v>
      </c>
      <c r="B957" s="1" t="s">
        <v>89</v>
      </c>
      <c r="C957" s="0" t="n">
        <f aca="false">C956+1</f>
        <v>388545</v>
      </c>
      <c r="D957" s="3" t="n">
        <v>150</v>
      </c>
      <c r="E957" s="4" t="s">
        <v>12</v>
      </c>
    </row>
    <row r="958" customFormat="false" ht="12.8" hidden="false" customHeight="false" outlineLevel="0" collapsed="false">
      <c r="A958" s="1" t="s">
        <v>143</v>
      </c>
      <c r="B958" s="1" t="s">
        <v>88</v>
      </c>
      <c r="C958" s="0" t="n">
        <f aca="false">C957+1</f>
        <v>388546</v>
      </c>
      <c r="D958" s="3" t="n">
        <v>100</v>
      </c>
      <c r="E958" s="4" t="s">
        <v>39</v>
      </c>
    </row>
    <row r="959" customFormat="false" ht="12.8" hidden="false" customHeight="false" outlineLevel="0" collapsed="false">
      <c r="A959" s="1" t="s">
        <v>143</v>
      </c>
      <c r="B959" s="1" t="s">
        <v>71</v>
      </c>
      <c r="C959" s="0" t="n">
        <f aca="false">C958+1</f>
        <v>388547</v>
      </c>
      <c r="D959" s="3" t="n">
        <v>70</v>
      </c>
      <c r="E959" s="4" t="s">
        <v>95</v>
      </c>
    </row>
    <row r="960" customFormat="false" ht="12.8" hidden="false" customHeight="false" outlineLevel="0" collapsed="false">
      <c r="A960" s="1" t="s">
        <v>144</v>
      </c>
      <c r="B960" s="1" t="s">
        <v>15</v>
      </c>
      <c r="C960" s="0" t="n">
        <f aca="false">C959+1</f>
        <v>388548</v>
      </c>
      <c r="D960" s="3" t="n">
        <v>200</v>
      </c>
      <c r="E960" s="4" t="s">
        <v>44</v>
      </c>
    </row>
    <row r="961" customFormat="false" ht="12.8" hidden="false" customHeight="false" outlineLevel="0" collapsed="false">
      <c r="A961" s="1" t="s">
        <v>144</v>
      </c>
      <c r="B961" s="1" t="s">
        <v>15</v>
      </c>
      <c r="C961" s="0" t="n">
        <f aca="false">C960+1</f>
        <v>388549</v>
      </c>
      <c r="D961" s="3" t="n">
        <v>150</v>
      </c>
      <c r="E961" s="4" t="s">
        <v>23</v>
      </c>
    </row>
    <row r="962" customFormat="false" ht="12.8" hidden="false" customHeight="false" outlineLevel="0" collapsed="false">
      <c r="A962" s="1" t="s">
        <v>144</v>
      </c>
      <c r="B962" s="1" t="s">
        <v>90</v>
      </c>
      <c r="C962" s="0" t="n">
        <f aca="false">C961+1</f>
        <v>388550</v>
      </c>
      <c r="D962" s="3" t="n">
        <v>150</v>
      </c>
      <c r="E962" s="4" t="s">
        <v>46</v>
      </c>
    </row>
    <row r="963" customFormat="false" ht="12.8" hidden="false" customHeight="false" outlineLevel="0" collapsed="false">
      <c r="A963" s="1" t="s">
        <v>144</v>
      </c>
      <c r="B963" s="1" t="s">
        <v>132</v>
      </c>
      <c r="C963" s="0" t="n">
        <f aca="false">C962+1</f>
        <v>388551</v>
      </c>
      <c r="D963" s="3" t="n">
        <v>100</v>
      </c>
      <c r="E963" s="4" t="s">
        <v>29</v>
      </c>
    </row>
    <row r="964" customFormat="false" ht="12.8" hidden="false" customHeight="false" outlineLevel="0" collapsed="false">
      <c r="A964" s="1" t="s">
        <v>144</v>
      </c>
      <c r="B964" s="1" t="s">
        <v>64</v>
      </c>
      <c r="C964" s="0" t="n">
        <f aca="false">C963+1</f>
        <v>388552</v>
      </c>
      <c r="D964" s="3" t="n">
        <v>337</v>
      </c>
      <c r="E964" s="4" t="s">
        <v>31</v>
      </c>
    </row>
    <row r="965" customFormat="false" ht="12.8" hidden="false" customHeight="false" outlineLevel="0" collapsed="false">
      <c r="A965" s="1" t="n">
        <v>44452</v>
      </c>
      <c r="B965" s="1" t="s">
        <v>15</v>
      </c>
      <c r="C965" s="0" t="n">
        <f aca="false">C964+1</f>
        <v>388553</v>
      </c>
      <c r="D965" s="3" t="n">
        <v>100</v>
      </c>
      <c r="E965" s="4" t="s">
        <v>44</v>
      </c>
    </row>
    <row r="966" customFormat="false" ht="12.8" hidden="false" customHeight="false" outlineLevel="0" collapsed="false">
      <c r="A966" s="1" t="n">
        <v>44452</v>
      </c>
      <c r="B966" s="1" t="s">
        <v>20</v>
      </c>
      <c r="C966" s="0" t="n">
        <f aca="false">C965+1</f>
        <v>388554</v>
      </c>
      <c r="D966" s="3" t="n">
        <v>50</v>
      </c>
      <c r="E966" s="4" t="s">
        <v>81</v>
      </c>
    </row>
    <row r="967" customFormat="false" ht="12.8" hidden="false" customHeight="false" outlineLevel="0" collapsed="false">
      <c r="A967" s="1" t="n">
        <v>44452</v>
      </c>
      <c r="B967" s="1" t="s">
        <v>20</v>
      </c>
      <c r="C967" s="0" t="n">
        <f aca="false">C966+1</f>
        <v>388555</v>
      </c>
      <c r="E967" s="4" t="s">
        <v>82</v>
      </c>
    </row>
    <row r="968" customFormat="false" ht="12.8" hidden="false" customHeight="false" outlineLevel="0" collapsed="false">
      <c r="A968" s="1" t="n">
        <v>44453</v>
      </c>
      <c r="B968" s="1" t="s">
        <v>90</v>
      </c>
      <c r="C968" s="0" t="n">
        <f aca="false">C967+1</f>
        <v>388556</v>
      </c>
      <c r="D968" s="3" t="n">
        <v>80</v>
      </c>
      <c r="E968" s="4" t="s">
        <v>35</v>
      </c>
    </row>
    <row r="969" customFormat="false" ht="12.8" hidden="false" customHeight="false" outlineLevel="0" collapsed="false">
      <c r="A969" s="1" t="n">
        <v>44453</v>
      </c>
      <c r="B969" s="1" t="s">
        <v>89</v>
      </c>
      <c r="C969" s="0" t="n">
        <f aca="false">C968+1</f>
        <v>388557</v>
      </c>
      <c r="D969" s="3" t="n">
        <v>250</v>
      </c>
      <c r="E969" s="4" t="s">
        <v>12</v>
      </c>
    </row>
    <row r="970" customFormat="false" ht="12.8" hidden="false" customHeight="false" outlineLevel="0" collapsed="false">
      <c r="A970" s="1" t="n">
        <v>44453</v>
      </c>
      <c r="B970" s="1" t="s">
        <v>52</v>
      </c>
      <c r="C970" s="0" t="n">
        <f aca="false">C969+1</f>
        <v>388558</v>
      </c>
      <c r="D970" s="3" t="n">
        <v>130</v>
      </c>
      <c r="E970" s="4" t="s">
        <v>49</v>
      </c>
    </row>
    <row r="971" customFormat="false" ht="12.8" hidden="false" customHeight="false" outlineLevel="0" collapsed="false">
      <c r="A971" s="1" t="n">
        <v>44453</v>
      </c>
      <c r="B971" s="1" t="s">
        <v>26</v>
      </c>
      <c r="C971" s="0" t="n">
        <f aca="false">C970+1</f>
        <v>388559</v>
      </c>
      <c r="D971" s="3" t="n">
        <v>60</v>
      </c>
      <c r="E971" s="4" t="s">
        <v>145</v>
      </c>
    </row>
    <row r="972" customFormat="false" ht="12.8" hidden="false" customHeight="false" outlineLevel="0" collapsed="false">
      <c r="A972" s="1" t="n">
        <v>44455</v>
      </c>
      <c r="B972" s="1" t="s">
        <v>26</v>
      </c>
      <c r="C972" s="0" t="n">
        <f aca="false">C971+1</f>
        <v>388560</v>
      </c>
      <c r="D972" s="3" t="n">
        <v>0</v>
      </c>
      <c r="E972" s="4" t="s">
        <v>14</v>
      </c>
    </row>
    <row r="973" customFormat="false" ht="12.8" hidden="false" customHeight="false" outlineLevel="0" collapsed="false">
      <c r="A973" s="1" t="n">
        <v>44455</v>
      </c>
      <c r="B973" s="1" t="s">
        <v>132</v>
      </c>
      <c r="C973" s="0" t="n">
        <f aca="false">C972+1</f>
        <v>388561</v>
      </c>
      <c r="D973" s="3" t="n">
        <v>200</v>
      </c>
      <c r="E973" s="4" t="s">
        <v>41</v>
      </c>
    </row>
    <row r="974" customFormat="false" ht="12.8" hidden="false" customHeight="false" outlineLevel="0" collapsed="false">
      <c r="A974" s="1" t="n">
        <v>44455</v>
      </c>
      <c r="B974" s="1" t="s">
        <v>71</v>
      </c>
      <c r="C974" s="0" t="n">
        <f aca="false">C973+1</f>
        <v>388562</v>
      </c>
      <c r="D974" s="3" t="n">
        <v>60</v>
      </c>
      <c r="E974" s="4" t="s">
        <v>95</v>
      </c>
    </row>
    <row r="975" customFormat="false" ht="12.8" hidden="false" customHeight="false" outlineLevel="0" collapsed="false">
      <c r="A975" s="1" t="n">
        <v>44456</v>
      </c>
      <c r="B975" s="1" t="s">
        <v>89</v>
      </c>
      <c r="C975" s="0" t="n">
        <f aca="false">C974+1</f>
        <v>388563</v>
      </c>
      <c r="D975" s="3" t="n">
        <v>200</v>
      </c>
      <c r="E975" s="4" t="s">
        <v>12</v>
      </c>
    </row>
    <row r="976" customFormat="false" ht="12.8" hidden="false" customHeight="false" outlineLevel="0" collapsed="false">
      <c r="A976" s="1" t="n">
        <v>44456</v>
      </c>
      <c r="B976" s="1" t="s">
        <v>20</v>
      </c>
      <c r="C976" s="0" t="n">
        <f aca="false">C975+1</f>
        <v>388564</v>
      </c>
      <c r="D976" s="3" t="n">
        <v>40</v>
      </c>
      <c r="E976" s="4" t="s">
        <v>27</v>
      </c>
    </row>
    <row r="977" customFormat="false" ht="12.8" hidden="false" customHeight="false" outlineLevel="0" collapsed="false">
      <c r="A977" s="1" t="n">
        <v>44457</v>
      </c>
      <c r="B977" s="1" t="s">
        <v>89</v>
      </c>
      <c r="C977" s="0" t="n">
        <f aca="false">C976+1</f>
        <v>388565</v>
      </c>
      <c r="D977" s="3" t="n">
        <v>100</v>
      </c>
      <c r="E977" s="4" t="s">
        <v>31</v>
      </c>
    </row>
    <row r="978" customFormat="false" ht="12.8" hidden="false" customHeight="false" outlineLevel="0" collapsed="false">
      <c r="A978" s="1" t="n">
        <v>44457</v>
      </c>
      <c r="B978" s="1" t="s">
        <v>15</v>
      </c>
      <c r="C978" s="0" t="n">
        <f aca="false">C977+1</f>
        <v>388566</v>
      </c>
      <c r="D978" s="3" t="n">
        <v>100</v>
      </c>
      <c r="E978" s="4" t="s">
        <v>16</v>
      </c>
    </row>
    <row r="979" customFormat="false" ht="12.8" hidden="false" customHeight="false" outlineLevel="0" collapsed="false">
      <c r="A979" s="1" t="n">
        <v>44457</v>
      </c>
      <c r="B979" s="1" t="s">
        <v>52</v>
      </c>
      <c r="C979" s="0" t="n">
        <f aca="false">C978+1</f>
        <v>388567</v>
      </c>
      <c r="D979" s="3" t="n">
        <v>110</v>
      </c>
      <c r="E979" s="4" t="s">
        <v>18</v>
      </c>
    </row>
    <row r="980" customFormat="false" ht="12.8" hidden="false" customHeight="false" outlineLevel="0" collapsed="false">
      <c r="A980" s="1" t="n">
        <v>44457</v>
      </c>
      <c r="B980" s="1" t="s">
        <v>20</v>
      </c>
      <c r="C980" s="0" t="n">
        <f aca="false">C979+1</f>
        <v>388568</v>
      </c>
      <c r="E980" s="4" t="s">
        <v>51</v>
      </c>
    </row>
    <row r="981" customFormat="false" ht="12.8" hidden="false" customHeight="false" outlineLevel="0" collapsed="false">
      <c r="A981" s="1" t="n">
        <v>44457</v>
      </c>
      <c r="B981" s="1" t="s">
        <v>20</v>
      </c>
      <c r="C981" s="0" t="n">
        <f aca="false">C980+1</f>
        <v>388569</v>
      </c>
      <c r="E981" s="4" t="s">
        <v>81</v>
      </c>
    </row>
    <row r="982" customFormat="false" ht="12.8" hidden="false" customHeight="false" outlineLevel="0" collapsed="false">
      <c r="A982" s="1" t="n">
        <v>44458</v>
      </c>
      <c r="B982" s="1" t="s">
        <v>15</v>
      </c>
      <c r="C982" s="0" t="n">
        <f aca="false">C981+1</f>
        <v>388570</v>
      </c>
      <c r="D982" s="3" t="n">
        <v>100</v>
      </c>
      <c r="E982" s="4" t="s">
        <v>44</v>
      </c>
    </row>
    <row r="983" customFormat="false" ht="12.8" hidden="false" customHeight="false" outlineLevel="0" collapsed="false">
      <c r="A983" s="1" t="n">
        <v>44458</v>
      </c>
      <c r="B983" s="1" t="s">
        <v>132</v>
      </c>
      <c r="C983" s="0" t="n">
        <f aca="false">C982+1</f>
        <v>388571</v>
      </c>
      <c r="D983" s="3" t="n">
        <v>100</v>
      </c>
      <c r="E983" s="4" t="s">
        <v>46</v>
      </c>
    </row>
    <row r="984" customFormat="false" ht="12.8" hidden="false" customHeight="false" outlineLevel="0" collapsed="false">
      <c r="A984" s="1" t="n">
        <v>44458</v>
      </c>
      <c r="B984" s="1" t="s">
        <v>22</v>
      </c>
      <c r="C984" s="0" t="n">
        <f aca="false">C983+1</f>
        <v>388572</v>
      </c>
      <c r="D984" s="3" t="n">
        <v>100</v>
      </c>
      <c r="E984" s="4" t="s">
        <v>40</v>
      </c>
    </row>
    <row r="985" customFormat="false" ht="12.8" hidden="false" customHeight="false" outlineLevel="0" collapsed="false">
      <c r="A985" s="1" t="n">
        <v>44459</v>
      </c>
      <c r="B985" s="1" t="s">
        <v>90</v>
      </c>
      <c r="C985" s="0" t="n">
        <f aca="false">C984+1</f>
        <v>388573</v>
      </c>
      <c r="D985" s="3" t="n">
        <v>130</v>
      </c>
      <c r="E985" s="4" t="s">
        <v>31</v>
      </c>
    </row>
    <row r="986" customFormat="false" ht="12.8" hidden="false" customHeight="false" outlineLevel="0" collapsed="false">
      <c r="A986" s="1" t="n">
        <v>44459</v>
      </c>
      <c r="B986" s="1" t="s">
        <v>37</v>
      </c>
      <c r="C986" s="0" t="n">
        <f aca="false">C985+1</f>
        <v>388574</v>
      </c>
      <c r="D986" s="3" t="n">
        <v>100</v>
      </c>
      <c r="E986" s="4" t="s">
        <v>14</v>
      </c>
    </row>
    <row r="987" customFormat="false" ht="12.8" hidden="false" customHeight="false" outlineLevel="0" collapsed="false">
      <c r="A987" s="1" t="n">
        <v>44459</v>
      </c>
      <c r="B987" s="1" t="s">
        <v>84</v>
      </c>
      <c r="C987" s="0" t="n">
        <f aca="false">C986+1</f>
        <v>388575</v>
      </c>
      <c r="D987" s="3" t="n">
        <v>100</v>
      </c>
      <c r="E987" s="4" t="s">
        <v>29</v>
      </c>
    </row>
    <row r="988" customFormat="false" ht="12.8" hidden="false" customHeight="false" outlineLevel="0" collapsed="false">
      <c r="A988" s="1" t="n">
        <v>44459</v>
      </c>
      <c r="B988" s="1" t="s">
        <v>71</v>
      </c>
      <c r="C988" s="0" t="n">
        <f aca="false">C987+1</f>
        <v>388576</v>
      </c>
      <c r="D988" s="3" t="n">
        <v>60</v>
      </c>
      <c r="E988" s="4" t="s">
        <v>95</v>
      </c>
    </row>
    <row r="989" customFormat="false" ht="12.8" hidden="false" customHeight="false" outlineLevel="0" collapsed="false">
      <c r="A989" s="1" t="n">
        <v>44459</v>
      </c>
      <c r="B989" s="1" t="s">
        <v>15</v>
      </c>
      <c r="C989" s="0" t="n">
        <f aca="false">C988+1</f>
        <v>388577</v>
      </c>
      <c r="D989" s="3" t="n">
        <v>200</v>
      </c>
      <c r="E989" s="4" t="s">
        <v>16</v>
      </c>
    </row>
    <row r="990" customFormat="false" ht="12.8" hidden="false" customHeight="false" outlineLevel="0" collapsed="false">
      <c r="A990" s="1" t="n">
        <v>44461</v>
      </c>
      <c r="B990" s="1" t="s">
        <v>86</v>
      </c>
      <c r="C990" s="0" t="n">
        <f aca="false">C989+1</f>
        <v>388578</v>
      </c>
      <c r="D990" s="3" t="n">
        <v>200</v>
      </c>
      <c r="E990" s="4" t="s">
        <v>44</v>
      </c>
    </row>
    <row r="991" customFormat="false" ht="12.8" hidden="false" customHeight="false" outlineLevel="0" collapsed="false">
      <c r="A991" s="1" t="n">
        <v>44460</v>
      </c>
      <c r="B991" s="1" t="s">
        <v>26</v>
      </c>
      <c r="C991" s="0" t="n">
        <f aca="false">C990+1</f>
        <v>388579</v>
      </c>
      <c r="D991" s="3" t="n">
        <v>40</v>
      </c>
      <c r="E991" s="4" t="s">
        <v>27</v>
      </c>
    </row>
    <row r="992" customFormat="false" ht="12.8" hidden="false" customHeight="false" outlineLevel="0" collapsed="false">
      <c r="A992" s="1" t="n">
        <v>44461</v>
      </c>
      <c r="B992" s="1" t="s">
        <v>90</v>
      </c>
      <c r="C992" s="0" t="n">
        <f aca="false">C991+1</f>
        <v>388580</v>
      </c>
      <c r="D992" s="3" t="n">
        <v>200</v>
      </c>
      <c r="E992" s="4" t="s">
        <v>23</v>
      </c>
    </row>
    <row r="993" customFormat="false" ht="12.8" hidden="false" customHeight="false" outlineLevel="0" collapsed="false">
      <c r="A993" s="1" t="n">
        <v>44461</v>
      </c>
      <c r="B993" s="1" t="s">
        <v>89</v>
      </c>
      <c r="C993" s="0" t="n">
        <f aca="false">C992+1</f>
        <v>388581</v>
      </c>
      <c r="D993" s="3" t="n">
        <v>150</v>
      </c>
      <c r="E993" s="4" t="s">
        <v>31</v>
      </c>
    </row>
    <row r="994" customFormat="false" ht="12.8" hidden="false" customHeight="false" outlineLevel="0" collapsed="false">
      <c r="A994" s="1" t="n">
        <v>44461</v>
      </c>
      <c r="B994" s="1" t="s">
        <v>64</v>
      </c>
      <c r="C994" s="0" t="n">
        <f aca="false">C993+1</f>
        <v>388582</v>
      </c>
      <c r="D994" s="3" t="n">
        <v>100</v>
      </c>
      <c r="E994" s="4" t="s">
        <v>35</v>
      </c>
    </row>
    <row r="995" customFormat="false" ht="12.8" hidden="false" customHeight="false" outlineLevel="0" collapsed="false">
      <c r="A995" s="1" t="n">
        <v>44461</v>
      </c>
      <c r="B995" s="1" t="s">
        <v>132</v>
      </c>
      <c r="C995" s="0" t="n">
        <f aca="false">C994+1</f>
        <v>388583</v>
      </c>
      <c r="D995" s="3" t="n">
        <v>0</v>
      </c>
      <c r="E995" s="4" t="s">
        <v>14</v>
      </c>
    </row>
    <row r="996" customFormat="false" ht="12.8" hidden="false" customHeight="false" outlineLevel="0" collapsed="false">
      <c r="A996" s="1" t="n">
        <v>44461</v>
      </c>
      <c r="B996" s="1" t="s">
        <v>89</v>
      </c>
      <c r="C996" s="0" t="n">
        <f aca="false">C995+1</f>
        <v>388584</v>
      </c>
      <c r="D996" s="3" t="n">
        <v>100</v>
      </c>
      <c r="E996" s="4" t="s">
        <v>12</v>
      </c>
    </row>
    <row r="997" customFormat="false" ht="12.8" hidden="false" customHeight="false" outlineLevel="0" collapsed="false">
      <c r="A997" s="1" t="n">
        <v>44461</v>
      </c>
      <c r="B997" s="1" t="s">
        <v>86</v>
      </c>
      <c r="C997" s="0" t="n">
        <f aca="false">C996+1</f>
        <v>388585</v>
      </c>
      <c r="D997" s="3" t="n">
        <v>200</v>
      </c>
      <c r="E997" s="4" t="s">
        <v>29</v>
      </c>
    </row>
    <row r="998" customFormat="false" ht="12.8" hidden="false" customHeight="false" outlineLevel="0" collapsed="false">
      <c r="A998" s="1" t="n">
        <v>44461</v>
      </c>
      <c r="B998" s="1" t="s">
        <v>52</v>
      </c>
      <c r="C998" s="0" t="n">
        <f aca="false">C997+1</f>
        <v>388586</v>
      </c>
      <c r="D998" s="3" t="n">
        <v>200</v>
      </c>
      <c r="E998" s="4" t="s">
        <v>41</v>
      </c>
    </row>
    <row r="999" customFormat="false" ht="12.8" hidden="false" customHeight="false" outlineLevel="0" collapsed="false">
      <c r="A999" s="1" t="n">
        <v>44461</v>
      </c>
      <c r="B999" s="1" t="s">
        <v>85</v>
      </c>
      <c r="C999" s="0" t="n">
        <f aca="false">C998+1</f>
        <v>388587</v>
      </c>
      <c r="D999" s="3" t="n">
        <v>80</v>
      </c>
      <c r="E999" s="4" t="s">
        <v>24</v>
      </c>
    </row>
    <row r="1000" customFormat="false" ht="12.8" hidden="false" customHeight="false" outlineLevel="0" collapsed="false">
      <c r="A1000" s="1" t="n">
        <v>44461</v>
      </c>
      <c r="B1000" s="1" t="s">
        <v>132</v>
      </c>
      <c r="C1000" s="0" t="n">
        <f aca="false">C999+1</f>
        <v>388588</v>
      </c>
      <c r="D1000" s="3" t="n">
        <v>200</v>
      </c>
      <c r="E1000" s="4" t="s">
        <v>40</v>
      </c>
    </row>
    <row r="1001" customFormat="false" ht="12.8" hidden="false" customHeight="false" outlineLevel="0" collapsed="false">
      <c r="A1001" s="1" t="n">
        <v>44462</v>
      </c>
      <c r="B1001" s="1" t="s">
        <v>15</v>
      </c>
      <c r="C1001" s="0" t="n">
        <f aca="false">C1000+1</f>
        <v>388589</v>
      </c>
      <c r="D1001" s="3" t="n">
        <v>200</v>
      </c>
      <c r="E1001" s="4" t="s">
        <v>16</v>
      </c>
    </row>
    <row r="1002" customFormat="false" ht="12.8" hidden="false" customHeight="false" outlineLevel="0" collapsed="false">
      <c r="A1002" s="1" t="n">
        <v>44462</v>
      </c>
      <c r="B1002" s="1" t="s">
        <v>89</v>
      </c>
      <c r="C1002" s="0" t="n">
        <f aca="false">C1001+1</f>
        <v>388590</v>
      </c>
      <c r="D1002" s="3" t="n">
        <v>200</v>
      </c>
      <c r="E1002" s="4" t="s">
        <v>49</v>
      </c>
    </row>
    <row r="1003" customFormat="false" ht="12.8" hidden="false" customHeight="false" outlineLevel="0" collapsed="false">
      <c r="A1003" s="1" t="n">
        <v>44462</v>
      </c>
      <c r="B1003" s="1" t="s">
        <v>90</v>
      </c>
      <c r="C1003" s="0" t="n">
        <f aca="false">C1002+1</f>
        <v>388591</v>
      </c>
      <c r="D1003" s="3" t="n">
        <v>100</v>
      </c>
      <c r="E1003" s="4" t="s">
        <v>35</v>
      </c>
    </row>
    <row r="1004" customFormat="false" ht="12.8" hidden="false" customHeight="false" outlineLevel="0" collapsed="false">
      <c r="A1004" s="1" t="n">
        <v>44462</v>
      </c>
      <c r="B1004" s="1" t="s">
        <v>89</v>
      </c>
      <c r="C1004" s="0" t="n">
        <f aca="false">C1003+1</f>
        <v>388592</v>
      </c>
      <c r="D1004" s="3" t="n">
        <v>300</v>
      </c>
      <c r="E1004" s="4" t="s">
        <v>12</v>
      </c>
    </row>
    <row r="1005" customFormat="false" ht="12.8" hidden="false" customHeight="false" outlineLevel="0" collapsed="false">
      <c r="A1005" s="1" t="n">
        <v>44463</v>
      </c>
      <c r="B1005" s="1" t="s">
        <v>26</v>
      </c>
      <c r="C1005" s="0" t="n">
        <f aca="false">C1004+1</f>
        <v>388593</v>
      </c>
      <c r="D1005" s="3" t="n">
        <v>40</v>
      </c>
      <c r="E1005" s="4" t="s">
        <v>27</v>
      </c>
    </row>
    <row r="1006" customFormat="false" ht="12.8" hidden="false" customHeight="false" outlineLevel="0" collapsed="false">
      <c r="A1006" s="1" t="n">
        <v>44464</v>
      </c>
      <c r="B1006" s="1" t="s">
        <v>37</v>
      </c>
      <c r="C1006" s="0" t="n">
        <f aca="false">C1005+1</f>
        <v>388594</v>
      </c>
      <c r="D1006" s="3" t="n">
        <v>100</v>
      </c>
      <c r="E1006" s="4" t="s">
        <v>44</v>
      </c>
    </row>
    <row r="1007" customFormat="false" ht="12.8" hidden="false" customHeight="false" outlineLevel="0" collapsed="false">
      <c r="A1007" s="1" t="n">
        <v>44464</v>
      </c>
      <c r="B1007" s="1" t="s">
        <v>84</v>
      </c>
      <c r="C1007" s="0" t="n">
        <f aca="false">C1006+1</f>
        <v>388595</v>
      </c>
      <c r="D1007" s="3" t="n">
        <v>400</v>
      </c>
      <c r="E1007" s="4" t="s">
        <v>40</v>
      </c>
    </row>
    <row r="1008" customFormat="false" ht="12.8" hidden="false" customHeight="false" outlineLevel="0" collapsed="false">
      <c r="A1008" s="1" t="n">
        <v>44464</v>
      </c>
      <c r="B1008" s="1" t="s">
        <v>15</v>
      </c>
      <c r="C1008" s="0" t="n">
        <f aca="false">C1007+1</f>
        <v>388596</v>
      </c>
      <c r="D1008" s="3" t="n">
        <v>400</v>
      </c>
      <c r="E1008" s="4" t="s">
        <v>16</v>
      </c>
    </row>
    <row r="1009" customFormat="false" ht="12.8" hidden="false" customHeight="false" outlineLevel="0" collapsed="false">
      <c r="A1009" s="1" t="n">
        <v>44464</v>
      </c>
      <c r="B1009" s="1" t="s">
        <v>86</v>
      </c>
      <c r="C1009" s="0" t="n">
        <f aca="false">C1008+1</f>
        <v>388597</v>
      </c>
      <c r="D1009" s="3" t="n">
        <v>500</v>
      </c>
      <c r="E1009" s="4" t="s">
        <v>35</v>
      </c>
    </row>
    <row r="1010" customFormat="false" ht="12.8" hidden="false" customHeight="false" outlineLevel="0" collapsed="false">
      <c r="A1010" s="1" t="n">
        <v>44465</v>
      </c>
      <c r="B1010" s="1" t="s">
        <v>86</v>
      </c>
      <c r="C1010" s="0" t="n">
        <f aca="false">C1009+1</f>
        <v>388598</v>
      </c>
      <c r="D1010" s="3" t="n">
        <v>100</v>
      </c>
      <c r="E1010" s="4" t="s">
        <v>38</v>
      </c>
    </row>
    <row r="1011" customFormat="false" ht="12.8" hidden="false" customHeight="false" outlineLevel="0" collapsed="false">
      <c r="A1011" s="1" t="n">
        <v>44465</v>
      </c>
      <c r="B1011" s="1" t="s">
        <v>15</v>
      </c>
      <c r="C1011" s="0" t="n">
        <f aca="false">C1010+1</f>
        <v>388599</v>
      </c>
      <c r="D1011" s="3" t="n">
        <v>100</v>
      </c>
      <c r="E1011" s="4" t="s">
        <v>16</v>
      </c>
    </row>
    <row r="1012" customFormat="false" ht="12.8" hidden="false" customHeight="false" outlineLevel="0" collapsed="false">
      <c r="A1012" s="1" t="n">
        <v>44465</v>
      </c>
      <c r="B1012" s="1" t="s">
        <v>132</v>
      </c>
      <c r="C1012" s="0" t="n">
        <f aca="false">C1011+1</f>
        <v>388600</v>
      </c>
      <c r="D1012" s="3" t="n">
        <v>100</v>
      </c>
      <c r="E1012" s="4" t="s">
        <v>40</v>
      </c>
    </row>
    <row r="1013" customFormat="false" ht="12.8" hidden="false" customHeight="false" outlineLevel="0" collapsed="false">
      <c r="A1013" s="1" t="n">
        <v>44468</v>
      </c>
      <c r="B1013" s="2" t="s">
        <v>57</v>
      </c>
      <c r="C1013" s="0" t="n">
        <v>388601</v>
      </c>
      <c r="D1013" s="3" t="n">
        <v>58</v>
      </c>
      <c r="E1013" s="4" t="s">
        <v>81</v>
      </c>
    </row>
    <row r="1014" customFormat="false" ht="12.8" hidden="false" customHeight="false" outlineLevel="0" collapsed="false">
      <c r="A1014" s="1" t="n">
        <v>44465</v>
      </c>
      <c r="B1014" s="2" t="s">
        <v>42</v>
      </c>
      <c r="C1014" s="0" t="n">
        <v>388602</v>
      </c>
      <c r="D1014" s="3" t="n">
        <v>200</v>
      </c>
      <c r="E1014" s="4" t="s">
        <v>29</v>
      </c>
    </row>
    <row r="1015" customFormat="false" ht="12.8" hidden="false" customHeight="false" outlineLevel="0" collapsed="false">
      <c r="A1015" s="1" t="n">
        <v>44466</v>
      </c>
      <c r="B1015" s="2" t="s">
        <v>17</v>
      </c>
      <c r="C1015" s="0" t="n">
        <v>388603</v>
      </c>
      <c r="D1015" s="3" t="n">
        <v>300</v>
      </c>
      <c r="E1015" s="4" t="s">
        <v>18</v>
      </c>
    </row>
    <row r="1016" customFormat="false" ht="12.8" hidden="false" customHeight="false" outlineLevel="0" collapsed="false">
      <c r="A1016" s="1" t="n">
        <v>44466</v>
      </c>
      <c r="B1016" s="2" t="s">
        <v>64</v>
      </c>
      <c r="C1016" s="0" t="n">
        <f aca="false">C1015+1</f>
        <v>388604</v>
      </c>
      <c r="D1016" s="3" t="n">
        <v>200</v>
      </c>
      <c r="E1016" s="4" t="s">
        <v>41</v>
      </c>
    </row>
    <row r="1017" customFormat="false" ht="12.8" hidden="false" customHeight="false" outlineLevel="0" collapsed="false">
      <c r="A1017" s="1" t="n">
        <v>44466</v>
      </c>
      <c r="B1017" s="2" t="s">
        <v>89</v>
      </c>
      <c r="C1017" s="0" t="n">
        <f aca="false">C1016+1</f>
        <v>388605</v>
      </c>
      <c r="D1017" s="3" t="n">
        <v>100</v>
      </c>
      <c r="E1017" s="4" t="s">
        <v>23</v>
      </c>
    </row>
    <row r="1018" customFormat="false" ht="12.8" hidden="false" customHeight="false" outlineLevel="0" collapsed="false">
      <c r="A1018" s="1" t="n">
        <v>44467</v>
      </c>
      <c r="B1018" s="2" t="s">
        <v>42</v>
      </c>
      <c r="C1018" s="0" t="n">
        <f aca="false">C1017+1</f>
        <v>388606</v>
      </c>
      <c r="D1018" s="3" t="n">
        <v>100</v>
      </c>
      <c r="E1018" s="4" t="s">
        <v>23</v>
      </c>
    </row>
    <row r="1019" customFormat="false" ht="12.8" hidden="false" customHeight="false" outlineLevel="0" collapsed="false">
      <c r="A1019" s="1" t="n">
        <v>44467</v>
      </c>
      <c r="B1019" s="2" t="s">
        <v>87</v>
      </c>
      <c r="C1019" s="0" t="n">
        <f aca="false">C1018+1</f>
        <v>388607</v>
      </c>
      <c r="D1019" s="3" t="n">
        <v>200</v>
      </c>
      <c r="E1019" s="4" t="s">
        <v>31</v>
      </c>
    </row>
    <row r="1020" customFormat="false" ht="12.8" hidden="false" customHeight="false" outlineLevel="0" collapsed="false">
      <c r="A1020" s="1" t="n">
        <v>44467</v>
      </c>
      <c r="B1020" s="2" t="s">
        <v>89</v>
      </c>
      <c r="C1020" s="0" t="n">
        <f aca="false">C1019+1</f>
        <v>388608</v>
      </c>
      <c r="D1020" s="3" t="n">
        <v>200</v>
      </c>
      <c r="E1020" s="4" t="s">
        <v>44</v>
      </c>
    </row>
    <row r="1021" customFormat="false" ht="12.8" hidden="false" customHeight="false" outlineLevel="0" collapsed="false">
      <c r="A1021" s="1" t="n">
        <v>44467</v>
      </c>
      <c r="B1021" s="2" t="s">
        <v>37</v>
      </c>
      <c r="C1021" s="0" t="n">
        <f aca="false">C1020+1</f>
        <v>388609</v>
      </c>
      <c r="D1021" s="3" t="n">
        <v>200</v>
      </c>
      <c r="E1021" s="4" t="s">
        <v>49</v>
      </c>
    </row>
    <row r="1022" customFormat="false" ht="12.8" hidden="false" customHeight="false" outlineLevel="0" collapsed="false">
      <c r="A1022" s="1" t="n">
        <v>44467</v>
      </c>
      <c r="B1022" s="2" t="s">
        <v>17</v>
      </c>
      <c r="C1022" s="0" t="n">
        <f aca="false">C1021+1</f>
        <v>388610</v>
      </c>
      <c r="D1022" s="3" t="n">
        <v>100</v>
      </c>
      <c r="E1022" s="4" t="s">
        <v>24</v>
      </c>
    </row>
    <row r="1023" customFormat="false" ht="12.8" hidden="false" customHeight="false" outlineLevel="0" collapsed="false">
      <c r="A1023" s="1" t="n">
        <v>44467</v>
      </c>
      <c r="B1023" s="2" t="s">
        <v>71</v>
      </c>
      <c r="C1023" s="0" t="n">
        <f aca="false">C1022+1</f>
        <v>388611</v>
      </c>
      <c r="D1023" s="3" t="n">
        <v>60</v>
      </c>
      <c r="E1023" s="4" t="s">
        <v>95</v>
      </c>
    </row>
    <row r="1024" customFormat="false" ht="12.8" hidden="false" customHeight="false" outlineLevel="0" collapsed="false">
      <c r="A1024" s="1" t="n">
        <v>44468</v>
      </c>
      <c r="B1024" s="2" t="s">
        <v>89</v>
      </c>
      <c r="C1024" s="0" t="n">
        <f aca="false">C1023+1</f>
        <v>388612</v>
      </c>
      <c r="D1024" s="3" t="n">
        <v>100</v>
      </c>
      <c r="E1024" s="4" t="s">
        <v>44</v>
      </c>
    </row>
    <row r="1025" customFormat="false" ht="12.8" hidden="false" customHeight="false" outlineLevel="0" collapsed="false">
      <c r="A1025" s="1" t="n">
        <v>44468</v>
      </c>
      <c r="B1025" s="2" t="s">
        <v>42</v>
      </c>
      <c r="C1025" s="0" t="n">
        <f aca="false">C1024+1</f>
        <v>388613</v>
      </c>
      <c r="D1025" s="3" t="n">
        <v>100</v>
      </c>
      <c r="E1025" s="4" t="s">
        <v>24</v>
      </c>
    </row>
    <row r="1026" customFormat="false" ht="12.8" hidden="false" customHeight="false" outlineLevel="0" collapsed="false">
      <c r="A1026" s="1" t="n">
        <v>44468</v>
      </c>
      <c r="B1026" s="2" t="s">
        <v>26</v>
      </c>
      <c r="C1026" s="0" t="n">
        <f aca="false">C1025+1</f>
        <v>388614</v>
      </c>
      <c r="D1026" s="3" t="n">
        <v>108</v>
      </c>
      <c r="E1026" s="4" t="s">
        <v>65</v>
      </c>
    </row>
    <row r="1027" customFormat="false" ht="12.8" hidden="false" customHeight="false" outlineLevel="0" collapsed="false">
      <c r="A1027" s="1" t="n">
        <v>44468</v>
      </c>
      <c r="B1027" s="2" t="s">
        <v>64</v>
      </c>
      <c r="C1027" s="0" t="n">
        <f aca="false">C1026+1</f>
        <v>388615</v>
      </c>
      <c r="D1027" s="3" t="n">
        <v>100</v>
      </c>
      <c r="E1027" s="4" t="s">
        <v>41</v>
      </c>
    </row>
    <row r="1028" customFormat="false" ht="12.8" hidden="false" customHeight="false" outlineLevel="0" collapsed="false">
      <c r="A1028" s="1" t="n">
        <v>44469</v>
      </c>
      <c r="B1028" s="2" t="s">
        <v>132</v>
      </c>
      <c r="C1028" s="0" t="n">
        <f aca="false">C1027+1</f>
        <v>388616</v>
      </c>
      <c r="D1028" s="3" t="n">
        <v>200</v>
      </c>
      <c r="E1028" s="4" t="s">
        <v>35</v>
      </c>
    </row>
    <row r="1029" customFormat="false" ht="12.8" hidden="false" customHeight="false" outlineLevel="0" collapsed="false">
      <c r="A1029" s="1" t="n">
        <v>44469</v>
      </c>
      <c r="B1029" s="2" t="s">
        <v>89</v>
      </c>
      <c r="C1029" s="0" t="n">
        <f aca="false">C1028+1</f>
        <v>388617</v>
      </c>
      <c r="D1029" s="3" t="n">
        <f aca="false">444+444</f>
        <v>888</v>
      </c>
      <c r="E1029" s="4" t="s">
        <v>12</v>
      </c>
    </row>
    <row r="1030" customFormat="false" ht="12.8" hidden="false" customHeight="false" outlineLevel="0" collapsed="false">
      <c r="A1030" s="1" t="n">
        <v>44470</v>
      </c>
      <c r="B1030" s="2" t="s">
        <v>42</v>
      </c>
      <c r="C1030" s="0" t="n">
        <f aca="false">C1029+1</f>
        <v>388618</v>
      </c>
      <c r="D1030" s="3" t="n">
        <f aca="false">444+24</f>
        <v>468</v>
      </c>
      <c r="E1030" s="4" t="s">
        <v>23</v>
      </c>
    </row>
    <row r="1031" customFormat="false" ht="12.8" hidden="false" customHeight="false" outlineLevel="0" collapsed="false">
      <c r="A1031" s="1" t="n">
        <v>44471</v>
      </c>
      <c r="B1031" s="2" t="s">
        <v>37</v>
      </c>
      <c r="C1031" s="0" t="n">
        <f aca="false">C1030+1</f>
        <v>388619</v>
      </c>
      <c r="D1031" s="3" t="n">
        <v>80</v>
      </c>
      <c r="E1031" s="4" t="s">
        <v>35</v>
      </c>
    </row>
    <row r="1032" customFormat="false" ht="12.8" hidden="false" customHeight="false" outlineLevel="0" collapsed="false">
      <c r="A1032" s="1" t="n">
        <v>44472</v>
      </c>
      <c r="B1032" s="2" t="s">
        <v>87</v>
      </c>
      <c r="C1032" s="0" t="n">
        <f aca="false">C1031+1</f>
        <v>388620</v>
      </c>
      <c r="D1032" s="3" t="n">
        <f aca="false">562-183+500-179</f>
        <v>700</v>
      </c>
      <c r="E1032" s="4" t="s">
        <v>44</v>
      </c>
    </row>
    <row r="1033" customFormat="false" ht="12.8" hidden="false" customHeight="false" outlineLevel="0" collapsed="false">
      <c r="A1033" s="1" t="n">
        <v>44473</v>
      </c>
      <c r="B1033" s="2" t="s">
        <v>87</v>
      </c>
      <c r="C1033" s="0" t="n">
        <f aca="false">C1032+1</f>
        <v>388621</v>
      </c>
      <c r="D1033" s="3" t="n">
        <v>200</v>
      </c>
      <c r="E1033" s="4" t="s">
        <v>31</v>
      </c>
    </row>
    <row r="1034" customFormat="false" ht="12.8" hidden="false" customHeight="false" outlineLevel="0" collapsed="false">
      <c r="A1034" s="1" t="n">
        <v>44472</v>
      </c>
      <c r="B1034" s="2" t="s">
        <v>50</v>
      </c>
      <c r="C1034" s="0" t="n">
        <f aca="false">C1033+1</f>
        <v>388622</v>
      </c>
      <c r="D1034" s="3" t="n">
        <v>200</v>
      </c>
      <c r="E1034" s="4" t="s">
        <v>41</v>
      </c>
    </row>
    <row r="1035" customFormat="false" ht="12.8" hidden="false" customHeight="false" outlineLevel="0" collapsed="false">
      <c r="A1035" s="1" t="n">
        <v>44472</v>
      </c>
      <c r="B1035" s="2" t="s">
        <v>26</v>
      </c>
      <c r="C1035" s="0" t="n">
        <f aca="false">C1034+1</f>
        <v>388623</v>
      </c>
      <c r="D1035" s="3" t="n">
        <v>40</v>
      </c>
      <c r="E1035" s="4" t="s">
        <v>27</v>
      </c>
    </row>
    <row r="1036" customFormat="false" ht="12.8" hidden="false" customHeight="false" outlineLevel="0" collapsed="false">
      <c r="A1036" s="1" t="n">
        <v>44473</v>
      </c>
      <c r="B1036" s="2" t="s">
        <v>37</v>
      </c>
      <c r="C1036" s="0" t="n">
        <f aca="false">C1035+1</f>
        <v>388624</v>
      </c>
      <c r="D1036" s="3" t="n">
        <v>849</v>
      </c>
      <c r="E1036" s="4" t="s">
        <v>24</v>
      </c>
    </row>
    <row r="1037" customFormat="false" ht="12.8" hidden="false" customHeight="false" outlineLevel="0" collapsed="false">
      <c r="A1037" s="1" t="n">
        <v>44473</v>
      </c>
      <c r="B1037" s="2" t="s">
        <v>17</v>
      </c>
      <c r="C1037" s="0" t="n">
        <f aca="false">C1036+1</f>
        <v>388625</v>
      </c>
      <c r="D1037" s="3" t="n">
        <v>200</v>
      </c>
      <c r="E1037" s="4" t="s">
        <v>18</v>
      </c>
    </row>
    <row r="1038" customFormat="false" ht="12.8" hidden="false" customHeight="false" outlineLevel="0" collapsed="false">
      <c r="A1038" s="1" t="n">
        <v>44474</v>
      </c>
      <c r="B1038" s="2" t="s">
        <v>42</v>
      </c>
      <c r="C1038" s="0" t="n">
        <f aca="false">C1037+1</f>
        <v>388626</v>
      </c>
      <c r="D1038" s="3" t="n">
        <v>310</v>
      </c>
      <c r="E1038" s="4" t="s">
        <v>23</v>
      </c>
    </row>
    <row r="1039" customFormat="false" ht="12.8" hidden="false" customHeight="false" outlineLevel="0" collapsed="false">
      <c r="A1039" s="1" t="n">
        <v>44474</v>
      </c>
      <c r="B1039" s="2" t="s">
        <v>71</v>
      </c>
      <c r="C1039" s="0" t="n">
        <f aca="false">C1038+1</f>
        <v>388627</v>
      </c>
      <c r="D1039" s="3" t="n">
        <v>70</v>
      </c>
      <c r="E1039" s="4" t="s">
        <v>95</v>
      </c>
    </row>
    <row r="1040" customFormat="false" ht="12.8" hidden="false" customHeight="false" outlineLevel="0" collapsed="false">
      <c r="A1040" s="1" t="n">
        <v>44476</v>
      </c>
      <c r="B1040" s="2" t="s">
        <v>26</v>
      </c>
      <c r="C1040" s="0" t="n">
        <f aca="false">C1039+1</f>
        <v>388628</v>
      </c>
      <c r="D1040" s="3" t="n">
        <v>40</v>
      </c>
      <c r="E1040" s="4" t="s">
        <v>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39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E92" activeCellId="0" sqref="E92"/>
    </sheetView>
  </sheetViews>
  <sheetFormatPr defaultColWidth="12.48828125" defaultRowHeight="12.8" zeroHeight="false" outlineLevelRow="0" outlineLevelCol="0"/>
  <cols>
    <col collapsed="false" customWidth="true" hidden="false" outlineLevel="0" max="1" min="1" style="0" width="15.98"/>
    <col collapsed="false" customWidth="true" hidden="false" outlineLevel="0" max="2" min="2" style="0" width="15.72"/>
    <col collapsed="false" customWidth="true" hidden="false" outlineLevel="0" max="3" min="3" style="20" width="13.19"/>
    <col collapsed="false" customWidth="true" hidden="false" outlineLevel="0" max="4" min="4" style="0" width="15.19"/>
    <col collapsed="false" customWidth="true" hidden="false" outlineLevel="0" max="5" min="5" style="0" width="13.19"/>
    <col collapsed="false" customWidth="true" hidden="false" outlineLevel="0" max="6" min="6" style="0" width="36.12"/>
    <col collapsed="false" customWidth="true" hidden="false" outlineLevel="0" max="15" min="7" style="0" width="13.19"/>
    <col collapsed="false" customWidth="true" hidden="false" outlineLevel="0" max="53" min="16" style="0" width="13.43"/>
    <col collapsed="false" customWidth="true" hidden="false" outlineLevel="0" max="1024" min="1014" style="0" width="11.52"/>
  </cols>
  <sheetData>
    <row r="1" customFormat="false" ht="15.75" hidden="false" customHeight="true" outlineLevel="0" collapsed="false">
      <c r="A1" s="21" t="s">
        <v>4</v>
      </c>
      <c r="B1" s="22" t="s">
        <v>146</v>
      </c>
      <c r="C1" s="23" t="s">
        <v>147</v>
      </c>
      <c r="D1" s="24" t="s">
        <v>148</v>
      </c>
    </row>
    <row r="2" customFormat="false" ht="15.75" hidden="false" customHeight="true" outlineLevel="0" collapsed="false">
      <c r="A2" s="25" t="s">
        <v>24</v>
      </c>
      <c r="B2" s="26" t="n">
        <v>1230</v>
      </c>
      <c r="C2" s="27" t="n">
        <v>44197</v>
      </c>
      <c r="D2" s="28" t="s">
        <v>149</v>
      </c>
      <c r="F2" s="29"/>
      <c r="G2" s="29"/>
    </row>
    <row r="3" customFormat="false" ht="15.75" hidden="false" customHeight="true" outlineLevel="0" collapsed="false">
      <c r="A3" s="25" t="s">
        <v>39</v>
      </c>
      <c r="B3" s="26" t="n">
        <v>134</v>
      </c>
      <c r="C3" s="27" t="n">
        <v>44197</v>
      </c>
      <c r="D3" s="28" t="s">
        <v>149</v>
      </c>
      <c r="F3" s="29"/>
      <c r="G3" s="29"/>
    </row>
    <row r="4" customFormat="false" ht="15.75" hidden="false" customHeight="true" outlineLevel="0" collapsed="false">
      <c r="A4" s="25" t="s">
        <v>16</v>
      </c>
      <c r="B4" s="26" t="n">
        <v>7702</v>
      </c>
      <c r="C4" s="27" t="n">
        <v>44197</v>
      </c>
      <c r="D4" s="28" t="s">
        <v>149</v>
      </c>
      <c r="F4" s="29"/>
      <c r="G4" s="29"/>
    </row>
    <row r="5" customFormat="false" ht="15.75" hidden="false" customHeight="true" outlineLevel="0" collapsed="false">
      <c r="A5" s="25" t="s">
        <v>35</v>
      </c>
      <c r="B5" s="26" t="n">
        <v>6879</v>
      </c>
      <c r="C5" s="27" t="n">
        <v>44197</v>
      </c>
      <c r="D5" s="28" t="s">
        <v>149</v>
      </c>
      <c r="F5" s="29"/>
      <c r="G5" s="29"/>
    </row>
    <row r="6" customFormat="false" ht="15.75" hidden="false" customHeight="true" outlineLevel="0" collapsed="false">
      <c r="A6" s="25" t="s">
        <v>44</v>
      </c>
      <c r="B6" s="26" t="n">
        <v>1297.8</v>
      </c>
      <c r="C6" s="27" t="n">
        <v>44197</v>
      </c>
      <c r="D6" s="28" t="s">
        <v>150</v>
      </c>
      <c r="F6" s="29"/>
      <c r="G6" s="29"/>
    </row>
    <row r="7" customFormat="false" ht="15.75" hidden="false" customHeight="true" outlineLevel="0" collapsed="false">
      <c r="A7" s="25" t="s">
        <v>23</v>
      </c>
      <c r="B7" s="26" t="n">
        <v>5165.19</v>
      </c>
      <c r="C7" s="27" t="n">
        <v>44197</v>
      </c>
      <c r="D7" s="28" t="s">
        <v>150</v>
      </c>
      <c r="F7" s="29"/>
      <c r="G7" s="29"/>
    </row>
    <row r="8" customFormat="false" ht="15.75" hidden="false" customHeight="true" outlineLevel="0" collapsed="false">
      <c r="A8" s="25" t="s">
        <v>38</v>
      </c>
      <c r="B8" s="26" t="n">
        <v>299.4</v>
      </c>
      <c r="C8" s="27" t="n">
        <v>44197</v>
      </c>
      <c r="D8" s="28" t="s">
        <v>150</v>
      </c>
      <c r="F8" s="29"/>
      <c r="G8" s="29"/>
    </row>
    <row r="9" customFormat="false" ht="15.75" hidden="false" customHeight="true" outlineLevel="0" collapsed="false">
      <c r="A9" s="25" t="s">
        <v>41</v>
      </c>
      <c r="B9" s="26" t="n">
        <v>1799</v>
      </c>
      <c r="C9" s="27" t="n">
        <v>44197</v>
      </c>
      <c r="D9" s="28" t="s">
        <v>151</v>
      </c>
      <c r="F9" s="29"/>
      <c r="G9" s="29"/>
    </row>
    <row r="10" customFormat="false" ht="15.75" hidden="false" customHeight="true" outlineLevel="0" collapsed="false">
      <c r="A10" s="25" t="s">
        <v>31</v>
      </c>
      <c r="B10" s="26" t="n">
        <v>3349</v>
      </c>
      <c r="C10" s="27" t="n">
        <v>44197</v>
      </c>
      <c r="D10" s="28" t="s">
        <v>151</v>
      </c>
    </row>
    <row r="11" customFormat="false" ht="15.75" hidden="false" customHeight="true" outlineLevel="0" collapsed="false">
      <c r="A11" s="25" t="s">
        <v>46</v>
      </c>
      <c r="B11" s="26" t="n">
        <v>1626</v>
      </c>
      <c r="C11" s="27" t="n">
        <v>44197</v>
      </c>
      <c r="D11" s="28" t="s">
        <v>151</v>
      </c>
    </row>
    <row r="12" customFormat="false" ht="15.75" hidden="false" customHeight="true" outlineLevel="0" collapsed="false">
      <c r="A12" s="25" t="s">
        <v>18</v>
      </c>
      <c r="B12" s="26" t="n">
        <v>2289</v>
      </c>
      <c r="C12" s="27" t="n">
        <v>44197</v>
      </c>
      <c r="D12" s="28" t="s">
        <v>151</v>
      </c>
    </row>
    <row r="13" customFormat="false" ht="15.75" hidden="false" customHeight="true" outlineLevel="0" collapsed="false">
      <c r="A13" s="25" t="s">
        <v>49</v>
      </c>
      <c r="B13" s="26" t="n">
        <v>146</v>
      </c>
      <c r="C13" s="27" t="n">
        <v>44197</v>
      </c>
      <c r="D13" s="28" t="s">
        <v>151</v>
      </c>
    </row>
    <row r="14" customFormat="false" ht="15.75" hidden="false" customHeight="true" outlineLevel="0" collapsed="false">
      <c r="A14" s="25" t="s">
        <v>29</v>
      </c>
      <c r="B14" s="26" t="n">
        <v>2443</v>
      </c>
      <c r="C14" s="27" t="n">
        <v>44197</v>
      </c>
      <c r="D14" s="28" t="s">
        <v>151</v>
      </c>
    </row>
    <row r="15" customFormat="false" ht="15.75" hidden="false" customHeight="true" outlineLevel="0" collapsed="false">
      <c r="A15" s="25" t="s">
        <v>12</v>
      </c>
      <c r="B15" s="26" t="n">
        <v>5393</v>
      </c>
      <c r="C15" s="27" t="n">
        <v>44197</v>
      </c>
      <c r="D15" s="28" t="s">
        <v>151</v>
      </c>
    </row>
    <row r="16" customFormat="false" ht="15.75" hidden="false" customHeight="true" outlineLevel="0" collapsed="false">
      <c r="A16" s="25" t="s">
        <v>47</v>
      </c>
      <c r="B16" s="26" t="n">
        <v>0</v>
      </c>
      <c r="C16" s="27" t="n">
        <v>44197</v>
      </c>
      <c r="D16" s="28" t="s">
        <v>152</v>
      </c>
    </row>
    <row r="17" customFormat="false" ht="15.75" hidden="false" customHeight="true" outlineLevel="0" collapsed="false">
      <c r="A17" s="25" t="s">
        <v>40</v>
      </c>
      <c r="B17" s="26" t="n">
        <v>1712.43</v>
      </c>
      <c r="C17" s="27" t="n">
        <v>44197</v>
      </c>
      <c r="D17" s="28" t="s">
        <v>150</v>
      </c>
    </row>
    <row r="18" customFormat="false" ht="15.75" hidden="false" customHeight="true" outlineLevel="0" collapsed="false">
      <c r="A18" s="30" t="s">
        <v>24</v>
      </c>
      <c r="B18" s="31" t="n">
        <v>3533</v>
      </c>
      <c r="C18" s="32" t="n">
        <v>44228</v>
      </c>
      <c r="D18" s="33" t="s">
        <v>149</v>
      </c>
    </row>
    <row r="19" customFormat="false" ht="15.75" hidden="false" customHeight="true" outlineLevel="0" collapsed="false">
      <c r="A19" s="30" t="s">
        <v>39</v>
      </c>
      <c r="B19" s="31" t="n">
        <v>363</v>
      </c>
      <c r="C19" s="32" t="n">
        <v>44228</v>
      </c>
      <c r="D19" s="33" t="s">
        <v>149</v>
      </c>
    </row>
    <row r="20" customFormat="false" ht="15.75" hidden="false" customHeight="true" outlineLevel="0" collapsed="false">
      <c r="A20" s="30" t="s">
        <v>16</v>
      </c>
      <c r="B20" s="31" t="n">
        <v>2007</v>
      </c>
      <c r="C20" s="32" t="n">
        <v>44228</v>
      </c>
      <c r="D20" s="33" t="s">
        <v>151</v>
      </c>
    </row>
    <row r="21" customFormat="false" ht="15.75" hidden="false" customHeight="true" outlineLevel="0" collapsed="false">
      <c r="A21" s="30" t="s">
        <v>35</v>
      </c>
      <c r="B21" s="31" t="n">
        <v>2031</v>
      </c>
      <c r="C21" s="32" t="n">
        <v>44228</v>
      </c>
      <c r="D21" s="33" t="s">
        <v>149</v>
      </c>
    </row>
    <row r="22" customFormat="false" ht="15.75" hidden="false" customHeight="true" outlineLevel="0" collapsed="false">
      <c r="A22" s="30" t="s">
        <v>44</v>
      </c>
      <c r="B22" s="31" t="n">
        <v>1923.03</v>
      </c>
      <c r="C22" s="32" t="n">
        <v>44228</v>
      </c>
      <c r="D22" s="28" t="s">
        <v>150</v>
      </c>
    </row>
    <row r="23" customFormat="false" ht="15.75" hidden="false" customHeight="true" outlineLevel="0" collapsed="false">
      <c r="A23" s="30" t="s">
        <v>23</v>
      </c>
      <c r="B23" s="31" t="n">
        <v>2706.61</v>
      </c>
      <c r="C23" s="32" t="n">
        <v>44228</v>
      </c>
      <c r="D23" s="28" t="s">
        <v>150</v>
      </c>
    </row>
    <row r="24" customFormat="false" ht="15.75" hidden="false" customHeight="true" outlineLevel="0" collapsed="false">
      <c r="A24" s="30" t="s">
        <v>38</v>
      </c>
      <c r="B24" s="31" t="n">
        <v>188.55</v>
      </c>
      <c r="C24" s="32" t="n">
        <v>44228</v>
      </c>
      <c r="D24" s="28" t="s">
        <v>150</v>
      </c>
    </row>
    <row r="25" customFormat="false" ht="15.75" hidden="false" customHeight="true" outlineLevel="0" collapsed="false">
      <c r="A25" s="30" t="s">
        <v>41</v>
      </c>
      <c r="B25" s="31" t="n">
        <v>2831</v>
      </c>
      <c r="C25" s="32" t="n">
        <v>44228</v>
      </c>
      <c r="D25" s="33" t="s">
        <v>151</v>
      </c>
    </row>
    <row r="26" customFormat="false" ht="15.75" hidden="false" customHeight="true" outlineLevel="0" collapsed="false">
      <c r="A26" s="30" t="s">
        <v>31</v>
      </c>
      <c r="B26" s="31" t="n">
        <v>2733</v>
      </c>
      <c r="C26" s="32" t="n">
        <v>44228</v>
      </c>
      <c r="D26" s="33" t="s">
        <v>151</v>
      </c>
    </row>
    <row r="27" customFormat="false" ht="15.75" hidden="false" customHeight="true" outlineLevel="0" collapsed="false">
      <c r="A27" s="30" t="s">
        <v>46</v>
      </c>
      <c r="B27" s="31" t="n">
        <v>3380</v>
      </c>
      <c r="C27" s="32" t="n">
        <v>44228</v>
      </c>
      <c r="D27" s="33" t="s">
        <v>151</v>
      </c>
    </row>
    <row r="28" customFormat="false" ht="15.75" hidden="false" customHeight="true" outlineLevel="0" collapsed="false">
      <c r="A28" s="30" t="s">
        <v>18</v>
      </c>
      <c r="B28" s="31" t="n">
        <v>5465</v>
      </c>
      <c r="C28" s="32" t="n">
        <v>44228</v>
      </c>
      <c r="D28" s="33" t="s">
        <v>151</v>
      </c>
    </row>
    <row r="29" customFormat="false" ht="15.75" hidden="false" customHeight="true" outlineLevel="0" collapsed="false">
      <c r="A29" s="30" t="s">
        <v>49</v>
      </c>
      <c r="B29" s="31" t="n">
        <v>2591</v>
      </c>
      <c r="C29" s="32" t="n">
        <v>44228</v>
      </c>
      <c r="D29" s="33" t="s">
        <v>151</v>
      </c>
    </row>
    <row r="30" customFormat="false" ht="15.75" hidden="false" customHeight="true" outlineLevel="0" collapsed="false">
      <c r="A30" s="30" t="s">
        <v>29</v>
      </c>
      <c r="B30" s="31" t="n">
        <v>4396</v>
      </c>
      <c r="C30" s="32" t="n">
        <v>44228</v>
      </c>
      <c r="D30" s="33" t="s">
        <v>151</v>
      </c>
    </row>
    <row r="31" customFormat="false" ht="15.75" hidden="false" customHeight="true" outlineLevel="0" collapsed="false">
      <c r="A31" s="30" t="s">
        <v>12</v>
      </c>
      <c r="B31" s="31" t="n">
        <v>3165</v>
      </c>
      <c r="C31" s="32" t="n">
        <v>44228</v>
      </c>
      <c r="D31" s="33" t="s">
        <v>151</v>
      </c>
    </row>
    <row r="32" customFormat="false" ht="15.75" hidden="false" customHeight="true" outlineLevel="0" collapsed="false">
      <c r="A32" s="30" t="s">
        <v>47</v>
      </c>
      <c r="B32" s="31" t="n">
        <v>0</v>
      </c>
      <c r="C32" s="32" t="n">
        <v>44228</v>
      </c>
      <c r="D32" s="33" t="s">
        <v>152</v>
      </c>
    </row>
    <row r="33" customFormat="false" ht="15.75" hidden="false" customHeight="true" outlineLevel="0" collapsed="false">
      <c r="A33" s="34" t="s">
        <v>40</v>
      </c>
      <c r="B33" s="35" t="n">
        <v>3343.71</v>
      </c>
      <c r="C33" s="32" t="n">
        <v>44228</v>
      </c>
      <c r="D33" s="28" t="s">
        <v>150</v>
      </c>
    </row>
    <row r="34" customFormat="false" ht="15.75" hidden="false" customHeight="true" outlineLevel="0" collapsed="false">
      <c r="A34" s="36" t="s">
        <v>24</v>
      </c>
      <c r="B34" s="37" t="n">
        <v>1186</v>
      </c>
      <c r="C34" s="38" t="n">
        <v>44256</v>
      </c>
      <c r="D34" s="39" t="s">
        <v>149</v>
      </c>
    </row>
    <row r="35" customFormat="false" ht="15.75" hidden="false" customHeight="true" outlineLevel="0" collapsed="false">
      <c r="A35" s="36" t="s">
        <v>39</v>
      </c>
      <c r="B35" s="40" t="n">
        <v>3.63</v>
      </c>
      <c r="C35" s="38" t="n">
        <v>44256</v>
      </c>
      <c r="D35" s="39" t="s">
        <v>149</v>
      </c>
    </row>
    <row r="36" customFormat="false" ht="15.75" hidden="false" customHeight="true" outlineLevel="0" collapsed="false">
      <c r="A36" s="36" t="s">
        <v>16</v>
      </c>
      <c r="B36" s="37" t="n">
        <v>3009</v>
      </c>
      <c r="C36" s="38" t="n">
        <v>44256</v>
      </c>
      <c r="D36" s="39" t="s">
        <v>151</v>
      </c>
    </row>
    <row r="37" customFormat="false" ht="15.75" hidden="false" customHeight="true" outlineLevel="0" collapsed="false">
      <c r="A37" s="36" t="s">
        <v>35</v>
      </c>
      <c r="B37" s="40" t="n">
        <v>1148</v>
      </c>
      <c r="C37" s="38" t="n">
        <v>44256</v>
      </c>
      <c r="D37" s="39" t="s">
        <v>151</v>
      </c>
      <c r="E37" s="41"/>
    </row>
    <row r="38" customFormat="false" ht="15.75" hidden="false" customHeight="true" outlineLevel="0" collapsed="false">
      <c r="A38" s="36" t="s">
        <v>44</v>
      </c>
      <c r="B38" s="37" t="n">
        <v>1283.02</v>
      </c>
      <c r="C38" s="38" t="n">
        <v>44256</v>
      </c>
      <c r="D38" s="28" t="s">
        <v>150</v>
      </c>
    </row>
    <row r="39" customFormat="false" ht="15.75" hidden="false" customHeight="true" outlineLevel="0" collapsed="false">
      <c r="A39" s="36" t="s">
        <v>23</v>
      </c>
      <c r="B39" s="37" t="n">
        <v>1408.22</v>
      </c>
      <c r="C39" s="38" t="n">
        <v>44256</v>
      </c>
      <c r="D39" s="28" t="s">
        <v>150</v>
      </c>
    </row>
    <row r="40" customFormat="false" ht="15.75" hidden="false" customHeight="true" outlineLevel="0" collapsed="false">
      <c r="A40" s="36" t="s">
        <v>38</v>
      </c>
      <c r="B40" s="40" t="n">
        <v>0</v>
      </c>
      <c r="C40" s="38" t="n">
        <v>44256</v>
      </c>
      <c r="D40" s="28" t="s">
        <v>150</v>
      </c>
    </row>
    <row r="41" customFormat="false" ht="15.75" hidden="false" customHeight="true" outlineLevel="0" collapsed="false">
      <c r="A41" s="36" t="s">
        <v>41</v>
      </c>
      <c r="B41" s="37" t="n">
        <v>2146</v>
      </c>
      <c r="C41" s="38" t="n">
        <v>44256</v>
      </c>
      <c r="D41" s="39" t="s">
        <v>151</v>
      </c>
    </row>
    <row r="42" customFormat="false" ht="15.75" hidden="false" customHeight="true" outlineLevel="0" collapsed="false">
      <c r="A42" s="36" t="s">
        <v>31</v>
      </c>
      <c r="B42" s="37" t="n">
        <v>2590</v>
      </c>
      <c r="C42" s="38" t="n">
        <v>44256</v>
      </c>
      <c r="D42" s="39" t="s">
        <v>151</v>
      </c>
    </row>
    <row r="43" customFormat="false" ht="15.75" hidden="false" customHeight="true" outlineLevel="0" collapsed="false">
      <c r="A43" s="36" t="s">
        <v>46</v>
      </c>
      <c r="B43" s="37" t="n">
        <v>1659</v>
      </c>
      <c r="C43" s="38" t="n">
        <v>44256</v>
      </c>
      <c r="D43" s="39" t="s">
        <v>151</v>
      </c>
    </row>
    <row r="44" customFormat="false" ht="15.75" hidden="false" customHeight="true" outlineLevel="0" collapsed="false">
      <c r="A44" s="36" t="s">
        <v>18</v>
      </c>
      <c r="B44" s="37" t="n">
        <v>3925</v>
      </c>
      <c r="C44" s="38" t="n">
        <v>44256</v>
      </c>
      <c r="D44" s="39" t="s">
        <v>151</v>
      </c>
    </row>
    <row r="45" customFormat="false" ht="15.75" hidden="false" customHeight="true" outlineLevel="0" collapsed="false">
      <c r="A45" s="36" t="s">
        <v>49</v>
      </c>
      <c r="B45" s="37" t="n">
        <v>1473</v>
      </c>
      <c r="C45" s="38" t="n">
        <v>44256</v>
      </c>
      <c r="D45" s="39" t="s">
        <v>151</v>
      </c>
    </row>
    <row r="46" customFormat="false" ht="15.75" hidden="false" customHeight="true" outlineLevel="0" collapsed="false">
      <c r="A46" s="36" t="s">
        <v>29</v>
      </c>
      <c r="B46" s="37" t="n">
        <v>3095</v>
      </c>
      <c r="C46" s="38" t="n">
        <v>44256</v>
      </c>
      <c r="D46" s="39" t="s">
        <v>151</v>
      </c>
    </row>
    <row r="47" customFormat="false" ht="15.75" hidden="false" customHeight="true" outlineLevel="0" collapsed="false">
      <c r="A47" s="36" t="s">
        <v>12</v>
      </c>
      <c r="B47" s="37" t="n">
        <v>1211</v>
      </c>
      <c r="C47" s="38" t="n">
        <v>44256</v>
      </c>
      <c r="D47" s="39" t="s">
        <v>151</v>
      </c>
    </row>
    <row r="48" customFormat="false" ht="15.75" hidden="false" customHeight="true" outlineLevel="0" collapsed="false">
      <c r="A48" s="36" t="s">
        <v>47</v>
      </c>
      <c r="B48" s="40" t="n">
        <v>0</v>
      </c>
      <c r="C48" s="38" t="n">
        <v>44256</v>
      </c>
      <c r="D48" s="39" t="s">
        <v>152</v>
      </c>
    </row>
    <row r="49" customFormat="false" ht="15.75" hidden="false" customHeight="true" outlineLevel="0" collapsed="false">
      <c r="A49" s="42" t="s">
        <v>40</v>
      </c>
      <c r="B49" s="37" t="n">
        <v>3246.41</v>
      </c>
      <c r="C49" s="38" t="n">
        <v>44256</v>
      </c>
      <c r="D49" s="28" t="s">
        <v>150</v>
      </c>
    </row>
    <row r="50" customFormat="false" ht="15.75" hidden="false" customHeight="true" outlineLevel="0" collapsed="false">
      <c r="A50" s="25" t="s">
        <v>24</v>
      </c>
      <c r="B50" s="43" t="n">
        <v>0</v>
      </c>
      <c r="C50" s="44" t="n">
        <v>44287</v>
      </c>
      <c r="D50" s="45" t="s">
        <v>149</v>
      </c>
    </row>
    <row r="51" customFormat="false" ht="15.75" hidden="false" customHeight="true" outlineLevel="0" collapsed="false">
      <c r="A51" s="25" t="s">
        <v>39</v>
      </c>
      <c r="B51" s="46" t="n">
        <v>234</v>
      </c>
      <c r="C51" s="44" t="n">
        <v>44287</v>
      </c>
      <c r="D51" s="45" t="s">
        <v>149</v>
      </c>
    </row>
    <row r="52" customFormat="false" ht="15.75" hidden="false" customHeight="true" outlineLevel="0" collapsed="false">
      <c r="A52" s="25" t="s">
        <v>16</v>
      </c>
      <c r="B52" s="47" t="n">
        <v>4008</v>
      </c>
      <c r="C52" s="44" t="n">
        <v>44287</v>
      </c>
      <c r="D52" s="45" t="s">
        <v>151</v>
      </c>
    </row>
    <row r="53" customFormat="false" ht="15.75" hidden="false" customHeight="true" outlineLevel="0" collapsed="false">
      <c r="A53" s="25" t="s">
        <v>35</v>
      </c>
      <c r="B53" s="47" t="n">
        <v>3334</v>
      </c>
      <c r="C53" s="44" t="n">
        <v>44287</v>
      </c>
      <c r="D53" s="45" t="s">
        <v>151</v>
      </c>
    </row>
    <row r="54" customFormat="false" ht="15.75" hidden="false" customHeight="true" outlineLevel="0" collapsed="false">
      <c r="A54" s="25" t="s">
        <v>44</v>
      </c>
      <c r="B54" s="47" t="n">
        <v>2705.57</v>
      </c>
      <c r="C54" s="44" t="n">
        <v>44287</v>
      </c>
      <c r="D54" s="28" t="s">
        <v>150</v>
      </c>
    </row>
    <row r="55" customFormat="false" ht="15.75" hidden="false" customHeight="true" outlineLevel="0" collapsed="false">
      <c r="A55" s="25" t="s">
        <v>23</v>
      </c>
      <c r="B55" s="47" t="n">
        <v>3024.52</v>
      </c>
      <c r="C55" s="44" t="n">
        <v>44287</v>
      </c>
      <c r="D55" s="28" t="s">
        <v>150</v>
      </c>
    </row>
    <row r="56" customFormat="false" ht="15.75" hidden="false" customHeight="true" outlineLevel="0" collapsed="false">
      <c r="A56" s="25" t="s">
        <v>38</v>
      </c>
      <c r="B56" s="47" t="n">
        <v>389.14</v>
      </c>
      <c r="C56" s="44" t="n">
        <v>44287</v>
      </c>
      <c r="D56" s="28" t="s">
        <v>150</v>
      </c>
    </row>
    <row r="57" customFormat="false" ht="15.75" hidden="false" customHeight="true" outlineLevel="0" collapsed="false">
      <c r="A57" s="25" t="s">
        <v>41</v>
      </c>
      <c r="B57" s="47" t="n">
        <v>2901</v>
      </c>
      <c r="C57" s="44" t="n">
        <v>44287</v>
      </c>
      <c r="D57" s="45" t="s">
        <v>151</v>
      </c>
    </row>
    <row r="58" customFormat="false" ht="15.75" hidden="false" customHeight="true" outlineLevel="0" collapsed="false">
      <c r="A58" s="25" t="s">
        <v>31</v>
      </c>
      <c r="B58" s="47" t="n">
        <v>2817</v>
      </c>
      <c r="C58" s="44" t="n">
        <v>44287</v>
      </c>
      <c r="D58" s="45" t="s">
        <v>151</v>
      </c>
    </row>
    <row r="59" customFormat="false" ht="15.75" hidden="false" customHeight="true" outlineLevel="0" collapsed="false">
      <c r="A59" s="25" t="s">
        <v>46</v>
      </c>
      <c r="B59" s="47" t="n">
        <v>2669</v>
      </c>
      <c r="C59" s="44" t="n">
        <v>44287</v>
      </c>
      <c r="D59" s="45" t="s">
        <v>151</v>
      </c>
    </row>
    <row r="60" customFormat="false" ht="15.75" hidden="false" customHeight="true" outlineLevel="0" collapsed="false">
      <c r="A60" s="25" t="s">
        <v>18</v>
      </c>
      <c r="B60" s="47" t="n">
        <v>3632</v>
      </c>
      <c r="C60" s="44" t="n">
        <v>44287</v>
      </c>
      <c r="D60" s="45" t="s">
        <v>151</v>
      </c>
    </row>
    <row r="61" customFormat="false" ht="15.75" hidden="false" customHeight="true" outlineLevel="0" collapsed="false">
      <c r="A61" s="25" t="s">
        <v>49</v>
      </c>
      <c r="B61" s="43" t="n">
        <v>808</v>
      </c>
      <c r="C61" s="44" t="n">
        <v>44287</v>
      </c>
      <c r="D61" s="45" t="s">
        <v>151</v>
      </c>
    </row>
    <row r="62" customFormat="false" ht="15.75" hidden="false" customHeight="true" outlineLevel="0" collapsed="false">
      <c r="A62" s="25" t="s">
        <v>29</v>
      </c>
      <c r="B62" s="47" t="n">
        <v>5920</v>
      </c>
      <c r="C62" s="44" t="n">
        <v>44287</v>
      </c>
      <c r="D62" s="45" t="s">
        <v>151</v>
      </c>
    </row>
    <row r="63" customFormat="false" ht="15.75" hidden="false" customHeight="true" outlineLevel="0" collapsed="false">
      <c r="A63" s="25" t="s">
        <v>12</v>
      </c>
      <c r="B63" s="47" t="n">
        <v>2834</v>
      </c>
      <c r="C63" s="44" t="n">
        <v>44287</v>
      </c>
      <c r="D63" s="45" t="s">
        <v>151</v>
      </c>
    </row>
    <row r="64" customFormat="false" ht="15.75" hidden="false" customHeight="true" outlineLevel="0" collapsed="false">
      <c r="A64" s="25" t="s">
        <v>47</v>
      </c>
      <c r="B64" s="0" t="n">
        <v>0</v>
      </c>
      <c r="C64" s="44" t="n">
        <v>44287</v>
      </c>
      <c r="D64" s="45" t="s">
        <v>152</v>
      </c>
    </row>
    <row r="65" customFormat="false" ht="15.75" hidden="false" customHeight="true" outlineLevel="0" collapsed="false">
      <c r="A65" s="0" t="s">
        <v>40</v>
      </c>
      <c r="B65" s="0" t="n">
        <v>3250.29</v>
      </c>
      <c r="C65" s="44" t="n">
        <v>44287</v>
      </c>
      <c r="D65" s="12" t="s">
        <v>150</v>
      </c>
    </row>
    <row r="66" customFormat="false" ht="15.75" hidden="false" customHeight="true" outlineLevel="0" collapsed="false">
      <c r="A66" s="36" t="s">
        <v>24</v>
      </c>
      <c r="B66" s="48" t="n">
        <v>1924</v>
      </c>
      <c r="C66" s="38" t="n">
        <v>44317</v>
      </c>
      <c r="D66" s="39" t="s">
        <v>149</v>
      </c>
      <c r="F66" s="49"/>
    </row>
    <row r="67" customFormat="false" ht="15.75" hidden="false" customHeight="true" outlineLevel="0" collapsed="false">
      <c r="A67" s="36" t="s">
        <v>39</v>
      </c>
      <c r="B67" s="48" t="n">
        <v>473</v>
      </c>
      <c r="C67" s="38" t="n">
        <v>44317</v>
      </c>
      <c r="D67" s="39" t="s">
        <v>149</v>
      </c>
    </row>
    <row r="68" customFormat="false" ht="15.75" hidden="false" customHeight="true" outlineLevel="0" collapsed="false">
      <c r="A68" s="36" t="s">
        <v>16</v>
      </c>
      <c r="B68" s="48" t="n">
        <v>3169</v>
      </c>
      <c r="C68" s="38" t="n">
        <v>44317</v>
      </c>
      <c r="D68" s="39" t="s">
        <v>151</v>
      </c>
    </row>
    <row r="69" customFormat="false" ht="15.75" hidden="false" customHeight="true" outlineLevel="0" collapsed="false">
      <c r="A69" s="36" t="s">
        <v>35</v>
      </c>
      <c r="B69" s="48" t="n">
        <v>2785</v>
      </c>
      <c r="C69" s="38" t="n">
        <v>44317</v>
      </c>
      <c r="D69" s="39" t="s">
        <v>151</v>
      </c>
    </row>
    <row r="70" customFormat="false" ht="15.75" hidden="false" customHeight="true" outlineLevel="0" collapsed="false">
      <c r="A70" s="36" t="s">
        <v>44</v>
      </c>
      <c r="B70" s="48" t="n">
        <v>3446.43</v>
      </c>
      <c r="C70" s="38" t="n">
        <v>44317</v>
      </c>
      <c r="D70" s="50" t="s">
        <v>150</v>
      </c>
      <c r="F70" s="49"/>
    </row>
    <row r="71" customFormat="false" ht="15.75" hidden="false" customHeight="true" outlineLevel="0" collapsed="false">
      <c r="A71" s="36" t="s">
        <v>23</v>
      </c>
      <c r="B71" s="48" t="n">
        <v>1709.55</v>
      </c>
      <c r="C71" s="38" t="n">
        <v>44317</v>
      </c>
      <c r="D71" s="50" t="s">
        <v>150</v>
      </c>
      <c r="F71" s="49"/>
    </row>
    <row r="72" customFormat="false" ht="15.75" hidden="false" customHeight="true" outlineLevel="0" collapsed="false">
      <c r="A72" s="36" t="s">
        <v>38</v>
      </c>
      <c r="B72" s="48" t="n">
        <v>907.56</v>
      </c>
      <c r="C72" s="38" t="n">
        <v>44317</v>
      </c>
      <c r="D72" s="50" t="s">
        <v>150</v>
      </c>
      <c r="E72" s="49"/>
    </row>
    <row r="73" customFormat="false" ht="15.75" hidden="false" customHeight="true" outlineLevel="0" collapsed="false">
      <c r="A73" s="36" t="s">
        <v>41</v>
      </c>
      <c r="B73" s="48" t="n">
        <v>3328</v>
      </c>
      <c r="C73" s="38" t="n">
        <v>44317</v>
      </c>
      <c r="D73" s="39" t="s">
        <v>151</v>
      </c>
      <c r="E73" s="49"/>
    </row>
    <row r="74" customFormat="false" ht="15.75" hidden="false" customHeight="true" outlineLevel="0" collapsed="false">
      <c r="A74" s="36" t="s">
        <v>31</v>
      </c>
      <c r="B74" s="48" t="n">
        <v>2640</v>
      </c>
      <c r="C74" s="38" t="n">
        <v>44317</v>
      </c>
      <c r="D74" s="39" t="s">
        <v>151</v>
      </c>
      <c r="E74" s="49"/>
    </row>
    <row r="75" customFormat="false" ht="15.75" hidden="false" customHeight="true" outlineLevel="0" collapsed="false">
      <c r="A75" s="36" t="s">
        <v>46</v>
      </c>
      <c r="B75" s="48" t="n">
        <v>2830</v>
      </c>
      <c r="C75" s="38" t="n">
        <v>44317</v>
      </c>
      <c r="D75" s="39" t="s">
        <v>151</v>
      </c>
      <c r="E75" s="49"/>
    </row>
    <row r="76" customFormat="false" ht="15.75" hidden="false" customHeight="true" outlineLevel="0" collapsed="false">
      <c r="A76" s="36" t="s">
        <v>18</v>
      </c>
      <c r="B76" s="48" t="n">
        <v>7265</v>
      </c>
      <c r="C76" s="38" t="n">
        <v>44317</v>
      </c>
      <c r="D76" s="39" t="s">
        <v>151</v>
      </c>
    </row>
    <row r="77" customFormat="false" ht="15.75" hidden="false" customHeight="true" outlineLevel="0" collapsed="false">
      <c r="A77" s="36" t="s">
        <v>49</v>
      </c>
      <c r="B77" s="48" t="n">
        <v>2930</v>
      </c>
      <c r="C77" s="38" t="n">
        <v>44317</v>
      </c>
      <c r="D77" s="39" t="s">
        <v>151</v>
      </c>
      <c r="E77" s="49"/>
    </row>
    <row r="78" customFormat="false" ht="15.75" hidden="false" customHeight="true" outlineLevel="0" collapsed="false">
      <c r="A78" s="36" t="s">
        <v>29</v>
      </c>
      <c r="B78" s="48" t="n">
        <v>3094</v>
      </c>
      <c r="C78" s="38" t="n">
        <v>44317</v>
      </c>
      <c r="D78" s="39" t="s">
        <v>151</v>
      </c>
    </row>
    <row r="79" customFormat="false" ht="15.75" hidden="false" customHeight="true" outlineLevel="0" collapsed="false">
      <c r="A79" s="36" t="s">
        <v>12</v>
      </c>
      <c r="B79" s="48" t="n">
        <v>3137</v>
      </c>
      <c r="C79" s="38" t="n">
        <v>44317</v>
      </c>
      <c r="D79" s="39" t="s">
        <v>151</v>
      </c>
    </row>
    <row r="80" customFormat="false" ht="15.75" hidden="false" customHeight="true" outlineLevel="0" collapsed="false">
      <c r="A80" s="36" t="s">
        <v>47</v>
      </c>
      <c r="B80" s="51" t="n">
        <v>0</v>
      </c>
      <c r="C80" s="38" t="n">
        <v>44317</v>
      </c>
      <c r="D80" s="39" t="s">
        <v>152</v>
      </c>
    </row>
    <row r="81" customFormat="false" ht="15.75" hidden="false" customHeight="true" outlineLevel="0" collapsed="false">
      <c r="A81" s="42" t="s">
        <v>40</v>
      </c>
      <c r="B81" s="48" t="n">
        <v>2896.52</v>
      </c>
      <c r="C81" s="38" t="n">
        <v>44317</v>
      </c>
      <c r="D81" s="50" t="s">
        <v>150</v>
      </c>
    </row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</sheetData>
  <autoFilter ref="A1:D65"/>
  <dataValidations count="1">
    <dataValidation allowBlank="true" errorStyle="stop" operator="equal" showDropDown="false" showErrorMessage="true" showInputMessage="false" sqref="A24 A40 A56 A72" type="list">
      <formula1>Equipo!$A$2:$A$40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5.14"/>
    <col collapsed="false" customWidth="true" hidden="false" outlineLevel="0" max="3" min="3" style="0" width="17.64"/>
    <col collapsed="false" customWidth="true" hidden="false" outlineLevel="0" max="7" min="7" style="0" width="14.86"/>
    <col collapsed="false" customWidth="true" hidden="false" outlineLevel="0" max="10" min="10" style="0" width="17.36"/>
  </cols>
  <sheetData>
    <row r="1" customFormat="false" ht="12.8" hidden="false" customHeight="false" outlineLevel="0" collapsed="false">
      <c r="A1" s="52" t="s">
        <v>153</v>
      </c>
      <c r="B1" s="53" t="s">
        <v>147</v>
      </c>
      <c r="C1" s="54"/>
      <c r="D1" s="54"/>
      <c r="E1" s="54"/>
      <c r="F1" s="54"/>
      <c r="G1" s="55"/>
      <c r="I1" s="56"/>
      <c r="J1" s="57" t="s">
        <v>154</v>
      </c>
      <c r="K1" s="57"/>
      <c r="L1" s="57"/>
      <c r="M1" s="57"/>
    </row>
    <row r="2" customFormat="false" ht="12.8" hidden="false" customHeight="false" outlineLevel="0" collapsed="false">
      <c r="A2" s="58" t="s">
        <v>4</v>
      </c>
      <c r="B2" s="59" t="n">
        <v>44197</v>
      </c>
      <c r="C2" s="60" t="n">
        <v>44228</v>
      </c>
      <c r="D2" s="60" t="n">
        <v>44256</v>
      </c>
      <c r="E2" s="60" t="n">
        <v>44287</v>
      </c>
      <c r="F2" s="60" t="n">
        <v>44317</v>
      </c>
      <c r="G2" s="61" t="s">
        <v>155</v>
      </c>
      <c r="I2" s="62" t="s">
        <v>12</v>
      </c>
      <c r="J2" s="63" t="n">
        <f aca="false">B3/B23</f>
        <v>1.75206223865667</v>
      </c>
      <c r="K2" s="63" t="n">
        <f aca="false">C3/C23</f>
        <v>1.66578947368421</v>
      </c>
      <c r="L2" s="63" t="n">
        <f aca="false">D3/D23</f>
        <v>1.40813953488372</v>
      </c>
      <c r="M2" s="63" t="n">
        <f aca="false">E3/E23</f>
        <v>1.21007685738685</v>
      </c>
      <c r="N2" s="63"/>
      <c r="O2" s="63"/>
    </row>
    <row r="3" customFormat="false" ht="12.8" hidden="false" customHeight="false" outlineLevel="0" collapsed="false">
      <c r="A3" s="64" t="s">
        <v>12</v>
      </c>
      <c r="B3" s="65" t="n">
        <v>5393</v>
      </c>
      <c r="C3" s="66" t="n">
        <v>3165</v>
      </c>
      <c r="D3" s="66" t="n">
        <v>1211</v>
      </c>
      <c r="E3" s="66" t="n">
        <v>2834</v>
      </c>
      <c r="F3" s="67" t="n">
        <v>3137</v>
      </c>
      <c r="G3" s="68" t="n">
        <v>15740</v>
      </c>
      <c r="I3" s="62" t="s">
        <v>47</v>
      </c>
      <c r="J3" s="63" t="e">
        <f aca="false">B4/B24</f>
        <v>#DIV/0!</v>
      </c>
      <c r="K3" s="63" t="n">
        <f aca="false">C4/C24</f>
        <v>0</v>
      </c>
      <c r="L3" s="63" t="e">
        <f aca="false">D4/D24</f>
        <v>#DIV/0!</v>
      </c>
      <c r="M3" s="63" t="n">
        <f aca="false">E4/E24</f>
        <v>0</v>
      </c>
      <c r="N3" s="63"/>
      <c r="O3" s="63"/>
    </row>
    <row r="4" customFormat="false" ht="12.8" hidden="false" customHeight="false" outlineLevel="0" collapsed="false">
      <c r="A4" s="69" t="s">
        <v>47</v>
      </c>
      <c r="B4" s="70" t="n">
        <v>0</v>
      </c>
      <c r="C4" s="71" t="n">
        <v>0</v>
      </c>
      <c r="D4" s="71" t="n">
        <v>0</v>
      </c>
      <c r="E4" s="71" t="n">
        <v>0</v>
      </c>
      <c r="F4" s="72" t="n">
        <v>0</v>
      </c>
      <c r="G4" s="73" t="n">
        <v>0</v>
      </c>
      <c r="I4" s="62" t="s">
        <v>24</v>
      </c>
      <c r="J4" s="63" t="n">
        <f aca="false">B5/B25</f>
        <v>0.911111111111111</v>
      </c>
      <c r="K4" s="63" t="n">
        <f aca="false">C5/C25</f>
        <v>1.18956228956229</v>
      </c>
      <c r="L4" s="63" t="n">
        <f aca="false">D5/D25</f>
        <v>1.26170212765957</v>
      </c>
      <c r="M4" s="63" t="e">
        <f aca="false">E5/E25</f>
        <v>#DIV/0!</v>
      </c>
      <c r="N4" s="63"/>
      <c r="O4" s="63"/>
    </row>
    <row r="5" customFormat="false" ht="12.8" hidden="false" customHeight="false" outlineLevel="0" collapsed="false">
      <c r="A5" s="69" t="s">
        <v>24</v>
      </c>
      <c r="B5" s="70" t="n">
        <v>1230</v>
      </c>
      <c r="C5" s="71" t="n">
        <v>3533</v>
      </c>
      <c r="D5" s="71" t="n">
        <v>1186</v>
      </c>
      <c r="E5" s="71" t="n">
        <v>0</v>
      </c>
      <c r="F5" s="72" t="n">
        <v>1924</v>
      </c>
      <c r="G5" s="73" t="n">
        <v>7873</v>
      </c>
      <c r="I5" s="74" t="s">
        <v>16</v>
      </c>
      <c r="J5" s="75" t="n">
        <f aca="false">B6/B26</f>
        <v>2.26729467176921</v>
      </c>
      <c r="K5" s="75" t="n">
        <f aca="false">C6/C26</f>
        <v>1.48666666666667</v>
      </c>
      <c r="L5" s="75" t="n">
        <f aca="false">D6/D26</f>
        <v>2.14928571428571</v>
      </c>
      <c r="M5" s="63" t="n">
        <f aca="false">E6/E26</f>
        <v>1.74260869565217</v>
      </c>
      <c r="N5" s="63"/>
      <c r="O5" s="63"/>
    </row>
    <row r="6" customFormat="false" ht="12.8" hidden="false" customHeight="false" outlineLevel="0" collapsed="false">
      <c r="A6" s="69" t="s">
        <v>16</v>
      </c>
      <c r="B6" s="70" t="n">
        <v>7702</v>
      </c>
      <c r="C6" s="71" t="n">
        <v>2007</v>
      </c>
      <c r="D6" s="71" t="n">
        <v>3009</v>
      </c>
      <c r="E6" s="71" t="n">
        <v>4008</v>
      </c>
      <c r="F6" s="72" t="n">
        <v>3169</v>
      </c>
      <c r="G6" s="73" t="n">
        <v>19895</v>
      </c>
      <c r="I6" s="74" t="s">
        <v>31</v>
      </c>
      <c r="J6" s="75" t="n">
        <f aca="false">B7/B27</f>
        <v>1.97</v>
      </c>
      <c r="K6" s="75" t="n">
        <f aca="false">C7/C27</f>
        <v>1.62678571428571</v>
      </c>
      <c r="L6" s="75" t="n">
        <f aca="false">D7/D27</f>
        <v>1.91851851851852</v>
      </c>
      <c r="M6" s="63" t="n">
        <f aca="false">E7/E27</f>
        <v>1.50641711229947</v>
      </c>
      <c r="N6" s="63"/>
      <c r="O6" s="63"/>
    </row>
    <row r="7" customFormat="false" ht="12.8" hidden="false" customHeight="false" outlineLevel="0" collapsed="false">
      <c r="A7" s="69" t="s">
        <v>31</v>
      </c>
      <c r="B7" s="70" t="n">
        <v>3349</v>
      </c>
      <c r="C7" s="71" t="n">
        <v>2733</v>
      </c>
      <c r="D7" s="71" t="n">
        <v>2590</v>
      </c>
      <c r="E7" s="71" t="n">
        <v>2817</v>
      </c>
      <c r="F7" s="72" t="n">
        <v>2640</v>
      </c>
      <c r="G7" s="73" t="n">
        <v>14129</v>
      </c>
      <c r="I7" s="62" t="s">
        <v>44</v>
      </c>
      <c r="J7" s="63" t="n">
        <f aca="false">B8/B28</f>
        <v>12.978</v>
      </c>
      <c r="K7" s="63" t="n">
        <f aca="false">C8/C28</f>
        <v>2.02424210526316</v>
      </c>
      <c r="L7" s="63" t="n">
        <f aca="false">D8/D28</f>
        <v>4.0094375</v>
      </c>
      <c r="M7" s="63" t="n">
        <f aca="false">E8/E28</f>
        <v>2.35266956521739</v>
      </c>
      <c r="N7" s="63"/>
      <c r="O7" s="63"/>
    </row>
    <row r="8" customFormat="false" ht="12.8" hidden="false" customHeight="false" outlineLevel="0" collapsed="false">
      <c r="A8" s="69" t="s">
        <v>44</v>
      </c>
      <c r="B8" s="70" t="n">
        <v>1297.8</v>
      </c>
      <c r="C8" s="71" t="n">
        <v>1923.03</v>
      </c>
      <c r="D8" s="71" t="n">
        <v>1283.02</v>
      </c>
      <c r="E8" s="71" t="n">
        <v>2705.57</v>
      </c>
      <c r="F8" s="72" t="n">
        <v>3446.43</v>
      </c>
      <c r="G8" s="73" t="n">
        <v>10655.85</v>
      </c>
      <c r="I8" s="62" t="s">
        <v>41</v>
      </c>
      <c r="J8" s="63" t="n">
        <f aca="false">B9/B29</f>
        <v>2.57</v>
      </c>
      <c r="K8" s="63" t="n">
        <f aca="false">C9/C29</f>
        <v>1.52450188476037</v>
      </c>
      <c r="L8" s="63" t="n">
        <f aca="false">D9/D29</f>
        <v>1.95090909090909</v>
      </c>
      <c r="M8" s="63" t="n">
        <f aca="false">E9/E29</f>
        <v>1.36839622641509</v>
      </c>
      <c r="N8" s="63"/>
      <c r="O8" s="63"/>
    </row>
    <row r="9" customFormat="false" ht="12.8" hidden="false" customHeight="false" outlineLevel="0" collapsed="false">
      <c r="A9" s="69" t="s">
        <v>41</v>
      </c>
      <c r="B9" s="70" t="n">
        <v>1799</v>
      </c>
      <c r="C9" s="71" t="n">
        <v>2831</v>
      </c>
      <c r="D9" s="71" t="n">
        <v>2146</v>
      </c>
      <c r="E9" s="71" t="n">
        <v>2901</v>
      </c>
      <c r="F9" s="72" t="n">
        <v>3328</v>
      </c>
      <c r="G9" s="73" t="n">
        <v>13005</v>
      </c>
      <c r="I9" s="62" t="s">
        <v>49</v>
      </c>
      <c r="J9" s="63" t="e">
        <f aca="false">B10/B30</f>
        <v>#DIV/0!</v>
      </c>
      <c r="K9" s="63" t="n">
        <f aca="false">C10/C30</f>
        <v>1.57030303030303</v>
      </c>
      <c r="L9" s="63" t="n">
        <f aca="false">D10/D30</f>
        <v>2.67818181818182</v>
      </c>
      <c r="M9" s="63" t="n">
        <f aca="false">E10/E30</f>
        <v>0.850526315789474</v>
      </c>
      <c r="N9" s="63"/>
      <c r="O9" s="63"/>
    </row>
    <row r="10" customFormat="false" ht="12.8" hidden="false" customHeight="false" outlineLevel="0" collapsed="false">
      <c r="A10" s="69" t="s">
        <v>49</v>
      </c>
      <c r="B10" s="70" t="n">
        <v>146</v>
      </c>
      <c r="C10" s="71" t="n">
        <v>2591</v>
      </c>
      <c r="D10" s="71" t="n">
        <v>1473</v>
      </c>
      <c r="E10" s="71" t="n">
        <v>808</v>
      </c>
      <c r="F10" s="72" t="n">
        <v>2930</v>
      </c>
      <c r="G10" s="73" t="n">
        <v>7948</v>
      </c>
      <c r="I10" s="62" t="s">
        <v>35</v>
      </c>
      <c r="J10" s="63" t="n">
        <f aca="false">B11/B31</f>
        <v>2.31576473930899</v>
      </c>
      <c r="K10" s="63" t="n">
        <f aca="false">C11/C31</f>
        <v>1.46960926193922</v>
      </c>
      <c r="L10" s="63" t="n">
        <f aca="false">D11/D31</f>
        <v>0.736369467607441</v>
      </c>
      <c r="M10" s="63" t="n">
        <f aca="false">E11/E31</f>
        <v>2.09685534591195</v>
      </c>
      <c r="N10" s="63"/>
      <c r="O10" s="63"/>
    </row>
    <row r="11" customFormat="false" ht="12.8" hidden="false" customHeight="false" outlineLevel="0" collapsed="false">
      <c r="A11" s="69" t="s">
        <v>35</v>
      </c>
      <c r="B11" s="70" t="n">
        <v>6879</v>
      </c>
      <c r="C11" s="71" t="n">
        <v>2031</v>
      </c>
      <c r="D11" s="71" t="n">
        <v>1148</v>
      </c>
      <c r="E11" s="71" t="n">
        <v>3334</v>
      </c>
      <c r="F11" s="72" t="n">
        <v>2785</v>
      </c>
      <c r="G11" s="73" t="n">
        <v>16177</v>
      </c>
      <c r="I11" s="62" t="s">
        <v>23</v>
      </c>
      <c r="J11" s="63" t="n">
        <f aca="false">B12/B32</f>
        <v>1.83097837646225</v>
      </c>
      <c r="K11" s="63" t="n">
        <f aca="false">C12/C32</f>
        <v>2.165288</v>
      </c>
      <c r="L11" s="63" t="n">
        <f aca="false">D12/D32</f>
        <v>1.60025</v>
      </c>
      <c r="M11" s="63" t="n">
        <f aca="false">E12/E32</f>
        <v>1.45409615384615</v>
      </c>
      <c r="N11" s="63"/>
      <c r="O11" s="63"/>
    </row>
    <row r="12" customFormat="false" ht="12.8" hidden="false" customHeight="false" outlineLevel="0" collapsed="false">
      <c r="A12" s="69" t="s">
        <v>23</v>
      </c>
      <c r="B12" s="70" t="n">
        <v>5165.19</v>
      </c>
      <c r="C12" s="71" t="n">
        <v>2706.61</v>
      </c>
      <c r="D12" s="71" t="n">
        <v>1408.22</v>
      </c>
      <c r="E12" s="71" t="n">
        <v>3024.52</v>
      </c>
      <c r="F12" s="72" t="n">
        <v>1709.55</v>
      </c>
      <c r="G12" s="73" t="n">
        <v>14014.09</v>
      </c>
      <c r="I12" s="62" t="s">
        <v>39</v>
      </c>
      <c r="J12" s="63" t="n">
        <f aca="false">B13/B33</f>
        <v>0.582608695652174</v>
      </c>
      <c r="K12" s="63" t="n">
        <f aca="false">C13/C33</f>
        <v>7.26</v>
      </c>
      <c r="L12" s="63" t="e">
        <f aca="false">D13/D33</f>
        <v>#DIV/0!</v>
      </c>
      <c r="M12" s="63" t="n">
        <f aca="false">E13/E33</f>
        <v>0.65</v>
      </c>
      <c r="N12" s="63"/>
      <c r="O12" s="63"/>
    </row>
    <row r="13" customFormat="false" ht="12.8" hidden="false" customHeight="false" outlineLevel="0" collapsed="false">
      <c r="A13" s="69" t="s">
        <v>39</v>
      </c>
      <c r="B13" s="70" t="n">
        <v>134</v>
      </c>
      <c r="C13" s="71" t="n">
        <v>363</v>
      </c>
      <c r="D13" s="71" t="n">
        <v>3.63</v>
      </c>
      <c r="E13" s="71" t="n">
        <v>234</v>
      </c>
      <c r="F13" s="72" t="n">
        <v>473</v>
      </c>
      <c r="G13" s="73" t="n">
        <v>1207.63</v>
      </c>
      <c r="I13" s="62" t="s">
        <v>46</v>
      </c>
      <c r="J13" s="63" t="e">
        <f aca="false">B14/B34</f>
        <v>#DIV/0!</v>
      </c>
      <c r="K13" s="63" t="n">
        <f aca="false">C14/C34</f>
        <v>1.61722488038278</v>
      </c>
      <c r="L13" s="63" t="n">
        <f aca="false">D14/D34</f>
        <v>1.74631578947368</v>
      </c>
      <c r="M13" s="63" t="n">
        <f aca="false">E14/E34</f>
        <v>1.24139534883721</v>
      </c>
      <c r="N13" s="63"/>
      <c r="O13" s="63"/>
    </row>
    <row r="14" customFormat="false" ht="12.8" hidden="false" customHeight="false" outlineLevel="0" collapsed="false">
      <c r="A14" s="69" t="s">
        <v>46</v>
      </c>
      <c r="B14" s="70" t="n">
        <v>1626</v>
      </c>
      <c r="C14" s="71" t="n">
        <v>3380</v>
      </c>
      <c r="D14" s="71" t="n">
        <v>1659</v>
      </c>
      <c r="E14" s="71" t="n">
        <v>2669</v>
      </c>
      <c r="F14" s="72" t="n">
        <v>2830</v>
      </c>
      <c r="G14" s="73" t="n">
        <v>12164</v>
      </c>
      <c r="I14" s="62" t="s">
        <v>38</v>
      </c>
      <c r="J14" s="63" t="n">
        <f aca="false">B15/B35</f>
        <v>3.7425</v>
      </c>
      <c r="K14" s="63" t="n">
        <f aca="false">C15/C35</f>
        <v>0.6285</v>
      </c>
      <c r="L14" s="63" t="e">
        <f aca="false">D15/D35</f>
        <v>#DIV/0!</v>
      </c>
      <c r="M14" s="63" t="n">
        <f aca="false">E15/E35</f>
        <v>1.02405263157895</v>
      </c>
      <c r="N14" s="63"/>
      <c r="O14" s="63"/>
    </row>
    <row r="15" customFormat="false" ht="12.8" hidden="false" customHeight="false" outlineLevel="0" collapsed="false">
      <c r="A15" s="69" t="s">
        <v>38</v>
      </c>
      <c r="B15" s="70" t="n">
        <v>299.4</v>
      </c>
      <c r="C15" s="71" t="n">
        <v>188.55</v>
      </c>
      <c r="D15" s="71" t="n">
        <v>0</v>
      </c>
      <c r="E15" s="71" t="n">
        <v>389.14</v>
      </c>
      <c r="F15" s="72" t="n">
        <v>907.56</v>
      </c>
      <c r="G15" s="73" t="n">
        <v>1784.65</v>
      </c>
      <c r="I15" s="62" t="s">
        <v>18</v>
      </c>
      <c r="J15" s="63" t="n">
        <f aca="false">B16/B36</f>
        <v>2.3720207253886</v>
      </c>
      <c r="K15" s="63" t="n">
        <f aca="false">C16/C36</f>
        <v>1.75165870700984</v>
      </c>
      <c r="L15" s="63" t="n">
        <f aca="false">D16/D36</f>
        <v>2.24285714285714</v>
      </c>
      <c r="M15" s="63" t="n">
        <f aca="false">E16/E36</f>
        <v>1.31880900508351</v>
      </c>
      <c r="N15" s="63"/>
      <c r="O15" s="63"/>
    </row>
    <row r="16" customFormat="false" ht="12.8" hidden="false" customHeight="false" outlineLevel="0" collapsed="false">
      <c r="A16" s="69" t="s">
        <v>18</v>
      </c>
      <c r="B16" s="70" t="n">
        <v>2289</v>
      </c>
      <c r="C16" s="71" t="n">
        <v>5465</v>
      </c>
      <c r="D16" s="71" t="n">
        <v>3925</v>
      </c>
      <c r="E16" s="71" t="n">
        <v>3632</v>
      </c>
      <c r="F16" s="72" t="n">
        <v>7265</v>
      </c>
      <c r="G16" s="73" t="n">
        <v>22576</v>
      </c>
      <c r="I16" s="62" t="s">
        <v>29</v>
      </c>
      <c r="J16" s="63" t="n">
        <f aca="false">B17/B37</f>
        <v>1.9544</v>
      </c>
      <c r="K16" s="63" t="n">
        <f aca="false">C17/C37</f>
        <v>3.2562962962963</v>
      </c>
      <c r="L16" s="63" t="n">
        <f aca="false">D17/D37</f>
        <v>2.13448275862069</v>
      </c>
      <c r="M16" s="63" t="n">
        <f aca="false">E17/E37</f>
        <v>2.29368461836497</v>
      </c>
      <c r="N16" s="63"/>
      <c r="O16" s="63"/>
    </row>
    <row r="17" customFormat="false" ht="12.8" hidden="false" customHeight="false" outlineLevel="0" collapsed="false">
      <c r="A17" s="69" t="s">
        <v>29</v>
      </c>
      <c r="B17" s="70" t="n">
        <v>2443</v>
      </c>
      <c r="C17" s="71" t="n">
        <v>4396</v>
      </c>
      <c r="D17" s="71" t="n">
        <v>3095</v>
      </c>
      <c r="E17" s="71" t="n">
        <v>5920</v>
      </c>
      <c r="F17" s="72" t="n">
        <v>3094</v>
      </c>
      <c r="G17" s="73" t="n">
        <v>18948</v>
      </c>
      <c r="I17" s="62" t="s">
        <v>40</v>
      </c>
      <c r="J17" s="63" t="n">
        <f aca="false">B18/B38</f>
        <v>1.1975034965035</v>
      </c>
      <c r="K17" s="63" t="n">
        <f aca="false">C18/C38</f>
        <v>1.27476553564621</v>
      </c>
      <c r="L17" s="63" t="n">
        <f aca="false">D18/D38</f>
        <v>1.34941536875621</v>
      </c>
      <c r="M17" s="63" t="n">
        <f aca="false">E18/E38</f>
        <v>1.69074594257179</v>
      </c>
      <c r="N17" s="63"/>
      <c r="O17" s="63"/>
    </row>
    <row r="18" customFormat="false" ht="12.8" hidden="false" customHeight="false" outlineLevel="0" collapsed="false">
      <c r="A18" s="69" t="s">
        <v>40</v>
      </c>
      <c r="B18" s="76" t="n">
        <v>1712.43</v>
      </c>
      <c r="C18" s="77" t="n">
        <v>3343.71</v>
      </c>
      <c r="D18" s="77" t="n">
        <v>3246.41</v>
      </c>
      <c r="E18" s="77" t="n">
        <v>3250.29</v>
      </c>
      <c r="F18" s="78" t="n">
        <v>2896.52</v>
      </c>
      <c r="G18" s="79" t="n">
        <v>14449.36</v>
      </c>
    </row>
    <row r="19" customFormat="false" ht="12.8" hidden="false" customHeight="false" outlineLevel="0" collapsed="false">
      <c r="A19" s="80" t="s">
        <v>155</v>
      </c>
      <c r="B19" s="81" t="n">
        <v>41464.82</v>
      </c>
      <c r="C19" s="82" t="n">
        <v>40656.9</v>
      </c>
      <c r="D19" s="82" t="n">
        <v>27383.28</v>
      </c>
      <c r="E19" s="82" t="n">
        <v>38526.52</v>
      </c>
      <c r="F19" s="83" t="n">
        <v>42535.06</v>
      </c>
      <c r="G19" s="84" t="n">
        <v>190566.58</v>
      </c>
    </row>
    <row r="22" customFormat="false" ht="12.8" hidden="false" customHeight="false" outlineLevel="0" collapsed="false">
      <c r="B22" s="85" t="s">
        <v>3</v>
      </c>
      <c r="C22" s="85"/>
      <c r="D22" s="85"/>
      <c r="E22" s="85"/>
      <c r="F22" s="85"/>
      <c r="G22" s="85"/>
    </row>
    <row r="23" customFormat="false" ht="12.8" hidden="false" customHeight="false" outlineLevel="0" collapsed="false">
      <c r="A23" s="62" t="s">
        <v>12</v>
      </c>
      <c r="B23" s="63" t="n">
        <f aca="false">VLOOKUP(A23,'Pivot Table_Hoja1_1'!$A$3:$B$28,2,0)</f>
        <v>3078.087</v>
      </c>
      <c r="C23" s="63" t="n">
        <f aca="false">VLOOKUP(A23,'Pivot Table_Hoja1_1'!$A$3:$C$28,3,0)</f>
        <v>1900</v>
      </c>
      <c r="D23" s="63" t="n">
        <f aca="false">VLOOKUP(A23,'Pivot Table_Hoja1_1'!$A$3:$D$28,4,0)</f>
        <v>860</v>
      </c>
      <c r="E23" s="63" t="n">
        <f aca="false">VLOOKUP(A23,'Pivot Table_Hoja1_1'!$A$3:$E$28,5,0)</f>
        <v>2342</v>
      </c>
      <c r="F23" s="63" t="n">
        <f aca="false">VLOOKUP(A23,'Pivot Table_Hoja1_1'!$A$3:$F$28,6,0)</f>
        <v>971</v>
      </c>
      <c r="G23" s="63"/>
    </row>
    <row r="24" customFormat="false" ht="12.8" hidden="false" customHeight="false" outlineLevel="0" collapsed="false">
      <c r="A24" s="62" t="s">
        <v>47</v>
      </c>
      <c r="B24" s="63" t="n">
        <f aca="false">VLOOKUP(A24,'Pivot Table_Hoja1_1'!$A$3:$B$28,2,0)</f>
        <v>0</v>
      </c>
      <c r="C24" s="63" t="n">
        <f aca="false">VLOOKUP(A24,'Pivot Table_Hoja1_1'!$A$3:$C$28,3,0)</f>
        <v>100</v>
      </c>
      <c r="D24" s="63" t="n">
        <f aca="false">VLOOKUP(A24,'Pivot Table_Hoja1_1'!$A$3:$D$28,4,0)</f>
        <v>0</v>
      </c>
      <c r="E24" s="63" t="n">
        <f aca="false">VLOOKUP(A24,'Pivot Table_Hoja1_1'!$A$3:$E$28,5,0)</f>
        <v>90</v>
      </c>
      <c r="F24" s="63" t="n">
        <f aca="false">VLOOKUP(A24,'Pivot Table_Hoja1_1'!$A$3:$F$28,6,0)</f>
        <v>0</v>
      </c>
      <c r="G24" s="63"/>
    </row>
    <row r="25" customFormat="false" ht="12.8" hidden="false" customHeight="false" outlineLevel="0" collapsed="false">
      <c r="A25" s="62" t="s">
        <v>24</v>
      </c>
      <c r="B25" s="63" t="n">
        <f aca="false">VLOOKUP(A25,'Pivot Table_Hoja1_1'!$A$3:$B$28,2,0)</f>
        <v>1350</v>
      </c>
      <c r="C25" s="63" t="n">
        <f aca="false">VLOOKUP(A25,'Pivot Table_Hoja1_1'!$A$3:$C$28,3,0)</f>
        <v>2970</v>
      </c>
      <c r="D25" s="63" t="n">
        <f aca="false">VLOOKUP(A25,'Pivot Table_Hoja1_1'!$A$3:$D$28,4,0)</f>
        <v>940</v>
      </c>
      <c r="E25" s="63" t="n">
        <f aca="false">VLOOKUP(A25,'Pivot Table_Hoja1_1'!$A$3:$E$28,5,0)</f>
        <v>0</v>
      </c>
      <c r="F25" s="63" t="n">
        <f aca="false">VLOOKUP(A25,'Pivot Table_Hoja1_1'!$A$3:$F$28,6,0)</f>
        <v>2064</v>
      </c>
      <c r="G25" s="63"/>
    </row>
    <row r="26" customFormat="false" ht="12.8" hidden="false" customHeight="false" outlineLevel="0" collapsed="false">
      <c r="A26" s="62" t="s">
        <v>16</v>
      </c>
      <c r="B26" s="63" t="n">
        <f aca="false">VLOOKUP(A26,'Pivot Table_Hoja1_1'!$A$3:$B$28,2,0)</f>
        <v>3397</v>
      </c>
      <c r="C26" s="63" t="n">
        <f aca="false">VLOOKUP(A26,'Pivot Table_Hoja1_1'!$A$3:$C$28,3,0)</f>
        <v>1350</v>
      </c>
      <c r="D26" s="63" t="n">
        <f aca="false">VLOOKUP(A26,'Pivot Table_Hoja1_1'!$A$3:$D$28,4,0)</f>
        <v>1400</v>
      </c>
      <c r="E26" s="63" t="n">
        <f aca="false">VLOOKUP(A26,'Pivot Table_Hoja1_1'!$A$3:$E$28,5,0)</f>
        <v>2300</v>
      </c>
      <c r="F26" s="63" t="n">
        <f aca="false">VLOOKUP(A26,'Pivot Table_Hoja1_1'!$A$3:$F$28,6,0)</f>
        <v>1471</v>
      </c>
      <c r="G26" s="63"/>
    </row>
    <row r="27" customFormat="false" ht="12.8" hidden="false" customHeight="false" outlineLevel="0" collapsed="false">
      <c r="A27" s="62" t="s">
        <v>31</v>
      </c>
      <c r="B27" s="63" t="n">
        <f aca="false">VLOOKUP(A27,'Pivot Table_Hoja1_1'!$A$3:$B$28,2,0)</f>
        <v>1700</v>
      </c>
      <c r="C27" s="63" t="n">
        <f aca="false">VLOOKUP(A27,'Pivot Table_Hoja1_1'!$A$3:$C$28,3,0)</f>
        <v>1680</v>
      </c>
      <c r="D27" s="63" t="n">
        <f aca="false">VLOOKUP(A27,'Pivot Table_Hoja1_1'!$A$3:$D$28,4,0)</f>
        <v>1350</v>
      </c>
      <c r="E27" s="63" t="n">
        <f aca="false">VLOOKUP(A27,'Pivot Table_Hoja1_1'!$A$3:$E$28,5,0)</f>
        <v>1870</v>
      </c>
      <c r="F27" s="63" t="n">
        <f aca="false">VLOOKUP(A27,'Pivot Table_Hoja1_1'!$A$3:$F$28,6,0)</f>
        <v>1630</v>
      </c>
      <c r="G27" s="63"/>
    </row>
    <row r="28" customFormat="false" ht="12.8" hidden="false" customHeight="false" outlineLevel="0" collapsed="false">
      <c r="A28" s="62" t="s">
        <v>44</v>
      </c>
      <c r="B28" s="63" t="n">
        <f aca="false">VLOOKUP(A28,'Pivot Table_Hoja1_1'!$A$3:$B$28,2,0)</f>
        <v>100</v>
      </c>
      <c r="C28" s="63" t="n">
        <f aca="false">VLOOKUP(A28,'Pivot Table_Hoja1_1'!$A$3:$C$28,3,0)</f>
        <v>950</v>
      </c>
      <c r="D28" s="63" t="n">
        <f aca="false">VLOOKUP(A28,'Pivot Table_Hoja1_1'!$A$3:$D$28,4,0)</f>
        <v>320</v>
      </c>
      <c r="E28" s="63" t="n">
        <f aca="false">VLOOKUP(A28,'Pivot Table_Hoja1_1'!$A$3:$E$28,5,0)</f>
        <v>1150</v>
      </c>
      <c r="F28" s="63" t="n">
        <f aca="false">VLOOKUP(A28,'Pivot Table_Hoja1_1'!$A$3:$F$28,6,0)</f>
        <v>2282</v>
      </c>
      <c r="G28" s="63"/>
    </row>
    <row r="29" customFormat="false" ht="12.8" hidden="false" customHeight="false" outlineLevel="0" collapsed="false">
      <c r="A29" s="62" t="s">
        <v>41</v>
      </c>
      <c r="B29" s="63" t="n">
        <f aca="false">VLOOKUP(A29,'Pivot Table_Hoja1_1'!$A$3:$B$28,2,0)</f>
        <v>700</v>
      </c>
      <c r="C29" s="63" t="n">
        <f aca="false">VLOOKUP(A29,'Pivot Table_Hoja1_1'!$A$3:$C$28,3,0)</f>
        <v>1857</v>
      </c>
      <c r="D29" s="63" t="n">
        <f aca="false">VLOOKUP(A29,'Pivot Table_Hoja1_1'!$A$3:$D$28,4,0)</f>
        <v>1100</v>
      </c>
      <c r="E29" s="63" t="n">
        <f aca="false">VLOOKUP(A29,'Pivot Table_Hoja1_1'!$A$3:$E$28,5,0)</f>
        <v>2120</v>
      </c>
      <c r="F29" s="63" t="n">
        <f aca="false">VLOOKUP(A29,'Pivot Table_Hoja1_1'!$A$3:$F$28,6,0)</f>
        <v>2020</v>
      </c>
      <c r="G29" s="63"/>
    </row>
    <row r="30" customFormat="false" ht="12.8" hidden="false" customHeight="false" outlineLevel="0" collapsed="false">
      <c r="A30" s="62" t="s">
        <v>49</v>
      </c>
      <c r="B30" s="63" t="n">
        <f aca="false">VLOOKUP(A30,'Pivot Table_Hoja1_1'!$A$3:$B$28,2,0)</f>
        <v>0</v>
      </c>
      <c r="C30" s="63" t="n">
        <f aca="false">VLOOKUP(A30,'Pivot Table_Hoja1_1'!$A$3:$C$28,3,0)</f>
        <v>1650</v>
      </c>
      <c r="D30" s="63" t="n">
        <f aca="false">VLOOKUP(A30,'Pivot Table_Hoja1_1'!$A$3:$D$28,4,0)</f>
        <v>550</v>
      </c>
      <c r="E30" s="63" t="n">
        <f aca="false">VLOOKUP(A30,'Pivot Table_Hoja1_1'!$A$3:$E$28,5,0)</f>
        <v>950</v>
      </c>
      <c r="F30" s="63" t="n">
        <f aca="false">VLOOKUP(A30,'Pivot Table_Hoja1_1'!$A$3:$F$28,6,0)</f>
        <v>200</v>
      </c>
      <c r="G30" s="63"/>
    </row>
    <row r="31" customFormat="false" ht="12.8" hidden="false" customHeight="false" outlineLevel="0" collapsed="false">
      <c r="A31" s="62" t="s">
        <v>35</v>
      </c>
      <c r="B31" s="63" t="n">
        <f aca="false">VLOOKUP(A31,'Pivot Table_Hoja1_1'!$A$3:$B$28,2,0)</f>
        <v>2970.509</v>
      </c>
      <c r="C31" s="63" t="n">
        <f aca="false">VLOOKUP(A31,'Pivot Table_Hoja1_1'!$A$3:$C$28,3,0)</f>
        <v>1382</v>
      </c>
      <c r="D31" s="63" t="n">
        <f aca="false">VLOOKUP(A31,'Pivot Table_Hoja1_1'!$A$3:$D$28,4,0)</f>
        <v>1559</v>
      </c>
      <c r="E31" s="63" t="n">
        <f aca="false">VLOOKUP(A31,'Pivot Table_Hoja1_1'!$A$3:$E$28,5,0)</f>
        <v>1590</v>
      </c>
      <c r="F31" s="63" t="n">
        <f aca="false">VLOOKUP(A31,'Pivot Table_Hoja1_1'!$A$3:$F$28,6,0)</f>
        <v>1080</v>
      </c>
      <c r="G31" s="63"/>
    </row>
    <row r="32" customFormat="false" ht="12.8" hidden="false" customHeight="false" outlineLevel="0" collapsed="false">
      <c r="A32" s="62" t="s">
        <v>23</v>
      </c>
      <c r="B32" s="63" t="n">
        <f aca="false">VLOOKUP(A32,'Pivot Table_Hoja1_1'!$A$3:$B$28,2,0)</f>
        <v>2821</v>
      </c>
      <c r="C32" s="63" t="n">
        <f aca="false">VLOOKUP(A32,'Pivot Table_Hoja1_1'!$A$3:$C$28,3,0)</f>
        <v>1250</v>
      </c>
      <c r="D32" s="63" t="n">
        <f aca="false">VLOOKUP(A32,'Pivot Table_Hoja1_1'!$A$3:$D$28,4,0)</f>
        <v>880</v>
      </c>
      <c r="E32" s="63" t="n">
        <f aca="false">VLOOKUP(A32,'Pivot Table_Hoja1_1'!$A$3:$E$28,5,0)</f>
        <v>2080</v>
      </c>
      <c r="F32" s="63" t="n">
        <f aca="false">VLOOKUP(A32,'Pivot Table_Hoja1_1'!$A$3:$F$28,6,0)</f>
        <v>1410</v>
      </c>
      <c r="G32" s="63"/>
    </row>
    <row r="33" customFormat="false" ht="12.8" hidden="false" customHeight="false" outlineLevel="0" collapsed="false">
      <c r="A33" s="62" t="s">
        <v>39</v>
      </c>
      <c r="B33" s="63" t="n">
        <f aca="false">VLOOKUP(A33,'Pivot Table_Hoja1_1'!$A$3:$B$28,2,0)</f>
        <v>230</v>
      </c>
      <c r="C33" s="63" t="n">
        <f aca="false">VLOOKUP(A33,'Pivot Table_Hoja1_1'!$A$3:$C$28,3,0)</f>
        <v>50</v>
      </c>
      <c r="D33" s="63" t="n">
        <f aca="false">VLOOKUP(A33,'Pivot Table_Hoja1_1'!$A$3:$D$28,4,0)</f>
        <v>0</v>
      </c>
      <c r="E33" s="63" t="n">
        <f aca="false">VLOOKUP(A33,'Pivot Table_Hoja1_1'!$A$3:$E$28,5,0)</f>
        <v>360</v>
      </c>
      <c r="F33" s="63" t="n">
        <f aca="false">VLOOKUP(A33,'Pivot Table_Hoja1_1'!$A$3:$F$28,6,0)</f>
        <v>780</v>
      </c>
      <c r="G33" s="63"/>
    </row>
    <row r="34" customFormat="false" ht="12.8" hidden="false" customHeight="false" outlineLevel="0" collapsed="false">
      <c r="A34" s="62" t="s">
        <v>46</v>
      </c>
      <c r="B34" s="63" t="n">
        <f aca="false">VLOOKUP(A34,'Pivot Table_Hoja1_1'!$A$3:$B$28,2,0)</f>
        <v>0</v>
      </c>
      <c r="C34" s="63" t="n">
        <f aca="false">VLOOKUP(A34,'Pivot Table_Hoja1_1'!$A$3:$C$28,3,0)</f>
        <v>2090</v>
      </c>
      <c r="D34" s="63" t="n">
        <f aca="false">VLOOKUP(A34,'Pivot Table_Hoja1_1'!$A$3:$D$28,4,0)</f>
        <v>950</v>
      </c>
      <c r="E34" s="63" t="n">
        <f aca="false">VLOOKUP(A34,'Pivot Table_Hoja1_1'!$A$3:$E$28,5,0)</f>
        <v>2150</v>
      </c>
      <c r="F34" s="63" t="n">
        <f aca="false">VLOOKUP(A34,'Pivot Table_Hoja1_1'!$A$3:$F$28,6,0)</f>
        <v>1956</v>
      </c>
      <c r="G34" s="63"/>
    </row>
    <row r="35" customFormat="false" ht="12.8" hidden="false" customHeight="false" outlineLevel="0" collapsed="false">
      <c r="A35" s="62" t="s">
        <v>38</v>
      </c>
      <c r="B35" s="63" t="n">
        <f aca="false">VLOOKUP(A35,'Pivot Table_Hoja1_1'!$A$3:$B$28,2,0)</f>
        <v>80</v>
      </c>
      <c r="C35" s="63" t="n">
        <f aca="false">VLOOKUP(A35,'Pivot Table_Hoja1_1'!$A$3:$C$28,3,0)</f>
        <v>300</v>
      </c>
      <c r="D35" s="63" t="n">
        <f aca="false">VLOOKUP(A35,'Pivot Table_Hoja1_1'!$A$3:$D$28,4,0)</f>
        <v>0</v>
      </c>
      <c r="E35" s="63" t="n">
        <f aca="false">VLOOKUP(A35,'Pivot Table_Hoja1_1'!$A$3:$E$28,5,0)</f>
        <v>380</v>
      </c>
      <c r="F35" s="63" t="n">
        <f aca="false">VLOOKUP(A35,'Pivot Table_Hoja1_1'!$A$3:$F$28,6,0)</f>
        <v>590</v>
      </c>
      <c r="G35" s="63"/>
    </row>
    <row r="36" customFormat="false" ht="12.8" hidden="false" customHeight="false" outlineLevel="0" collapsed="false">
      <c r="A36" s="62" t="s">
        <v>18</v>
      </c>
      <c r="B36" s="63" t="n">
        <f aca="false">VLOOKUP(A36,'Pivot Table_Hoja1_1'!$A$3:$B$28,2,0)</f>
        <v>965</v>
      </c>
      <c r="C36" s="63" t="n">
        <f aca="false">VLOOKUP(A36,'Pivot Table_Hoja1_1'!$A$3:$C$28,3,0)</f>
        <v>3119.9</v>
      </c>
      <c r="D36" s="63" t="n">
        <f aca="false">VLOOKUP(A36,'Pivot Table_Hoja1_1'!$A$3:$D$28,4,0)</f>
        <v>1750</v>
      </c>
      <c r="E36" s="63" t="n">
        <f aca="false">VLOOKUP(A36,'Pivot Table_Hoja1_1'!$A$3:$E$28,5,0)</f>
        <v>2754</v>
      </c>
      <c r="F36" s="63" t="n">
        <f aca="false">VLOOKUP(A36,'Pivot Table_Hoja1_1'!$A$3:$F$28,6,0)</f>
        <v>3530</v>
      </c>
      <c r="G36" s="63"/>
    </row>
    <row r="37" customFormat="false" ht="12.8" hidden="false" customHeight="false" outlineLevel="0" collapsed="false">
      <c r="A37" s="62" t="s">
        <v>29</v>
      </c>
      <c r="B37" s="63" t="n">
        <f aca="false">VLOOKUP(A37,'Pivot Table_Hoja1_1'!$A$3:$B$28,2,0)</f>
        <v>1250</v>
      </c>
      <c r="C37" s="63" t="n">
        <f aca="false">VLOOKUP(A37,'Pivot Table_Hoja1_1'!$A$3:$C$28,3,0)</f>
        <v>1350</v>
      </c>
      <c r="D37" s="63" t="n">
        <f aca="false">VLOOKUP(A37,'Pivot Table_Hoja1_1'!$A$3:$D$28,4,0)</f>
        <v>1450</v>
      </c>
      <c r="E37" s="63" t="n">
        <f aca="false">VLOOKUP(A37,'Pivot Table_Hoja1_1'!$A$3:$E$28,5,0)</f>
        <v>2581</v>
      </c>
      <c r="F37" s="63" t="n">
        <f aca="false">VLOOKUP(A37,'Pivot Table_Hoja1_1'!$A$3:$F$28,6,0)</f>
        <v>1970</v>
      </c>
      <c r="G37" s="63"/>
    </row>
    <row r="38" customFormat="false" ht="12.8" hidden="false" customHeight="false" outlineLevel="0" collapsed="false">
      <c r="A38" s="62" t="s">
        <v>40</v>
      </c>
      <c r="B38" s="63" t="n">
        <f aca="false">VLOOKUP(A38,'Pivot Table_Hoja1_1'!$A$3:$B$28,2,0)</f>
        <v>1430</v>
      </c>
      <c r="C38" s="63" t="n">
        <f aca="false">VLOOKUP(A38,'Pivot Table_Hoja1_1'!$A$3:$C$28,3,0)</f>
        <v>2623</v>
      </c>
      <c r="D38" s="63" t="n">
        <f aca="false">VLOOKUP(A38,'Pivot Table_Hoja1_1'!$A$3:$D$28,4,0)</f>
        <v>2405.79</v>
      </c>
      <c r="E38" s="63" t="n">
        <f aca="false">VLOOKUP(A38,'Pivot Table_Hoja1_1'!$A$3:$E$28,5,0)</f>
        <v>1922.4</v>
      </c>
      <c r="F38" s="63" t="n">
        <f aca="false">VLOOKUP(A38,'Pivot Table_Hoja1_1'!$A$3:$F$28,6,0)</f>
        <v>1502.63</v>
      </c>
      <c r="G38" s="63"/>
    </row>
    <row r="39" customFormat="false" ht="12.8" hidden="false" customHeight="false" outlineLevel="0" collapsed="false">
      <c r="B39" s="0" t="s">
        <v>25</v>
      </c>
    </row>
  </sheetData>
  <mergeCells count="2">
    <mergeCell ref="J1:M1"/>
    <mergeCell ref="B22:G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58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E2" activeCellId="0" sqref="E2"/>
    </sheetView>
  </sheetViews>
  <sheetFormatPr defaultColWidth="12.48828125" defaultRowHeight="12.8" zeroHeight="false" outlineLevelRow="0" outlineLevelCol="0"/>
  <cols>
    <col collapsed="false" customWidth="true" hidden="false" outlineLevel="0" max="1" min="1" style="49" width="14.81"/>
    <col collapsed="false" customWidth="true" hidden="false" outlineLevel="0" max="2" min="2" style="86" width="31.31"/>
    <col collapsed="false" customWidth="true" hidden="false" outlineLevel="0" max="3" min="3" style="4" width="20.52"/>
    <col collapsed="false" customWidth="true" hidden="false" outlineLevel="0" max="4" min="4" style="4" width="19.58"/>
    <col collapsed="false" customWidth="true" hidden="false" outlineLevel="0" max="5" min="5" style="4" width="48.21"/>
    <col collapsed="false" customWidth="true" hidden="false" outlineLevel="0" max="6" min="6" style="4" width="19.19"/>
    <col collapsed="false" customWidth="true" hidden="false" outlineLevel="0" max="7" min="7" style="0" width="21.71"/>
    <col collapsed="false" customWidth="true" hidden="false" outlineLevel="0" max="8" min="8" style="2" width="21.37"/>
    <col collapsed="false" customWidth="true" hidden="false" outlineLevel="0" max="9" min="9" style="0" width="16.1"/>
    <col collapsed="false" customWidth="true" hidden="false" outlineLevel="0" max="10" min="10" style="0" width="13.19"/>
    <col collapsed="false" customWidth="true" hidden="false" outlineLevel="0" max="11" min="11" style="0" width="16.3"/>
    <col collapsed="false" customWidth="true" hidden="false" outlineLevel="0" max="21" min="12" style="0" width="13.19"/>
    <col collapsed="false" customWidth="true" hidden="false" outlineLevel="0" max="59" min="22" style="0" width="13.43"/>
    <col collapsed="false" customWidth="true" hidden="false" outlineLevel="0" max="1024" min="1021" style="0" width="11.52"/>
  </cols>
  <sheetData>
    <row r="1" customFormat="false" ht="15.75" hidden="false" customHeight="true" outlineLevel="0" collapsed="false">
      <c r="A1" s="87" t="s">
        <v>4</v>
      </c>
      <c r="B1" s="88" t="s">
        <v>147</v>
      </c>
      <c r="C1" s="89" t="s">
        <v>156</v>
      </c>
      <c r="D1" s="90" t="s">
        <v>157</v>
      </c>
      <c r="E1" s="89" t="s">
        <v>158</v>
      </c>
      <c r="F1" s="89" t="s">
        <v>159</v>
      </c>
      <c r="G1" s="89" t="s">
        <v>160</v>
      </c>
      <c r="H1" s="89" t="s">
        <v>161</v>
      </c>
      <c r="I1" s="89" t="s">
        <v>162</v>
      </c>
    </row>
    <row r="2" customFormat="false" ht="15.75" hidden="false" customHeight="true" outlineLevel="0" collapsed="false">
      <c r="A2" s="49" t="s">
        <v>31</v>
      </c>
      <c r="B2" s="91" t="s">
        <v>163</v>
      </c>
      <c r="C2" s="0" t="n">
        <v>278673</v>
      </c>
      <c r="D2" s="0" t="n">
        <v>282042</v>
      </c>
      <c r="E2" s="4" t="n">
        <v>128606</v>
      </c>
      <c r="F2" s="4" t="n">
        <v>130078</v>
      </c>
      <c r="G2" s="0" t="n">
        <f aca="false">F2-E2</f>
        <v>1472</v>
      </c>
      <c r="H2" s="0" t="n">
        <f aca="false">D2-C2</f>
        <v>3369</v>
      </c>
      <c r="I2" s="92" t="n">
        <f aca="false">H2/G2</f>
        <v>2.28872282608696</v>
      </c>
    </row>
    <row r="3" customFormat="false" ht="15.75" hidden="false" customHeight="true" outlineLevel="0" collapsed="false">
      <c r="A3" s="49" t="s">
        <v>44</v>
      </c>
      <c r="B3" s="91" t="s">
        <v>163</v>
      </c>
      <c r="C3" s="0" t="n">
        <v>227973.07</v>
      </c>
      <c r="D3" s="0" t="n">
        <v>229388.65</v>
      </c>
      <c r="E3" s="4" t="n">
        <v>101870.1</v>
      </c>
      <c r="F3" s="4" t="n">
        <v>101870.1</v>
      </c>
      <c r="G3" s="0" t="n">
        <f aca="false">F3-E3</f>
        <v>0</v>
      </c>
      <c r="H3" s="0" t="n">
        <f aca="false">D3-C3</f>
        <v>1415.57999999999</v>
      </c>
      <c r="I3" s="92" t="n">
        <v>0</v>
      </c>
    </row>
    <row r="4" customFormat="false" ht="15.75" hidden="false" customHeight="true" outlineLevel="0" collapsed="false">
      <c r="A4" s="49" t="s">
        <v>41</v>
      </c>
      <c r="B4" s="91" t="s">
        <v>163</v>
      </c>
      <c r="C4" s="0" t="n">
        <v>243772</v>
      </c>
      <c r="D4" s="0" t="n">
        <v>245582</v>
      </c>
      <c r="E4" s="4" t="n">
        <v>106634</v>
      </c>
      <c r="F4" s="4" t="n">
        <v>107446</v>
      </c>
      <c r="G4" s="0" t="n">
        <f aca="false">F4-E4</f>
        <v>812</v>
      </c>
      <c r="H4" s="0" t="n">
        <f aca="false">D4-C4</f>
        <v>1810</v>
      </c>
      <c r="I4" s="92" t="n">
        <f aca="false">H4/G4</f>
        <v>2.22906403940887</v>
      </c>
    </row>
    <row r="5" customFormat="false" ht="15.75" hidden="false" customHeight="true" outlineLevel="0" collapsed="false">
      <c r="A5" s="49" t="s">
        <v>49</v>
      </c>
      <c r="B5" s="91" t="s">
        <v>163</v>
      </c>
      <c r="C5" s="0" t="n">
        <v>219959</v>
      </c>
      <c r="D5" s="0" t="n">
        <v>220105</v>
      </c>
      <c r="E5" s="4" t="n">
        <v>98002</v>
      </c>
      <c r="F5" s="4" t="n">
        <v>98107</v>
      </c>
      <c r="G5" s="0" t="n">
        <f aca="false">F5-E5</f>
        <v>105</v>
      </c>
      <c r="H5" s="0" t="n">
        <f aca="false">D5-C5</f>
        <v>146</v>
      </c>
      <c r="I5" s="92" t="n">
        <f aca="false">H5/G5</f>
        <v>1.39047619047619</v>
      </c>
    </row>
    <row r="6" customFormat="false" ht="15.75" hidden="false" customHeight="true" outlineLevel="0" collapsed="false">
      <c r="A6" s="49" t="s">
        <v>23</v>
      </c>
      <c r="B6" s="91" t="s">
        <v>163</v>
      </c>
      <c r="C6" s="0" t="n">
        <v>218440.12</v>
      </c>
      <c r="D6" s="0" t="n">
        <v>224081.035</v>
      </c>
      <c r="E6" s="4" t="n">
        <v>95752.4</v>
      </c>
      <c r="F6" s="4" t="n">
        <v>98130.1</v>
      </c>
      <c r="G6" s="0" t="n">
        <f aca="false">F6-E6</f>
        <v>2377.70000000001</v>
      </c>
      <c r="H6" s="0" t="n">
        <f aca="false">D6-C6</f>
        <v>5640.91500000001</v>
      </c>
      <c r="I6" s="92" t="n">
        <f aca="false">H6/G6</f>
        <v>2.37242503259452</v>
      </c>
    </row>
    <row r="7" customFormat="false" ht="15.75" hidden="false" customHeight="true" outlineLevel="0" collapsed="false">
      <c r="A7" s="49" t="s">
        <v>46</v>
      </c>
      <c r="B7" s="91" t="s">
        <v>163</v>
      </c>
      <c r="C7" s="0" t="n">
        <v>156354</v>
      </c>
      <c r="D7" s="0" t="n">
        <v>157981</v>
      </c>
      <c r="E7" s="4" t="n">
        <v>85783</v>
      </c>
      <c r="F7" s="4" t="n">
        <v>86705</v>
      </c>
      <c r="G7" s="0" t="n">
        <f aca="false">F7-E7</f>
        <v>922</v>
      </c>
      <c r="H7" s="0" t="n">
        <f aca="false">D7-C7</f>
        <v>1627</v>
      </c>
      <c r="I7" s="92" t="n">
        <f aca="false">H7/G7</f>
        <v>1.7646420824295</v>
      </c>
    </row>
    <row r="8" customFormat="false" ht="15.75" hidden="false" customHeight="true" outlineLevel="0" collapsed="false">
      <c r="A8" s="49" t="s">
        <v>38</v>
      </c>
      <c r="B8" s="91" t="s">
        <v>163</v>
      </c>
      <c r="C8" s="0" t="n">
        <v>12105.805</v>
      </c>
      <c r="D8" s="0" t="n">
        <v>12430.25</v>
      </c>
      <c r="E8" s="4" t="n">
        <v>6996.8</v>
      </c>
      <c r="F8" s="4" t="n">
        <v>7173.3</v>
      </c>
      <c r="G8" s="0" t="n">
        <f aca="false">F8-E8</f>
        <v>176.5</v>
      </c>
      <c r="H8" s="0" t="n">
        <f aca="false">D8-C8</f>
        <v>324.445</v>
      </c>
      <c r="I8" s="92" t="n">
        <f aca="false">H8/G8</f>
        <v>1.83821529745042</v>
      </c>
    </row>
    <row r="9" customFormat="false" ht="15.75" hidden="false" customHeight="true" outlineLevel="0" collapsed="false">
      <c r="A9" s="49" t="s">
        <v>18</v>
      </c>
      <c r="B9" s="91" t="s">
        <v>163</v>
      </c>
      <c r="C9" s="0" t="n">
        <v>21140</v>
      </c>
      <c r="D9" s="0" t="n">
        <v>23429</v>
      </c>
      <c r="E9" s="4" t="n">
        <v>88182</v>
      </c>
      <c r="F9" s="4" t="n">
        <v>89467</v>
      </c>
      <c r="G9" s="0" t="n">
        <f aca="false">F9-E9</f>
        <v>1285</v>
      </c>
      <c r="H9" s="0" t="n">
        <f aca="false">D9-C9</f>
        <v>2289</v>
      </c>
      <c r="I9" s="92" t="n">
        <f aca="false">H9/G9</f>
        <v>1.78132295719844</v>
      </c>
    </row>
    <row r="10" customFormat="false" ht="15.75" hidden="false" customHeight="true" outlineLevel="0" collapsed="false">
      <c r="A10" s="49" t="s">
        <v>29</v>
      </c>
      <c r="B10" s="91" t="s">
        <v>163</v>
      </c>
      <c r="C10" s="0" t="n">
        <v>209910</v>
      </c>
      <c r="D10" s="0" t="n">
        <v>212376</v>
      </c>
      <c r="E10" s="4" t="n">
        <v>98349</v>
      </c>
      <c r="F10" s="4" t="n">
        <v>99405</v>
      </c>
      <c r="G10" s="0" t="n">
        <f aca="false">F10-E10</f>
        <v>1056</v>
      </c>
      <c r="H10" s="0" t="n">
        <f aca="false">D10-C10</f>
        <v>2466</v>
      </c>
      <c r="I10" s="92" t="n">
        <f aca="false">H10/G10</f>
        <v>2.33522727272727</v>
      </c>
    </row>
    <row r="11" customFormat="false" ht="15.75" hidden="false" customHeight="true" outlineLevel="0" collapsed="false">
      <c r="A11" s="49" t="s">
        <v>31</v>
      </c>
      <c r="B11" s="91" t="s">
        <v>164</v>
      </c>
      <c r="C11" s="0" t="n">
        <v>282042</v>
      </c>
      <c r="D11" s="0" t="n">
        <v>284776</v>
      </c>
      <c r="E11" s="4" t="n">
        <v>130078</v>
      </c>
      <c r="F11" s="4" t="n">
        <v>131576</v>
      </c>
      <c r="G11" s="0" t="n">
        <f aca="false">F11-E11</f>
        <v>1498</v>
      </c>
      <c r="H11" s="0" t="n">
        <f aca="false">D11-C11</f>
        <v>2734</v>
      </c>
      <c r="I11" s="92" t="n">
        <f aca="false">H11/G11</f>
        <v>1.82510013351135</v>
      </c>
    </row>
    <row r="12" customFormat="false" ht="15.75" hidden="false" customHeight="true" outlineLevel="0" collapsed="false">
      <c r="A12" s="49" t="s">
        <v>44</v>
      </c>
      <c r="B12" s="91" t="s">
        <v>164</v>
      </c>
      <c r="C12" s="0" t="n">
        <v>229388.65</v>
      </c>
      <c r="D12" s="0" t="n">
        <v>231498.98</v>
      </c>
      <c r="E12" s="4" t="n">
        <v>101870.1</v>
      </c>
      <c r="F12" s="4" t="n">
        <v>101870.1</v>
      </c>
      <c r="G12" s="0" t="n">
        <f aca="false">F12-E12</f>
        <v>0</v>
      </c>
      <c r="H12" s="0" t="n">
        <f aca="false">D12-C12</f>
        <v>2110.33000000002</v>
      </c>
      <c r="I12" s="92" t="n">
        <v>0</v>
      </c>
    </row>
    <row r="13" customFormat="false" ht="15.75" hidden="false" customHeight="true" outlineLevel="0" collapsed="false">
      <c r="A13" s="49" t="s">
        <v>41</v>
      </c>
      <c r="B13" s="91" t="s">
        <v>164</v>
      </c>
      <c r="C13" s="0" t="n">
        <v>245582</v>
      </c>
      <c r="D13" s="0" t="n">
        <v>248415</v>
      </c>
      <c r="E13" s="4" t="n">
        <v>107446</v>
      </c>
      <c r="F13" s="4" t="n">
        <v>108705</v>
      </c>
      <c r="G13" s="0" t="n">
        <f aca="false">F13-E13</f>
        <v>1259</v>
      </c>
      <c r="H13" s="0" t="n">
        <f aca="false">D13-C13</f>
        <v>2833</v>
      </c>
      <c r="I13" s="92" t="n">
        <f aca="false">H13/G13</f>
        <v>2.25019857029388</v>
      </c>
    </row>
    <row r="14" customFormat="false" ht="15.75" hidden="false" customHeight="true" outlineLevel="0" collapsed="false">
      <c r="A14" s="49" t="s">
        <v>49</v>
      </c>
      <c r="B14" s="91" t="s">
        <v>164</v>
      </c>
      <c r="C14" s="0" t="n">
        <v>220105</v>
      </c>
      <c r="D14" s="0" t="n">
        <v>222705</v>
      </c>
      <c r="E14" s="4" t="n">
        <v>98107</v>
      </c>
      <c r="F14" s="4" t="n">
        <v>99447</v>
      </c>
      <c r="G14" s="0" t="n">
        <f aca="false">F14-E14</f>
        <v>1340</v>
      </c>
      <c r="H14" s="0" t="n">
        <f aca="false">D14-C14</f>
        <v>2600</v>
      </c>
      <c r="I14" s="92" t="n">
        <f aca="false">H14/G14</f>
        <v>1.94029850746269</v>
      </c>
    </row>
    <row r="15" customFormat="false" ht="15.75" hidden="false" customHeight="true" outlineLevel="0" collapsed="false">
      <c r="A15" s="49" t="s">
        <v>23</v>
      </c>
      <c r="B15" s="91" t="s">
        <v>164</v>
      </c>
      <c r="C15" s="0" t="n">
        <v>224081.035</v>
      </c>
      <c r="D15" s="0" t="n">
        <v>227090.665</v>
      </c>
      <c r="E15" s="4" t="n">
        <v>98130.1</v>
      </c>
      <c r="F15" s="4" t="n">
        <v>99442.7</v>
      </c>
      <c r="G15" s="0" t="n">
        <f aca="false">F15-E15</f>
        <v>1312.59999999999</v>
      </c>
      <c r="H15" s="0" t="n">
        <f aca="false">D15-C15</f>
        <v>3009.63</v>
      </c>
      <c r="I15" s="92" t="n">
        <f aca="false">H15/G15</f>
        <v>2.2928767332013</v>
      </c>
    </row>
    <row r="16" customFormat="false" ht="15.75" hidden="false" customHeight="true" outlineLevel="0" collapsed="false">
      <c r="A16" s="49" t="s">
        <v>46</v>
      </c>
      <c r="B16" s="91" t="s">
        <v>164</v>
      </c>
      <c r="C16" s="0" t="n">
        <v>157981</v>
      </c>
      <c r="D16" s="0" t="n">
        <v>161378</v>
      </c>
      <c r="E16" s="4" t="n">
        <v>86705</v>
      </c>
      <c r="F16" s="4" t="n">
        <v>88165</v>
      </c>
      <c r="G16" s="0" t="n">
        <f aca="false">F16-E16</f>
        <v>1460</v>
      </c>
      <c r="H16" s="0" t="n">
        <f aca="false">D16-C16</f>
        <v>3397</v>
      </c>
      <c r="I16" s="92" t="n">
        <f aca="false">H16/G16</f>
        <v>2.32671232876712</v>
      </c>
    </row>
    <row r="17" customFormat="false" ht="15.75" hidden="false" customHeight="true" outlineLevel="0" collapsed="false">
      <c r="A17" s="49" t="s">
        <v>38</v>
      </c>
      <c r="B17" s="91" t="s">
        <v>164</v>
      </c>
      <c r="C17" s="0" t="n">
        <v>12430.25</v>
      </c>
      <c r="D17" s="0" t="n">
        <v>12637.05</v>
      </c>
      <c r="E17" s="4" t="n">
        <v>7173.3</v>
      </c>
      <c r="F17" s="4" t="n">
        <v>7319</v>
      </c>
      <c r="G17" s="0" t="n">
        <f aca="false">F17-E17</f>
        <v>145.7</v>
      </c>
      <c r="H17" s="0" t="n">
        <f aca="false">D17-C17</f>
        <v>206.799999999999</v>
      </c>
      <c r="I17" s="92" t="n">
        <f aca="false">H17/G17</f>
        <v>1.41935483870967</v>
      </c>
    </row>
    <row r="18" customFormat="false" ht="15.75" hidden="false" customHeight="true" outlineLevel="0" collapsed="false">
      <c r="A18" s="49" t="s">
        <v>18</v>
      </c>
      <c r="B18" s="91" t="s">
        <v>164</v>
      </c>
      <c r="C18" s="0" t="n">
        <v>23429</v>
      </c>
      <c r="D18" s="0" t="n">
        <v>28900</v>
      </c>
      <c r="E18" s="4" t="n">
        <v>89467</v>
      </c>
      <c r="F18" s="4" t="n">
        <v>92073</v>
      </c>
      <c r="G18" s="0" t="n">
        <f aca="false">F18-E18</f>
        <v>2606</v>
      </c>
      <c r="H18" s="0" t="n">
        <f aca="false">D18-C18</f>
        <v>5471</v>
      </c>
      <c r="I18" s="92" t="n">
        <f aca="false">H18/G18</f>
        <v>2.09938603223331</v>
      </c>
    </row>
    <row r="19" customFormat="false" ht="15.75" hidden="false" customHeight="true" outlineLevel="0" collapsed="false">
      <c r="A19" s="49" t="s">
        <v>29</v>
      </c>
      <c r="B19" s="91" t="s">
        <v>164</v>
      </c>
      <c r="C19" s="0" t="n">
        <v>212376</v>
      </c>
      <c r="D19" s="0" t="n">
        <v>216782</v>
      </c>
      <c r="E19" s="4" t="n">
        <v>99405</v>
      </c>
      <c r="F19" s="4" t="n">
        <v>101282</v>
      </c>
      <c r="G19" s="0" t="n">
        <f aca="false">F19-E19</f>
        <v>1877</v>
      </c>
      <c r="H19" s="0" t="n">
        <f aca="false">D19-C19</f>
        <v>4406</v>
      </c>
      <c r="I19" s="92" t="n">
        <f aca="false">H19/G19</f>
        <v>2.34736281299947</v>
      </c>
    </row>
    <row r="20" customFormat="false" ht="15.75" hidden="false" customHeight="true" outlineLevel="0" collapsed="false">
      <c r="A20" s="49" t="s">
        <v>31</v>
      </c>
      <c r="B20" s="91" t="s">
        <v>165</v>
      </c>
      <c r="C20" s="0" t="n">
        <v>284776</v>
      </c>
      <c r="D20" s="0" t="n">
        <v>287366</v>
      </c>
      <c r="E20" s="4" t="n">
        <v>131576</v>
      </c>
      <c r="F20" s="4" t="n">
        <v>132703</v>
      </c>
      <c r="G20" s="0" t="n">
        <f aca="false">F20-E20</f>
        <v>1127</v>
      </c>
      <c r="H20" s="0" t="n">
        <f aca="false">D20-C20</f>
        <v>2590</v>
      </c>
      <c r="I20" s="92" t="n">
        <f aca="false">H20/G20</f>
        <v>2.29813664596273</v>
      </c>
    </row>
    <row r="21" customFormat="false" ht="15.75" hidden="false" customHeight="true" outlineLevel="0" collapsed="false">
      <c r="A21" s="49" t="s">
        <v>44</v>
      </c>
      <c r="B21" s="91" t="s">
        <v>165</v>
      </c>
      <c r="C21" s="0" t="n">
        <v>231498.98</v>
      </c>
      <c r="D21" s="0" t="n">
        <v>232901.685</v>
      </c>
      <c r="E21" s="4" t="n">
        <v>101870.1</v>
      </c>
      <c r="F21" s="4" t="n">
        <v>101870.1</v>
      </c>
      <c r="G21" s="0" t="n">
        <f aca="false">F21-E21</f>
        <v>0</v>
      </c>
      <c r="H21" s="0" t="n">
        <f aca="false">D21-C21</f>
        <v>1402.70499999999</v>
      </c>
      <c r="I21" s="92" t="e">
        <f aca="false">H21/G21</f>
        <v>#DIV/0!</v>
      </c>
    </row>
    <row r="22" customFormat="false" ht="15.75" hidden="false" customHeight="true" outlineLevel="0" collapsed="false">
      <c r="A22" s="49" t="s">
        <v>41</v>
      </c>
      <c r="B22" s="91" t="s">
        <v>165</v>
      </c>
      <c r="C22" s="0" t="n">
        <v>248415</v>
      </c>
      <c r="D22" s="0" t="n">
        <v>250561</v>
      </c>
      <c r="E22" s="4" t="n">
        <v>108705</v>
      </c>
      <c r="F22" s="4" t="n">
        <v>109616</v>
      </c>
      <c r="G22" s="0" t="n">
        <f aca="false">F22-E22</f>
        <v>911</v>
      </c>
      <c r="H22" s="0" t="n">
        <f aca="false">D22-C22</f>
        <v>2146</v>
      </c>
      <c r="I22" s="92" t="n">
        <f aca="false">H22/G22</f>
        <v>2.3556531284303</v>
      </c>
    </row>
    <row r="23" customFormat="false" ht="15.75" hidden="false" customHeight="true" outlineLevel="0" collapsed="false">
      <c r="A23" s="49" t="s">
        <v>49</v>
      </c>
      <c r="B23" s="91" t="s">
        <v>165</v>
      </c>
      <c r="C23" s="0" t="n">
        <v>222705</v>
      </c>
      <c r="D23" s="0" t="n">
        <v>224184</v>
      </c>
      <c r="E23" s="4" t="n">
        <v>99447</v>
      </c>
      <c r="F23" s="4" t="n">
        <v>100058</v>
      </c>
      <c r="G23" s="0" t="n">
        <f aca="false">F23-E23</f>
        <v>611</v>
      </c>
      <c r="H23" s="0" t="n">
        <f aca="false">D23-C23</f>
        <v>1479</v>
      </c>
      <c r="I23" s="92" t="n">
        <f aca="false">H23/G23</f>
        <v>2.42062193126023</v>
      </c>
    </row>
    <row r="24" customFormat="false" ht="15.75" hidden="false" customHeight="true" outlineLevel="0" collapsed="false">
      <c r="A24" s="49" t="s">
        <v>23</v>
      </c>
      <c r="B24" s="91" t="s">
        <v>165</v>
      </c>
      <c r="C24" s="0" t="n">
        <v>227090.665</v>
      </c>
      <c r="D24" s="0" t="n">
        <v>228661.385</v>
      </c>
      <c r="E24" s="4" t="n">
        <v>99442.7</v>
      </c>
      <c r="F24" s="4" t="n">
        <v>100147.3</v>
      </c>
      <c r="G24" s="0" t="n">
        <f aca="false">F24-E24</f>
        <v>704.600000000006</v>
      </c>
      <c r="H24" s="0" t="n">
        <f aca="false">D24-C24</f>
        <v>1570.72</v>
      </c>
      <c r="I24" s="92" t="n">
        <f aca="false">H24/G24</f>
        <v>2.2292364462106</v>
      </c>
    </row>
    <row r="25" customFormat="false" ht="15.75" hidden="false" customHeight="true" outlineLevel="0" collapsed="false">
      <c r="A25" s="49" t="s">
        <v>46</v>
      </c>
      <c r="B25" s="91" t="s">
        <v>165</v>
      </c>
      <c r="C25" s="0" t="n">
        <v>161378</v>
      </c>
      <c r="D25" s="0" t="n">
        <v>163037</v>
      </c>
      <c r="E25" s="4" t="n">
        <v>88165</v>
      </c>
      <c r="F25" s="4" t="n">
        <v>89104</v>
      </c>
      <c r="G25" s="0" t="n">
        <f aca="false">F25-E25</f>
        <v>939</v>
      </c>
      <c r="H25" s="0" t="n">
        <f aca="false">D25-C25</f>
        <v>1659</v>
      </c>
      <c r="I25" s="92" t="n">
        <f aca="false">H25/G25</f>
        <v>1.7667731629393</v>
      </c>
    </row>
    <row r="26" customFormat="false" ht="15.75" hidden="false" customHeight="true" outlineLevel="0" collapsed="false">
      <c r="A26" s="49" t="s">
        <v>38</v>
      </c>
      <c r="B26" s="91" t="s">
        <v>165</v>
      </c>
      <c r="C26" s="0" t="n">
        <v>12637.05</v>
      </c>
      <c r="D26" s="0" t="n">
        <v>12637.855</v>
      </c>
      <c r="E26" s="4" t="n">
        <v>7319</v>
      </c>
      <c r="F26" s="4" t="n">
        <v>100147.3</v>
      </c>
      <c r="G26" s="0" t="n">
        <f aca="false">F26-E26</f>
        <v>92828.3</v>
      </c>
      <c r="H26" s="0" t="n">
        <f aca="false">D26-C26</f>
        <v>0.805000000000291</v>
      </c>
      <c r="I26" s="92" t="n">
        <f aca="false">H26/G26</f>
        <v>8.6719244023675E-006</v>
      </c>
    </row>
    <row r="27" customFormat="false" ht="15.75" hidden="false" customHeight="true" outlineLevel="0" collapsed="false">
      <c r="A27" s="49" t="s">
        <v>18</v>
      </c>
      <c r="B27" s="91" t="s">
        <v>165</v>
      </c>
      <c r="C27" s="0" t="n">
        <v>28900</v>
      </c>
      <c r="D27" s="0" t="n">
        <v>32839</v>
      </c>
      <c r="E27" s="4" t="n">
        <v>92073</v>
      </c>
      <c r="F27" s="4" t="n">
        <v>94016</v>
      </c>
      <c r="G27" s="0" t="n">
        <f aca="false">F27-E27</f>
        <v>1943</v>
      </c>
      <c r="H27" s="0" t="n">
        <f aca="false">D27-C27</f>
        <v>3939</v>
      </c>
      <c r="I27" s="92" t="n">
        <f aca="false">H27/G27</f>
        <v>2.02727740607308</v>
      </c>
    </row>
    <row r="28" customFormat="false" ht="15.75" hidden="false" customHeight="true" outlineLevel="0" collapsed="false">
      <c r="A28" s="49" t="s">
        <v>29</v>
      </c>
      <c r="B28" s="91" t="s">
        <v>165</v>
      </c>
      <c r="C28" s="0" t="n">
        <v>216782</v>
      </c>
      <c r="D28" s="0" t="n">
        <v>219903</v>
      </c>
      <c r="E28" s="4" t="n">
        <v>101283</v>
      </c>
      <c r="F28" s="4" t="n">
        <v>102726</v>
      </c>
      <c r="G28" s="0" t="n">
        <f aca="false">F28-E28</f>
        <v>1443</v>
      </c>
      <c r="H28" s="0" t="n">
        <f aca="false">D28-C28</f>
        <v>3121</v>
      </c>
      <c r="I28" s="92" t="n">
        <f aca="false">H28/G28</f>
        <v>2.16285516285516</v>
      </c>
    </row>
    <row r="29" customFormat="false" ht="15.75" hidden="false" customHeight="true" outlineLevel="0" collapsed="false">
      <c r="A29" s="49" t="s">
        <v>41</v>
      </c>
      <c r="B29" s="91" t="s">
        <v>166</v>
      </c>
      <c r="C29" s="0" t="n">
        <v>250561</v>
      </c>
      <c r="D29" s="0" t="n">
        <v>253465</v>
      </c>
      <c r="E29" s="4" t="n">
        <v>109616</v>
      </c>
      <c r="F29" s="4" t="n">
        <v>111175</v>
      </c>
      <c r="G29" s="0" t="n">
        <f aca="false">F29-E29</f>
        <v>1559</v>
      </c>
      <c r="H29" s="0" t="n">
        <f aca="false">D29-C29</f>
        <v>2904</v>
      </c>
      <c r="I29" s="92" t="n">
        <f aca="false">H29/G29</f>
        <v>1.8627325208467</v>
      </c>
    </row>
    <row r="30" customFormat="false" ht="15.75" hidden="false" customHeight="true" outlineLevel="0" collapsed="false">
      <c r="A30" s="49" t="s">
        <v>49</v>
      </c>
      <c r="B30" s="91" t="s">
        <v>166</v>
      </c>
      <c r="C30" s="0" t="n">
        <v>224184</v>
      </c>
      <c r="D30" s="0" t="n">
        <v>224992</v>
      </c>
      <c r="E30" s="4" t="n">
        <v>100058</v>
      </c>
      <c r="F30" s="4" t="n">
        <v>100442</v>
      </c>
      <c r="G30" s="0" t="n">
        <f aca="false">F30-E30</f>
        <v>384</v>
      </c>
      <c r="H30" s="0" t="n">
        <f aca="false">D30-C30</f>
        <v>808</v>
      </c>
      <c r="I30" s="92" t="n">
        <f aca="false">H30/G30</f>
        <v>2.10416666666667</v>
      </c>
    </row>
    <row r="31" customFormat="false" ht="15.75" hidden="false" customHeight="true" outlineLevel="0" collapsed="false">
      <c r="A31" s="49" t="s">
        <v>23</v>
      </c>
      <c r="B31" s="91" t="s">
        <v>166</v>
      </c>
      <c r="C31" s="0" t="n">
        <v>228661.385</v>
      </c>
      <c r="D31" s="0" t="n">
        <v>231907.435</v>
      </c>
      <c r="E31" s="4" t="n">
        <v>100147.3</v>
      </c>
      <c r="F31" s="4" t="n">
        <v>101537.5</v>
      </c>
      <c r="G31" s="0" t="n">
        <f aca="false">F31-E31</f>
        <v>1390.2</v>
      </c>
      <c r="H31" s="0" t="n">
        <f aca="false">D31-C31</f>
        <v>3246.04999999999</v>
      </c>
      <c r="I31" s="92" t="n">
        <f aca="false">H31/G31</f>
        <v>2.33495180549561</v>
      </c>
    </row>
    <row r="32" customFormat="false" ht="15.75" hidden="false" customHeight="true" outlineLevel="0" collapsed="false">
      <c r="A32" s="49" t="s">
        <v>46</v>
      </c>
      <c r="B32" s="91" t="s">
        <v>166</v>
      </c>
      <c r="C32" s="0" t="n">
        <v>163037</v>
      </c>
      <c r="D32" s="0" t="n">
        <v>165708</v>
      </c>
      <c r="E32" s="4" t="n">
        <v>89105</v>
      </c>
      <c r="F32" s="4" t="n">
        <v>90829</v>
      </c>
      <c r="G32" s="0" t="n">
        <f aca="false">F32-E32</f>
        <v>1724</v>
      </c>
      <c r="H32" s="0" t="n">
        <f aca="false">D32-C32</f>
        <v>2671</v>
      </c>
      <c r="I32" s="92" t="n">
        <f aca="false">H32/G32</f>
        <v>1.54930394431555</v>
      </c>
    </row>
    <row r="33" customFormat="false" ht="15.75" hidden="false" customHeight="true" outlineLevel="0" collapsed="false">
      <c r="A33" s="49" t="s">
        <v>38</v>
      </c>
      <c r="B33" s="91" t="s">
        <v>166</v>
      </c>
      <c r="C33" s="0" t="n">
        <v>12637.855</v>
      </c>
      <c r="D33" s="0" t="n">
        <v>231907.435</v>
      </c>
      <c r="E33" s="4" t="n">
        <v>7327.6</v>
      </c>
      <c r="F33" s="4" t="n">
        <v>7621.9</v>
      </c>
      <c r="G33" s="0" t="n">
        <f aca="false">F33-E33</f>
        <v>294.299999999999</v>
      </c>
      <c r="H33" s="0" t="n">
        <f aca="false">D33-C33</f>
        <v>219269.58</v>
      </c>
      <c r="I33" s="92" t="n">
        <f aca="false">H33/G33</f>
        <v>745.054638124365</v>
      </c>
    </row>
    <row r="34" customFormat="false" ht="15.75" hidden="false" customHeight="true" outlineLevel="0" collapsed="false">
      <c r="A34" s="49" t="s">
        <v>18</v>
      </c>
      <c r="B34" s="91" t="s">
        <v>166</v>
      </c>
      <c r="C34" s="0" t="n">
        <v>32839</v>
      </c>
      <c r="D34" s="0" t="n">
        <v>36471</v>
      </c>
      <c r="E34" s="4" t="n">
        <v>94016</v>
      </c>
      <c r="F34" s="4" t="n">
        <v>96026</v>
      </c>
      <c r="G34" s="0" t="n">
        <f aca="false">F34-E34</f>
        <v>2010</v>
      </c>
      <c r="H34" s="0" t="n">
        <f aca="false">D34-C34</f>
        <v>3632</v>
      </c>
      <c r="I34" s="92" t="n">
        <f aca="false">H34/G34</f>
        <v>1.80696517412935</v>
      </c>
    </row>
    <row r="35" customFormat="false" ht="15.75" hidden="false" customHeight="true" outlineLevel="0" collapsed="false">
      <c r="A35" s="49" t="s">
        <v>29</v>
      </c>
      <c r="B35" s="91" t="s">
        <v>166</v>
      </c>
      <c r="C35" s="0" t="n">
        <v>219903</v>
      </c>
      <c r="D35" s="0" t="n">
        <v>225824</v>
      </c>
      <c r="E35" s="4" t="n">
        <v>102726</v>
      </c>
      <c r="F35" s="4" t="n">
        <v>104789</v>
      </c>
      <c r="G35" s="0" t="n">
        <f aca="false">F35-E35</f>
        <v>2063</v>
      </c>
      <c r="H35" s="0" t="n">
        <f aca="false">D35-C35</f>
        <v>5921</v>
      </c>
      <c r="I35" s="92" t="n">
        <f aca="false">H35/G35</f>
        <v>2.87009209888512</v>
      </c>
    </row>
    <row r="36" customFormat="false" ht="15.75" hidden="false" customHeight="true" outlineLevel="0" collapsed="false">
      <c r="A36" s="49" t="s">
        <v>31</v>
      </c>
      <c r="B36" s="91" t="s">
        <v>167</v>
      </c>
      <c r="C36" s="0" t="n">
        <v>290185</v>
      </c>
      <c r="D36" s="0" t="n">
        <v>292825</v>
      </c>
      <c r="E36" s="4" t="n">
        <v>134331</v>
      </c>
      <c r="F36" s="4" t="n">
        <v>135423</v>
      </c>
      <c r="G36" s="0" t="n">
        <f aca="false">F36-E36</f>
        <v>1092</v>
      </c>
      <c r="H36" s="0" t="n">
        <f aca="false">D36-C36</f>
        <v>2640</v>
      </c>
      <c r="I36" s="92" t="n">
        <f aca="false">H36/G36</f>
        <v>2.41758241758242</v>
      </c>
    </row>
    <row r="37" customFormat="false" ht="15.75" hidden="false" customHeight="true" outlineLevel="0" collapsed="false">
      <c r="A37" s="49" t="s">
        <v>41</v>
      </c>
      <c r="B37" s="91" t="s">
        <v>167</v>
      </c>
      <c r="C37" s="0" t="n">
        <v>253465</v>
      </c>
      <c r="D37" s="0" t="n">
        <v>256798</v>
      </c>
      <c r="E37" s="4" t="n">
        <v>111175</v>
      </c>
      <c r="F37" s="4" t="n">
        <v>112604</v>
      </c>
      <c r="G37" s="0" t="n">
        <f aca="false">F37-E37</f>
        <v>1429</v>
      </c>
      <c r="H37" s="0" t="n">
        <f aca="false">D37-C37</f>
        <v>3333</v>
      </c>
      <c r="I37" s="92" t="n">
        <f aca="false">H37/G37</f>
        <v>2.33240027991603</v>
      </c>
    </row>
    <row r="38" customFormat="false" ht="15.75" hidden="false" customHeight="true" outlineLevel="0" collapsed="false">
      <c r="A38" s="49" t="s">
        <v>49</v>
      </c>
      <c r="B38" s="91" t="s">
        <v>167</v>
      </c>
      <c r="C38" s="0" t="n">
        <v>224992</v>
      </c>
      <c r="D38" s="0" t="n">
        <v>227922</v>
      </c>
      <c r="E38" s="4" t="n">
        <v>100442</v>
      </c>
      <c r="F38" s="4" t="n">
        <v>101534</v>
      </c>
      <c r="G38" s="0" t="n">
        <f aca="false">F38-E38</f>
        <v>1092</v>
      </c>
      <c r="H38" s="0" t="n">
        <f aca="false">D38-C38</f>
        <v>2930</v>
      </c>
      <c r="I38" s="92" t="n">
        <f aca="false">H38/G38</f>
        <v>2.68315018315018</v>
      </c>
    </row>
    <row r="39" customFormat="false" ht="15.75" hidden="false" customHeight="true" outlineLevel="0" collapsed="false">
      <c r="A39" s="49" t="s">
        <v>46</v>
      </c>
      <c r="B39" s="91" t="s">
        <v>167</v>
      </c>
      <c r="C39" s="0" t="n">
        <v>165708</v>
      </c>
      <c r="D39" s="0" t="n">
        <v>168540</v>
      </c>
      <c r="E39" s="4" t="n">
        <v>90829</v>
      </c>
      <c r="F39" s="4" t="n">
        <v>92599</v>
      </c>
      <c r="G39" s="0" t="n">
        <f aca="false">F39-E39</f>
        <v>1770</v>
      </c>
      <c r="H39" s="0" t="n">
        <f aca="false">D39-C39</f>
        <v>2832</v>
      </c>
      <c r="I39" s="92" t="n">
        <f aca="false">H39/G39</f>
        <v>1.6</v>
      </c>
    </row>
    <row r="40" customFormat="false" ht="15.75" hidden="false" customHeight="true" outlineLevel="0" collapsed="false">
      <c r="A40" s="49" t="s">
        <v>38</v>
      </c>
      <c r="B40" s="91" t="s">
        <v>167</v>
      </c>
      <c r="C40" s="0" t="n">
        <v>13047.27</v>
      </c>
      <c r="D40" s="0" t="n">
        <v>13991.475</v>
      </c>
      <c r="E40" s="4" t="n">
        <v>7622.3</v>
      </c>
      <c r="F40" s="4" t="n">
        <v>8293.3</v>
      </c>
      <c r="G40" s="0" t="n">
        <f aca="false">F40-E40</f>
        <v>670.999999999999</v>
      </c>
      <c r="H40" s="0" t="n">
        <f aca="false">D40-C40</f>
        <v>944.205</v>
      </c>
      <c r="I40" s="92" t="n">
        <f aca="false">H40/G40</f>
        <v>1.4071609538003</v>
      </c>
    </row>
    <row r="41" customFormat="false" ht="15.75" hidden="false" customHeight="true" outlineLevel="0" collapsed="false">
      <c r="A41" s="49" t="s">
        <v>18</v>
      </c>
      <c r="B41" s="91" t="s">
        <v>167</v>
      </c>
      <c r="C41" s="0" t="n">
        <v>36471</v>
      </c>
      <c r="D41" s="0" t="n">
        <v>43742</v>
      </c>
      <c r="E41" s="4" t="n">
        <v>96027</v>
      </c>
      <c r="F41" s="4" t="n">
        <v>99121</v>
      </c>
      <c r="G41" s="0" t="n">
        <f aca="false">F41-E41</f>
        <v>3094</v>
      </c>
      <c r="H41" s="0" t="n">
        <f aca="false">D41-C41</f>
        <v>7271</v>
      </c>
      <c r="I41" s="92" t="n">
        <f aca="false">H41/G41</f>
        <v>2.35003232062056</v>
      </c>
    </row>
    <row r="42" customFormat="false" ht="15.75" hidden="false" customHeight="true" outlineLevel="0" collapsed="false">
      <c r="A42" s="49" t="s">
        <v>29</v>
      </c>
      <c r="B42" s="91" t="s">
        <v>167</v>
      </c>
      <c r="C42" s="0" t="n">
        <v>225824</v>
      </c>
      <c r="D42" s="0" t="n">
        <v>228920</v>
      </c>
      <c r="E42" s="4" t="n">
        <v>104789</v>
      </c>
      <c r="F42" s="4" t="n">
        <v>106423</v>
      </c>
      <c r="G42" s="0" t="n">
        <f aca="false">F42-E42</f>
        <v>1634</v>
      </c>
      <c r="H42" s="0" t="n">
        <f aca="false">D42-C42</f>
        <v>3096</v>
      </c>
      <c r="I42" s="92" t="n">
        <f aca="false">H42/G42</f>
        <v>1.89473684210526</v>
      </c>
    </row>
    <row r="43" customFormat="false" ht="15.75" hidden="false" customHeight="true" outlineLevel="0" collapsed="false">
      <c r="A43" s="49" t="s">
        <v>23</v>
      </c>
      <c r="B43" s="91" t="s">
        <v>167</v>
      </c>
      <c r="C43" s="93" t="n">
        <v>231909.045</v>
      </c>
      <c r="D43" s="93" t="n">
        <v>233856.025</v>
      </c>
      <c r="E43" s="94" t="n">
        <v>101537.9</v>
      </c>
      <c r="F43" s="4" t="n">
        <v>102490.4</v>
      </c>
      <c r="G43" s="0" t="n">
        <f aca="false">F43-E43</f>
        <v>952.5</v>
      </c>
      <c r="H43" s="0" t="n">
        <f aca="false">D43-C43</f>
        <v>1946.97999999998</v>
      </c>
      <c r="I43" s="92" t="n">
        <f aca="false">H43/G43</f>
        <v>2.04407349081363</v>
      </c>
      <c r="J43" s="0" t="n">
        <v>60</v>
      </c>
    </row>
    <row r="44" customFormat="false" ht="15.75" hidden="false" customHeight="true" outlineLevel="0" collapsed="false">
      <c r="B44" s="95"/>
      <c r="C44" s="0"/>
      <c r="D44" s="0"/>
      <c r="E44" s="0"/>
      <c r="F44" s="0"/>
      <c r="H44" s="0"/>
      <c r="I44" s="92"/>
    </row>
    <row r="45" customFormat="false" ht="15.75" hidden="false" customHeight="true" outlineLevel="0" collapsed="false">
      <c r="B45" s="95"/>
      <c r="C45" s="0"/>
      <c r="D45" s="0"/>
      <c r="E45" s="0"/>
      <c r="F45" s="0"/>
      <c r="H45" s="0"/>
      <c r="I45" s="92"/>
      <c r="J45" s="0" t="n">
        <v>761</v>
      </c>
    </row>
    <row r="46" customFormat="false" ht="15.75" hidden="false" customHeight="true" outlineLevel="0" collapsed="false">
      <c r="B46" s="95"/>
      <c r="C46" s="0"/>
      <c r="D46" s="0"/>
      <c r="E46" s="0"/>
      <c r="F46" s="0"/>
      <c r="H46" s="0"/>
      <c r="I46" s="92"/>
    </row>
    <row r="47" customFormat="false" ht="15.75" hidden="false" customHeight="true" outlineLevel="0" collapsed="false">
      <c r="B47" s="95"/>
      <c r="C47" s="0"/>
      <c r="D47" s="0"/>
      <c r="E47" s="0"/>
      <c r="F47" s="0"/>
      <c r="H47" s="0"/>
      <c r="I47" s="92"/>
    </row>
    <row r="48" customFormat="false" ht="15.75" hidden="false" customHeight="true" outlineLevel="0" collapsed="false">
      <c r="B48" s="95"/>
      <c r="C48" s="0"/>
      <c r="D48" s="0"/>
      <c r="E48" s="0"/>
      <c r="F48" s="0"/>
      <c r="H48" s="0"/>
      <c r="I48" s="92"/>
    </row>
    <row r="49" customFormat="false" ht="15.75" hidden="false" customHeight="true" outlineLevel="0" collapsed="false">
      <c r="B49" s="95"/>
      <c r="C49" s="0"/>
      <c r="D49" s="0"/>
      <c r="E49" s="0"/>
      <c r="F49" s="0"/>
      <c r="H49" s="0"/>
      <c r="I49" s="92"/>
    </row>
    <row r="50" customFormat="false" ht="15.75" hidden="false" customHeight="true" outlineLevel="0" collapsed="false">
      <c r="A50" s="96"/>
      <c r="B50" s="95"/>
      <c r="G50" s="4"/>
      <c r="H50" s="4"/>
      <c r="I50" s="92"/>
    </row>
    <row r="51" customFormat="false" ht="15.75" hidden="false" customHeight="true" outlineLevel="0" collapsed="false">
      <c r="A51" s="96"/>
      <c r="B51" s="95"/>
      <c r="G51" s="4"/>
      <c r="H51" s="4"/>
      <c r="I51" s="92"/>
    </row>
    <row r="52" customFormat="false" ht="15.75" hidden="false" customHeight="true" outlineLevel="0" collapsed="false">
      <c r="A52" s="96"/>
      <c r="B52" s="95"/>
      <c r="G52" s="4"/>
      <c r="H52" s="4"/>
      <c r="I52" s="92"/>
    </row>
    <row r="53" customFormat="false" ht="15.75" hidden="false" customHeight="true" outlineLevel="0" collapsed="false">
      <c r="A53" s="96"/>
      <c r="B53" s="95"/>
      <c r="G53" s="4"/>
      <c r="H53" s="4"/>
      <c r="I53" s="92"/>
    </row>
    <row r="54" customFormat="false" ht="15.75" hidden="false" customHeight="true" outlineLevel="0" collapsed="false">
      <c r="A54" s="96"/>
      <c r="B54" s="95"/>
      <c r="G54" s="4"/>
      <c r="H54" s="4"/>
      <c r="I54" s="92"/>
    </row>
    <row r="55" customFormat="false" ht="15.75" hidden="false" customHeight="true" outlineLevel="0" collapsed="false">
      <c r="A55" s="96"/>
      <c r="B55" s="95"/>
      <c r="C55" s="97"/>
      <c r="D55" s="97"/>
      <c r="E55" s="0"/>
      <c r="F55" s="0"/>
      <c r="G55" s="4"/>
      <c r="H55" s="97"/>
      <c r="I55" s="98"/>
    </row>
    <row r="56" customFormat="false" ht="15.75" hidden="false" customHeight="true" outlineLevel="0" collapsed="false">
      <c r="B56" s="95"/>
      <c r="C56" s="97"/>
      <c r="D56" s="97"/>
      <c r="E56" s="0"/>
      <c r="F56" s="0"/>
      <c r="G56" s="4"/>
      <c r="H56" s="99"/>
      <c r="I56" s="100"/>
    </row>
    <row r="57" customFormat="false" ht="15.75" hidden="false" customHeight="true" outlineLevel="0" collapsed="false">
      <c r="B57" s="95"/>
      <c r="C57" s="97"/>
      <c r="D57" s="97"/>
      <c r="E57" s="0"/>
      <c r="F57" s="0"/>
      <c r="H57" s="99"/>
      <c r="I57" s="100"/>
    </row>
    <row r="58" customFormat="false" ht="15.75" hidden="false" customHeight="true" outlineLevel="0" collapsed="false">
      <c r="B58" s="95"/>
      <c r="C58" s="97"/>
      <c r="D58" s="97"/>
      <c r="E58" s="0"/>
      <c r="F58" s="0"/>
      <c r="H58" s="99"/>
      <c r="I58" s="100"/>
    </row>
    <row r="59" customFormat="false" ht="15.75" hidden="false" customHeight="true" outlineLevel="0" collapsed="false">
      <c r="B59" s="95"/>
      <c r="C59" s="97"/>
      <c r="D59" s="97"/>
      <c r="E59" s="0"/>
      <c r="F59" s="0"/>
      <c r="H59" s="99"/>
      <c r="I59" s="100"/>
    </row>
    <row r="60" customFormat="false" ht="15.75" hidden="false" customHeight="true" outlineLevel="0" collapsed="false">
      <c r="B60" s="91"/>
      <c r="H60" s="101"/>
    </row>
    <row r="61" customFormat="false" ht="15.75" hidden="false" customHeight="true" outlineLevel="0" collapsed="false">
      <c r="B61" s="91"/>
      <c r="H61" s="101"/>
    </row>
    <row r="62" customFormat="false" ht="15.75" hidden="false" customHeight="true" outlineLevel="0" collapsed="false">
      <c r="B62" s="91"/>
      <c r="H62" s="101"/>
    </row>
    <row r="63" customFormat="false" ht="15.75" hidden="false" customHeight="true" outlineLevel="0" collapsed="false">
      <c r="B63" s="91"/>
      <c r="H63" s="101"/>
    </row>
    <row r="64" customFormat="false" ht="15.75" hidden="false" customHeight="true" outlineLevel="0" collapsed="false">
      <c r="B64" s="91"/>
      <c r="H64" s="101"/>
    </row>
    <row r="65" customFormat="false" ht="15.75" hidden="false" customHeight="true" outlineLevel="0" collapsed="false">
      <c r="B65" s="91"/>
      <c r="H65" s="101"/>
    </row>
    <row r="66" customFormat="false" ht="15.75" hidden="false" customHeight="true" outlineLevel="0" collapsed="false">
      <c r="B66" s="91"/>
      <c r="H66" s="101"/>
    </row>
    <row r="67" customFormat="false" ht="15.75" hidden="false" customHeight="true" outlineLevel="0" collapsed="false">
      <c r="B67" s="91"/>
      <c r="H67" s="101"/>
    </row>
    <row r="68" customFormat="false" ht="15.75" hidden="false" customHeight="true" outlineLevel="0" collapsed="false">
      <c r="B68" s="91"/>
      <c r="H68" s="101"/>
    </row>
    <row r="69" customFormat="false" ht="15.75" hidden="false" customHeight="true" outlineLevel="0" collapsed="false">
      <c r="B69" s="91"/>
      <c r="H69" s="101"/>
    </row>
    <row r="70" customFormat="false" ht="15.75" hidden="false" customHeight="true" outlineLevel="0" collapsed="false">
      <c r="B70" s="91"/>
      <c r="H70" s="101"/>
    </row>
    <row r="71" customFormat="false" ht="15.75" hidden="false" customHeight="true" outlineLevel="0" collapsed="false">
      <c r="B71" s="91"/>
      <c r="H71" s="101"/>
    </row>
    <row r="72" customFormat="false" ht="15.75" hidden="false" customHeight="true" outlineLevel="0" collapsed="false">
      <c r="B72" s="91"/>
      <c r="H72" s="101"/>
    </row>
    <row r="73" customFormat="false" ht="15.75" hidden="false" customHeight="true" outlineLevel="0" collapsed="false">
      <c r="B73" s="91"/>
      <c r="H73" s="101"/>
    </row>
    <row r="74" customFormat="false" ht="15.75" hidden="false" customHeight="true" outlineLevel="0" collapsed="false">
      <c r="B74" s="91"/>
      <c r="H74" s="101"/>
    </row>
    <row r="75" customFormat="false" ht="15.75" hidden="false" customHeight="true" outlineLevel="0" collapsed="false">
      <c r="B75" s="91"/>
      <c r="H75" s="101"/>
    </row>
    <row r="76" customFormat="false" ht="15.75" hidden="false" customHeight="true" outlineLevel="0" collapsed="false">
      <c r="B76" s="91"/>
      <c r="H76" s="101"/>
    </row>
    <row r="77" customFormat="false" ht="15.75" hidden="false" customHeight="true" outlineLevel="0" collapsed="false">
      <c r="B77" s="91"/>
      <c r="H77" s="101"/>
    </row>
    <row r="78" customFormat="false" ht="15.75" hidden="false" customHeight="true" outlineLevel="0" collapsed="false">
      <c r="B78" s="91"/>
      <c r="H78" s="101"/>
    </row>
    <row r="79" customFormat="false" ht="15.75" hidden="false" customHeight="true" outlineLevel="0" collapsed="false">
      <c r="B79" s="91"/>
      <c r="H79" s="101"/>
    </row>
    <row r="80" customFormat="false" ht="15.75" hidden="false" customHeight="true" outlineLevel="0" collapsed="false">
      <c r="B80" s="91"/>
      <c r="H80" s="101"/>
    </row>
    <row r="81" customFormat="false" ht="15.75" hidden="false" customHeight="true" outlineLevel="0" collapsed="false">
      <c r="B81" s="91"/>
      <c r="H81" s="101"/>
    </row>
    <row r="82" customFormat="false" ht="15.75" hidden="false" customHeight="true" outlineLevel="0" collapsed="false">
      <c r="B82" s="91"/>
      <c r="H82" s="101"/>
    </row>
    <row r="83" customFormat="false" ht="15.75" hidden="false" customHeight="true" outlineLevel="0" collapsed="false">
      <c r="B83" s="91"/>
      <c r="H83" s="101"/>
    </row>
    <row r="84" customFormat="false" ht="15.75" hidden="false" customHeight="true" outlineLevel="0" collapsed="false">
      <c r="B84" s="91"/>
      <c r="H84" s="101"/>
    </row>
    <row r="85" customFormat="false" ht="15.75" hidden="false" customHeight="true" outlineLevel="0" collapsed="false">
      <c r="B85" s="91"/>
      <c r="H85" s="101"/>
    </row>
    <row r="86" customFormat="false" ht="15.75" hidden="false" customHeight="true" outlineLevel="0" collapsed="false">
      <c r="B86" s="91"/>
      <c r="H86" s="101"/>
    </row>
    <row r="87" customFormat="false" ht="15.75" hidden="false" customHeight="true" outlineLevel="0" collapsed="false">
      <c r="B87" s="91"/>
      <c r="H87" s="101"/>
    </row>
    <row r="88" customFormat="false" ht="15.75" hidden="false" customHeight="true" outlineLevel="0" collapsed="false">
      <c r="B88" s="91"/>
      <c r="H88" s="101"/>
    </row>
    <row r="89" customFormat="false" ht="15.75" hidden="false" customHeight="true" outlineLevel="0" collapsed="false">
      <c r="B89" s="91"/>
      <c r="H89" s="101"/>
    </row>
    <row r="90" customFormat="false" ht="15.75" hidden="false" customHeight="true" outlineLevel="0" collapsed="false">
      <c r="B90" s="91"/>
      <c r="H90" s="101"/>
    </row>
    <row r="91" customFormat="false" ht="15.75" hidden="false" customHeight="true" outlineLevel="0" collapsed="false">
      <c r="B91" s="91"/>
      <c r="H91" s="101"/>
    </row>
    <row r="92" customFormat="false" ht="15.75" hidden="false" customHeight="true" outlineLevel="0" collapsed="false">
      <c r="B92" s="91"/>
      <c r="H92" s="101"/>
    </row>
    <row r="93" customFormat="false" ht="15.75" hidden="false" customHeight="true" outlineLevel="0" collapsed="false">
      <c r="B93" s="91"/>
      <c r="H93" s="101"/>
    </row>
    <row r="94" customFormat="false" ht="15.75" hidden="false" customHeight="true" outlineLevel="0" collapsed="false">
      <c r="B94" s="91"/>
      <c r="H94" s="101"/>
    </row>
    <row r="95" customFormat="false" ht="15.75" hidden="false" customHeight="true" outlineLevel="0" collapsed="false">
      <c r="B95" s="91"/>
      <c r="H95" s="101"/>
    </row>
    <row r="96" customFormat="false" ht="15.75" hidden="false" customHeight="true" outlineLevel="0" collapsed="false">
      <c r="B96" s="91"/>
      <c r="H96" s="101"/>
    </row>
    <row r="97" customFormat="false" ht="15.75" hidden="false" customHeight="true" outlineLevel="0" collapsed="false">
      <c r="B97" s="91"/>
      <c r="H97" s="101"/>
    </row>
    <row r="98" customFormat="false" ht="15.75" hidden="false" customHeight="true" outlineLevel="0" collapsed="false">
      <c r="B98" s="91"/>
      <c r="H98" s="101"/>
    </row>
    <row r="99" customFormat="false" ht="15.75" hidden="false" customHeight="true" outlineLevel="0" collapsed="false">
      <c r="B99" s="91"/>
      <c r="H99" s="101"/>
    </row>
    <row r="100" customFormat="false" ht="15.75" hidden="false" customHeight="true" outlineLevel="0" collapsed="false">
      <c r="B100" s="91"/>
      <c r="H100" s="101"/>
    </row>
    <row r="101" customFormat="false" ht="15.75" hidden="false" customHeight="true" outlineLevel="0" collapsed="false">
      <c r="B101" s="91"/>
      <c r="H101" s="101"/>
    </row>
    <row r="102" customFormat="false" ht="15.75" hidden="false" customHeight="true" outlineLevel="0" collapsed="false">
      <c r="B102" s="91"/>
      <c r="H102" s="101"/>
    </row>
    <row r="103" customFormat="false" ht="15.75" hidden="false" customHeight="true" outlineLevel="0" collapsed="false">
      <c r="B103" s="91"/>
      <c r="H103" s="101"/>
    </row>
    <row r="104" customFormat="false" ht="15.75" hidden="false" customHeight="true" outlineLevel="0" collapsed="false">
      <c r="B104" s="91"/>
      <c r="H104" s="101"/>
    </row>
    <row r="105" customFormat="false" ht="15.75" hidden="false" customHeight="true" outlineLevel="0" collapsed="false">
      <c r="B105" s="91"/>
      <c r="H105" s="101"/>
    </row>
    <row r="106" customFormat="false" ht="15.75" hidden="false" customHeight="true" outlineLevel="0" collapsed="false">
      <c r="B106" s="91"/>
      <c r="H106" s="101"/>
    </row>
    <row r="107" customFormat="false" ht="15.75" hidden="false" customHeight="true" outlineLevel="0" collapsed="false">
      <c r="B107" s="91"/>
      <c r="H107" s="101"/>
    </row>
    <row r="108" customFormat="false" ht="15.75" hidden="false" customHeight="true" outlineLevel="0" collapsed="false">
      <c r="B108" s="91"/>
      <c r="H108" s="101"/>
    </row>
    <row r="109" customFormat="false" ht="15.75" hidden="false" customHeight="true" outlineLevel="0" collapsed="false">
      <c r="B109" s="91"/>
      <c r="H109" s="101"/>
    </row>
    <row r="110" customFormat="false" ht="15.75" hidden="false" customHeight="true" outlineLevel="0" collapsed="false">
      <c r="B110" s="91"/>
      <c r="H110" s="101"/>
    </row>
    <row r="111" customFormat="false" ht="15.75" hidden="false" customHeight="true" outlineLevel="0" collapsed="false">
      <c r="B111" s="91"/>
      <c r="H111" s="101"/>
    </row>
    <row r="112" customFormat="false" ht="15.75" hidden="false" customHeight="true" outlineLevel="0" collapsed="false">
      <c r="B112" s="91"/>
      <c r="H112" s="101"/>
    </row>
    <row r="113" customFormat="false" ht="15.75" hidden="false" customHeight="true" outlineLevel="0" collapsed="false">
      <c r="B113" s="91"/>
      <c r="H113" s="101"/>
    </row>
    <row r="114" customFormat="false" ht="15.75" hidden="false" customHeight="true" outlineLevel="0" collapsed="false">
      <c r="B114" s="91"/>
      <c r="H114" s="101"/>
    </row>
    <row r="115" customFormat="false" ht="15.75" hidden="false" customHeight="true" outlineLevel="0" collapsed="false">
      <c r="B115" s="91"/>
      <c r="H115" s="101"/>
    </row>
    <row r="116" customFormat="false" ht="15.75" hidden="false" customHeight="true" outlineLevel="0" collapsed="false">
      <c r="B116" s="91"/>
      <c r="H116" s="101"/>
    </row>
    <row r="117" customFormat="false" ht="15.75" hidden="false" customHeight="true" outlineLevel="0" collapsed="false">
      <c r="B117" s="91"/>
      <c r="H117" s="101"/>
    </row>
    <row r="118" customFormat="false" ht="15.75" hidden="false" customHeight="true" outlineLevel="0" collapsed="false">
      <c r="B118" s="91"/>
      <c r="H118" s="101"/>
    </row>
    <row r="119" customFormat="false" ht="15.75" hidden="false" customHeight="true" outlineLevel="0" collapsed="false">
      <c r="B119" s="91"/>
      <c r="H119" s="101"/>
    </row>
    <row r="120" customFormat="false" ht="15.75" hidden="false" customHeight="true" outlineLevel="0" collapsed="false">
      <c r="B120" s="91"/>
      <c r="H120" s="101"/>
    </row>
    <row r="121" customFormat="false" ht="15.75" hidden="false" customHeight="true" outlineLevel="0" collapsed="false">
      <c r="B121" s="91"/>
      <c r="H121" s="101"/>
    </row>
    <row r="122" customFormat="false" ht="15.75" hidden="false" customHeight="true" outlineLevel="0" collapsed="false">
      <c r="B122" s="91"/>
      <c r="H122" s="101"/>
    </row>
    <row r="123" customFormat="false" ht="15.75" hidden="false" customHeight="true" outlineLevel="0" collapsed="false">
      <c r="B123" s="91"/>
      <c r="H123" s="101"/>
    </row>
    <row r="124" customFormat="false" ht="15.75" hidden="false" customHeight="true" outlineLevel="0" collapsed="false">
      <c r="B124" s="91"/>
      <c r="H124" s="101"/>
    </row>
    <row r="125" customFormat="false" ht="15.75" hidden="false" customHeight="true" outlineLevel="0" collapsed="false">
      <c r="B125" s="91"/>
      <c r="H125" s="101"/>
    </row>
    <row r="126" customFormat="false" ht="15.75" hidden="false" customHeight="true" outlineLevel="0" collapsed="false">
      <c r="B126" s="91"/>
      <c r="H126" s="101"/>
    </row>
    <row r="127" customFormat="false" ht="15.75" hidden="false" customHeight="true" outlineLevel="0" collapsed="false">
      <c r="B127" s="91"/>
      <c r="H127" s="101"/>
    </row>
    <row r="128" customFormat="false" ht="15.75" hidden="false" customHeight="true" outlineLevel="0" collapsed="false">
      <c r="B128" s="91"/>
      <c r="H128" s="101"/>
    </row>
    <row r="129" customFormat="false" ht="15.75" hidden="false" customHeight="true" outlineLevel="0" collapsed="false">
      <c r="B129" s="91"/>
      <c r="H129" s="101"/>
    </row>
    <row r="130" customFormat="false" ht="15.75" hidden="false" customHeight="true" outlineLevel="0" collapsed="false">
      <c r="B130" s="91"/>
      <c r="H130" s="101"/>
    </row>
    <row r="131" customFormat="false" ht="15.75" hidden="false" customHeight="true" outlineLevel="0" collapsed="false">
      <c r="B131" s="91"/>
      <c r="H131" s="101"/>
    </row>
    <row r="132" customFormat="false" ht="15.75" hidden="false" customHeight="true" outlineLevel="0" collapsed="false">
      <c r="B132" s="91"/>
      <c r="H132" s="101"/>
    </row>
    <row r="133" customFormat="false" ht="15.75" hidden="false" customHeight="true" outlineLevel="0" collapsed="false">
      <c r="B133" s="91"/>
      <c r="H133" s="101"/>
    </row>
    <row r="134" customFormat="false" ht="15.75" hidden="false" customHeight="true" outlineLevel="0" collapsed="false">
      <c r="B134" s="91"/>
      <c r="H134" s="101"/>
    </row>
    <row r="135" customFormat="false" ht="15.75" hidden="false" customHeight="true" outlineLevel="0" collapsed="false">
      <c r="B135" s="91"/>
      <c r="H135" s="101"/>
    </row>
    <row r="136" customFormat="false" ht="15.75" hidden="false" customHeight="true" outlineLevel="0" collapsed="false">
      <c r="B136" s="91"/>
      <c r="H136" s="101"/>
    </row>
    <row r="137" customFormat="false" ht="15.75" hidden="false" customHeight="true" outlineLevel="0" collapsed="false">
      <c r="B137" s="91"/>
      <c r="H137" s="101"/>
    </row>
    <row r="138" customFormat="false" ht="15.75" hidden="false" customHeight="true" outlineLevel="0" collapsed="false">
      <c r="B138" s="91"/>
      <c r="H138" s="101"/>
    </row>
    <row r="139" customFormat="false" ht="15.75" hidden="false" customHeight="true" outlineLevel="0" collapsed="false">
      <c r="B139" s="91"/>
      <c r="H139" s="101"/>
    </row>
    <row r="140" customFormat="false" ht="15.75" hidden="false" customHeight="true" outlineLevel="0" collapsed="false">
      <c r="B140" s="91"/>
      <c r="H140" s="101"/>
    </row>
    <row r="141" customFormat="false" ht="15.75" hidden="false" customHeight="true" outlineLevel="0" collapsed="false">
      <c r="B141" s="91"/>
      <c r="H141" s="101"/>
    </row>
    <row r="142" customFormat="false" ht="15.75" hidden="false" customHeight="true" outlineLevel="0" collapsed="false">
      <c r="B142" s="91"/>
      <c r="H142" s="101"/>
    </row>
    <row r="143" customFormat="false" ht="15.75" hidden="false" customHeight="true" outlineLevel="0" collapsed="false">
      <c r="B143" s="91"/>
      <c r="H143" s="101"/>
    </row>
    <row r="144" customFormat="false" ht="15.75" hidden="false" customHeight="true" outlineLevel="0" collapsed="false">
      <c r="B144" s="91"/>
      <c r="H144" s="101"/>
    </row>
    <row r="145" customFormat="false" ht="15.75" hidden="false" customHeight="true" outlineLevel="0" collapsed="false">
      <c r="B145" s="91"/>
      <c r="H145" s="101"/>
    </row>
    <row r="146" customFormat="false" ht="15.75" hidden="false" customHeight="true" outlineLevel="0" collapsed="false">
      <c r="B146" s="91"/>
      <c r="H146" s="101"/>
    </row>
    <row r="147" customFormat="false" ht="15.75" hidden="false" customHeight="true" outlineLevel="0" collapsed="false">
      <c r="B147" s="91"/>
      <c r="H147" s="101"/>
    </row>
    <row r="148" customFormat="false" ht="15.75" hidden="false" customHeight="true" outlineLevel="0" collapsed="false">
      <c r="B148" s="91"/>
      <c r="H148" s="101"/>
    </row>
    <row r="149" customFormat="false" ht="15.75" hidden="false" customHeight="true" outlineLevel="0" collapsed="false">
      <c r="B149" s="91"/>
      <c r="H149" s="101"/>
    </row>
    <row r="150" customFormat="false" ht="15.75" hidden="false" customHeight="true" outlineLevel="0" collapsed="false">
      <c r="B150" s="91"/>
      <c r="H150" s="101"/>
    </row>
    <row r="151" customFormat="false" ht="15.75" hidden="false" customHeight="true" outlineLevel="0" collapsed="false">
      <c r="B151" s="91"/>
      <c r="H151" s="101"/>
    </row>
    <row r="152" customFormat="false" ht="15.75" hidden="false" customHeight="true" outlineLevel="0" collapsed="false">
      <c r="B152" s="91"/>
      <c r="H152" s="101"/>
    </row>
    <row r="153" customFormat="false" ht="15.75" hidden="false" customHeight="true" outlineLevel="0" collapsed="false">
      <c r="B153" s="91"/>
      <c r="H153" s="101"/>
    </row>
    <row r="154" customFormat="false" ht="15.75" hidden="false" customHeight="true" outlineLevel="0" collapsed="false">
      <c r="B154" s="91"/>
      <c r="H154" s="101"/>
    </row>
    <row r="155" customFormat="false" ht="15.75" hidden="false" customHeight="true" outlineLevel="0" collapsed="false">
      <c r="B155" s="91"/>
      <c r="H155" s="101"/>
    </row>
    <row r="156" customFormat="false" ht="15.75" hidden="false" customHeight="true" outlineLevel="0" collapsed="false">
      <c r="B156" s="91"/>
      <c r="H156" s="101"/>
    </row>
    <row r="157" customFormat="false" ht="15.75" hidden="false" customHeight="true" outlineLevel="0" collapsed="false">
      <c r="B157" s="91"/>
      <c r="H157" s="101"/>
    </row>
    <row r="158" customFormat="false" ht="15.75" hidden="false" customHeight="true" outlineLevel="0" collapsed="false">
      <c r="B158" s="91"/>
      <c r="H158" s="101"/>
    </row>
    <row r="159" customFormat="false" ht="15.75" hidden="false" customHeight="true" outlineLevel="0" collapsed="false">
      <c r="B159" s="91"/>
      <c r="H159" s="101"/>
    </row>
    <row r="160" customFormat="false" ht="15.75" hidden="false" customHeight="true" outlineLevel="0" collapsed="false">
      <c r="B160" s="91"/>
      <c r="H160" s="101"/>
    </row>
    <row r="161" customFormat="false" ht="15.75" hidden="false" customHeight="true" outlineLevel="0" collapsed="false">
      <c r="B161" s="91"/>
      <c r="H161" s="101"/>
    </row>
    <row r="162" customFormat="false" ht="15.75" hidden="false" customHeight="true" outlineLevel="0" collapsed="false">
      <c r="B162" s="91"/>
      <c r="H162" s="101"/>
    </row>
    <row r="163" customFormat="false" ht="15.75" hidden="false" customHeight="true" outlineLevel="0" collapsed="false">
      <c r="B163" s="91"/>
      <c r="H163" s="101"/>
    </row>
    <row r="164" customFormat="false" ht="15.75" hidden="false" customHeight="true" outlineLevel="0" collapsed="false">
      <c r="B164" s="91"/>
      <c r="H164" s="101"/>
    </row>
    <row r="165" customFormat="false" ht="15.75" hidden="false" customHeight="true" outlineLevel="0" collapsed="false">
      <c r="B165" s="91"/>
      <c r="H165" s="101"/>
    </row>
    <row r="166" customFormat="false" ht="15.75" hidden="false" customHeight="true" outlineLevel="0" collapsed="false">
      <c r="B166" s="91"/>
      <c r="H166" s="101"/>
    </row>
    <row r="167" customFormat="false" ht="15.75" hidden="false" customHeight="true" outlineLevel="0" collapsed="false">
      <c r="B167" s="91"/>
      <c r="H167" s="101"/>
    </row>
    <row r="168" customFormat="false" ht="15.75" hidden="false" customHeight="true" outlineLevel="0" collapsed="false">
      <c r="B168" s="91"/>
      <c r="H168" s="101"/>
    </row>
    <row r="169" customFormat="false" ht="15.75" hidden="false" customHeight="true" outlineLevel="0" collapsed="false">
      <c r="B169" s="91"/>
      <c r="H169" s="101"/>
    </row>
    <row r="170" customFormat="false" ht="15.75" hidden="false" customHeight="true" outlineLevel="0" collapsed="false">
      <c r="B170" s="91"/>
      <c r="H170" s="101"/>
    </row>
    <row r="171" customFormat="false" ht="15.75" hidden="false" customHeight="true" outlineLevel="0" collapsed="false">
      <c r="B171" s="91"/>
      <c r="H171" s="101"/>
    </row>
    <row r="172" customFormat="false" ht="15.75" hidden="false" customHeight="true" outlineLevel="0" collapsed="false">
      <c r="B172" s="91"/>
      <c r="H172" s="101"/>
    </row>
    <row r="173" customFormat="false" ht="15.75" hidden="false" customHeight="true" outlineLevel="0" collapsed="false">
      <c r="B173" s="91"/>
      <c r="H173" s="101"/>
    </row>
    <row r="174" customFormat="false" ht="15.75" hidden="false" customHeight="true" outlineLevel="0" collapsed="false">
      <c r="B174" s="91"/>
      <c r="H174" s="101"/>
    </row>
    <row r="175" customFormat="false" ht="15.75" hidden="false" customHeight="true" outlineLevel="0" collapsed="false">
      <c r="B175" s="91"/>
      <c r="H175" s="101"/>
    </row>
    <row r="176" customFormat="false" ht="15.75" hidden="false" customHeight="true" outlineLevel="0" collapsed="false">
      <c r="B176" s="91"/>
      <c r="H176" s="101"/>
    </row>
    <row r="177" customFormat="false" ht="15.75" hidden="false" customHeight="true" outlineLevel="0" collapsed="false">
      <c r="B177" s="91"/>
      <c r="H177" s="101"/>
    </row>
    <row r="178" customFormat="false" ht="15.75" hidden="false" customHeight="true" outlineLevel="0" collapsed="false">
      <c r="B178" s="91"/>
      <c r="H178" s="101"/>
    </row>
    <row r="179" customFormat="false" ht="15.75" hidden="false" customHeight="true" outlineLevel="0" collapsed="false">
      <c r="B179" s="91"/>
      <c r="H179" s="101"/>
    </row>
    <row r="180" customFormat="false" ht="15.75" hidden="false" customHeight="true" outlineLevel="0" collapsed="false">
      <c r="B180" s="91"/>
      <c r="H180" s="101"/>
    </row>
    <row r="181" customFormat="false" ht="15.75" hidden="false" customHeight="true" outlineLevel="0" collapsed="false">
      <c r="B181" s="91"/>
      <c r="H181" s="101"/>
    </row>
    <row r="182" customFormat="false" ht="15.75" hidden="false" customHeight="true" outlineLevel="0" collapsed="false">
      <c r="B182" s="91"/>
      <c r="H182" s="101"/>
    </row>
    <row r="183" customFormat="false" ht="15.75" hidden="false" customHeight="true" outlineLevel="0" collapsed="false">
      <c r="B183" s="91"/>
      <c r="H183" s="101"/>
    </row>
    <row r="184" customFormat="false" ht="15.75" hidden="false" customHeight="true" outlineLevel="0" collapsed="false">
      <c r="B184" s="91"/>
      <c r="H184" s="101"/>
    </row>
    <row r="185" customFormat="false" ht="15.75" hidden="false" customHeight="true" outlineLevel="0" collapsed="false">
      <c r="B185" s="91"/>
      <c r="H185" s="101"/>
    </row>
    <row r="186" customFormat="false" ht="15.75" hidden="false" customHeight="true" outlineLevel="0" collapsed="false">
      <c r="B186" s="91"/>
      <c r="H186" s="101"/>
    </row>
    <row r="187" customFormat="false" ht="15.75" hidden="false" customHeight="true" outlineLevel="0" collapsed="false">
      <c r="B187" s="91"/>
      <c r="H187" s="101"/>
    </row>
    <row r="188" customFormat="false" ht="15.75" hidden="false" customHeight="true" outlineLevel="0" collapsed="false">
      <c r="B188" s="91"/>
      <c r="H188" s="101"/>
    </row>
    <row r="189" customFormat="false" ht="15.75" hidden="false" customHeight="true" outlineLevel="0" collapsed="false">
      <c r="B189" s="91"/>
      <c r="H189" s="101"/>
    </row>
    <row r="190" customFormat="false" ht="15.75" hidden="false" customHeight="true" outlineLevel="0" collapsed="false">
      <c r="B190" s="91"/>
      <c r="H190" s="101"/>
    </row>
    <row r="191" customFormat="false" ht="15.75" hidden="false" customHeight="true" outlineLevel="0" collapsed="false">
      <c r="B191" s="91"/>
      <c r="H191" s="101"/>
    </row>
    <row r="192" customFormat="false" ht="15.75" hidden="false" customHeight="true" outlineLevel="0" collapsed="false">
      <c r="B192" s="91"/>
      <c r="H192" s="101"/>
    </row>
    <row r="193" customFormat="false" ht="15.75" hidden="false" customHeight="true" outlineLevel="0" collapsed="false">
      <c r="B193" s="91"/>
      <c r="H193" s="101"/>
    </row>
    <row r="194" customFormat="false" ht="15.75" hidden="false" customHeight="true" outlineLevel="0" collapsed="false">
      <c r="B194" s="91"/>
      <c r="H194" s="101"/>
    </row>
    <row r="195" customFormat="false" ht="15.75" hidden="false" customHeight="true" outlineLevel="0" collapsed="false">
      <c r="B195" s="91"/>
      <c r="H195" s="101"/>
    </row>
    <row r="196" customFormat="false" ht="15.75" hidden="false" customHeight="true" outlineLevel="0" collapsed="false">
      <c r="B196" s="91"/>
      <c r="H196" s="101"/>
    </row>
    <row r="197" customFormat="false" ht="15.75" hidden="false" customHeight="true" outlineLevel="0" collapsed="false">
      <c r="B197" s="91"/>
      <c r="H197" s="101"/>
    </row>
    <row r="198" customFormat="false" ht="15.75" hidden="false" customHeight="true" outlineLevel="0" collapsed="false">
      <c r="B198" s="91"/>
      <c r="H198" s="101"/>
    </row>
    <row r="199" customFormat="false" ht="15.75" hidden="false" customHeight="true" outlineLevel="0" collapsed="false">
      <c r="B199" s="91"/>
      <c r="H199" s="101"/>
    </row>
    <row r="200" customFormat="false" ht="15.75" hidden="false" customHeight="true" outlineLevel="0" collapsed="false">
      <c r="B200" s="91"/>
      <c r="H200" s="101"/>
    </row>
    <row r="201" customFormat="false" ht="15.75" hidden="false" customHeight="true" outlineLevel="0" collapsed="false">
      <c r="B201" s="91"/>
      <c r="H201" s="101"/>
    </row>
    <row r="202" customFormat="false" ht="15.75" hidden="false" customHeight="true" outlineLevel="0" collapsed="false">
      <c r="B202" s="91"/>
      <c r="H202" s="101"/>
    </row>
    <row r="203" customFormat="false" ht="15.75" hidden="false" customHeight="true" outlineLevel="0" collapsed="false">
      <c r="B203" s="91"/>
      <c r="H203" s="101"/>
    </row>
    <row r="204" customFormat="false" ht="15.75" hidden="false" customHeight="true" outlineLevel="0" collapsed="false">
      <c r="B204" s="91"/>
      <c r="H204" s="101"/>
    </row>
    <row r="205" customFormat="false" ht="15.75" hidden="false" customHeight="true" outlineLevel="0" collapsed="false">
      <c r="B205" s="91"/>
      <c r="H205" s="101"/>
    </row>
    <row r="206" customFormat="false" ht="15.75" hidden="false" customHeight="true" outlineLevel="0" collapsed="false">
      <c r="B206" s="91"/>
      <c r="H206" s="101"/>
    </row>
    <row r="207" customFormat="false" ht="15.75" hidden="false" customHeight="true" outlineLevel="0" collapsed="false">
      <c r="B207" s="91"/>
      <c r="H207" s="101"/>
    </row>
    <row r="208" customFormat="false" ht="15.75" hidden="false" customHeight="true" outlineLevel="0" collapsed="false">
      <c r="B208" s="91"/>
      <c r="H208" s="101"/>
    </row>
    <row r="209" customFormat="false" ht="15.75" hidden="false" customHeight="true" outlineLevel="0" collapsed="false">
      <c r="B209" s="91"/>
      <c r="H209" s="101"/>
    </row>
    <row r="210" customFormat="false" ht="15.75" hidden="false" customHeight="true" outlineLevel="0" collapsed="false">
      <c r="B210" s="91"/>
      <c r="H210" s="101"/>
    </row>
    <row r="211" customFormat="false" ht="15.75" hidden="false" customHeight="true" outlineLevel="0" collapsed="false">
      <c r="B211" s="91"/>
      <c r="H211" s="101"/>
    </row>
    <row r="212" customFormat="false" ht="15.75" hidden="false" customHeight="true" outlineLevel="0" collapsed="false">
      <c r="B212" s="91"/>
      <c r="H212" s="101"/>
    </row>
    <row r="213" customFormat="false" ht="15.75" hidden="false" customHeight="true" outlineLevel="0" collapsed="false">
      <c r="B213" s="91"/>
      <c r="H213" s="101"/>
    </row>
    <row r="214" customFormat="false" ht="15.75" hidden="false" customHeight="true" outlineLevel="0" collapsed="false">
      <c r="B214" s="91"/>
      <c r="H214" s="101"/>
    </row>
    <row r="215" customFormat="false" ht="15.75" hidden="false" customHeight="true" outlineLevel="0" collapsed="false">
      <c r="B215" s="91"/>
      <c r="H215" s="101"/>
    </row>
    <row r="216" customFormat="false" ht="15.75" hidden="false" customHeight="true" outlineLevel="0" collapsed="false">
      <c r="B216" s="91"/>
      <c r="H216" s="101"/>
    </row>
    <row r="217" customFormat="false" ht="15.75" hidden="false" customHeight="true" outlineLevel="0" collapsed="false">
      <c r="B217" s="91"/>
      <c r="H217" s="101"/>
    </row>
    <row r="218" customFormat="false" ht="15.75" hidden="false" customHeight="true" outlineLevel="0" collapsed="false">
      <c r="B218" s="91"/>
      <c r="H218" s="101"/>
    </row>
    <row r="219" customFormat="false" ht="15.75" hidden="false" customHeight="true" outlineLevel="0" collapsed="false">
      <c r="B219" s="91"/>
      <c r="H219" s="101"/>
    </row>
    <row r="220" customFormat="false" ht="15.75" hidden="false" customHeight="true" outlineLevel="0" collapsed="false">
      <c r="B220" s="91"/>
      <c r="H220" s="101"/>
    </row>
    <row r="221" customFormat="false" ht="15.75" hidden="false" customHeight="true" outlineLevel="0" collapsed="false">
      <c r="B221" s="91"/>
      <c r="H221" s="101"/>
    </row>
    <row r="222" customFormat="false" ht="15.75" hidden="false" customHeight="true" outlineLevel="0" collapsed="false">
      <c r="B222" s="91"/>
      <c r="H222" s="101"/>
    </row>
    <row r="223" customFormat="false" ht="15.75" hidden="false" customHeight="true" outlineLevel="0" collapsed="false">
      <c r="B223" s="91"/>
      <c r="H223" s="101"/>
    </row>
    <row r="224" customFormat="false" ht="15.75" hidden="false" customHeight="true" outlineLevel="0" collapsed="false">
      <c r="B224" s="91"/>
      <c r="H224" s="101"/>
    </row>
    <row r="225" customFormat="false" ht="15.75" hidden="false" customHeight="true" outlineLevel="0" collapsed="false">
      <c r="B225" s="91"/>
      <c r="H225" s="101"/>
    </row>
    <row r="226" customFormat="false" ht="15.75" hidden="false" customHeight="true" outlineLevel="0" collapsed="false">
      <c r="B226" s="91"/>
      <c r="H226" s="101"/>
    </row>
    <row r="227" customFormat="false" ht="15.75" hidden="false" customHeight="true" outlineLevel="0" collapsed="false">
      <c r="B227" s="91"/>
      <c r="H227" s="101"/>
    </row>
    <row r="228" customFormat="false" ht="15.75" hidden="false" customHeight="true" outlineLevel="0" collapsed="false">
      <c r="B228" s="91"/>
      <c r="H228" s="101"/>
    </row>
    <row r="229" customFormat="false" ht="15.75" hidden="false" customHeight="true" outlineLevel="0" collapsed="false">
      <c r="B229" s="91"/>
      <c r="H229" s="101"/>
    </row>
    <row r="230" customFormat="false" ht="15.75" hidden="false" customHeight="true" outlineLevel="0" collapsed="false">
      <c r="B230" s="91"/>
      <c r="H230" s="101"/>
    </row>
    <row r="231" customFormat="false" ht="15.75" hidden="false" customHeight="true" outlineLevel="0" collapsed="false">
      <c r="B231" s="91"/>
      <c r="H231" s="101"/>
    </row>
    <row r="232" customFormat="false" ht="15.75" hidden="false" customHeight="true" outlineLevel="0" collapsed="false">
      <c r="B232" s="91"/>
      <c r="H232" s="101"/>
    </row>
    <row r="233" customFormat="false" ht="15.75" hidden="false" customHeight="true" outlineLevel="0" collapsed="false">
      <c r="B233" s="91"/>
      <c r="H233" s="101"/>
    </row>
    <row r="234" customFormat="false" ht="15.75" hidden="false" customHeight="true" outlineLevel="0" collapsed="false">
      <c r="B234" s="91"/>
      <c r="H234" s="101"/>
    </row>
    <row r="235" customFormat="false" ht="15.75" hidden="false" customHeight="true" outlineLevel="0" collapsed="false">
      <c r="B235" s="91"/>
      <c r="H235" s="101"/>
    </row>
    <row r="236" customFormat="false" ht="15.75" hidden="false" customHeight="true" outlineLevel="0" collapsed="false">
      <c r="B236" s="91"/>
      <c r="H236" s="101"/>
    </row>
    <row r="237" customFormat="false" ht="15.75" hidden="false" customHeight="true" outlineLevel="0" collapsed="false">
      <c r="B237" s="91"/>
      <c r="H237" s="101"/>
    </row>
    <row r="238" customFormat="false" ht="15.75" hidden="false" customHeight="true" outlineLevel="0" collapsed="false">
      <c r="B238" s="91"/>
      <c r="H238" s="101"/>
    </row>
    <row r="239" customFormat="false" ht="15.75" hidden="false" customHeight="true" outlineLevel="0" collapsed="false">
      <c r="B239" s="91"/>
      <c r="H239" s="101"/>
    </row>
    <row r="240" customFormat="false" ht="15.75" hidden="false" customHeight="true" outlineLevel="0" collapsed="false">
      <c r="B240" s="91"/>
      <c r="H240" s="101"/>
    </row>
    <row r="241" customFormat="false" ht="15.75" hidden="false" customHeight="true" outlineLevel="0" collapsed="false">
      <c r="B241" s="91"/>
      <c r="H241" s="101"/>
    </row>
    <row r="242" customFormat="false" ht="15.75" hidden="false" customHeight="true" outlineLevel="0" collapsed="false">
      <c r="B242" s="91"/>
      <c r="H242" s="101"/>
    </row>
    <row r="243" customFormat="false" ht="15.75" hidden="false" customHeight="true" outlineLevel="0" collapsed="false">
      <c r="B243" s="91"/>
      <c r="H243" s="101"/>
    </row>
    <row r="244" customFormat="false" ht="15.75" hidden="false" customHeight="true" outlineLevel="0" collapsed="false">
      <c r="B244" s="91"/>
      <c r="H244" s="101"/>
    </row>
    <row r="245" customFormat="false" ht="15.75" hidden="false" customHeight="true" outlineLevel="0" collapsed="false">
      <c r="B245" s="91"/>
      <c r="H245" s="101"/>
    </row>
    <row r="246" customFormat="false" ht="15.75" hidden="false" customHeight="true" outlineLevel="0" collapsed="false">
      <c r="B246" s="91"/>
      <c r="H246" s="101"/>
    </row>
    <row r="247" customFormat="false" ht="15.75" hidden="false" customHeight="true" outlineLevel="0" collapsed="false">
      <c r="B247" s="91"/>
      <c r="H247" s="101"/>
    </row>
    <row r="248" customFormat="false" ht="15.75" hidden="false" customHeight="true" outlineLevel="0" collapsed="false">
      <c r="B248" s="91"/>
      <c r="H248" s="101"/>
    </row>
    <row r="249" customFormat="false" ht="15.75" hidden="false" customHeight="true" outlineLevel="0" collapsed="false">
      <c r="B249" s="91"/>
      <c r="H249" s="101"/>
    </row>
    <row r="250" customFormat="false" ht="15.75" hidden="false" customHeight="true" outlineLevel="0" collapsed="false">
      <c r="B250" s="91"/>
      <c r="H250" s="101"/>
    </row>
    <row r="251" customFormat="false" ht="15.75" hidden="false" customHeight="true" outlineLevel="0" collapsed="false">
      <c r="B251" s="91"/>
      <c r="H251" s="101"/>
    </row>
    <row r="252" customFormat="false" ht="15.75" hidden="false" customHeight="true" outlineLevel="0" collapsed="false">
      <c r="B252" s="91"/>
      <c r="H252" s="101"/>
    </row>
    <row r="253" customFormat="false" ht="15.75" hidden="false" customHeight="true" outlineLevel="0" collapsed="false">
      <c r="B253" s="91"/>
      <c r="H253" s="101"/>
    </row>
    <row r="254" customFormat="false" ht="15.75" hidden="false" customHeight="true" outlineLevel="0" collapsed="false">
      <c r="B254" s="91"/>
      <c r="H254" s="101"/>
    </row>
    <row r="255" customFormat="false" ht="15.75" hidden="false" customHeight="true" outlineLevel="0" collapsed="false">
      <c r="B255" s="91"/>
      <c r="H255" s="101"/>
    </row>
    <row r="256" customFormat="false" ht="15.75" hidden="false" customHeight="true" outlineLevel="0" collapsed="false">
      <c r="B256" s="91"/>
      <c r="H256" s="101"/>
    </row>
    <row r="257" customFormat="false" ht="15.75" hidden="false" customHeight="true" outlineLevel="0" collapsed="false">
      <c r="B257" s="91"/>
      <c r="H257" s="101"/>
    </row>
    <row r="258" customFormat="false" ht="15.75" hidden="false" customHeight="true" outlineLevel="0" collapsed="false">
      <c r="B258" s="91"/>
      <c r="H258" s="101"/>
    </row>
    <row r="259" customFormat="false" ht="15.75" hidden="false" customHeight="true" outlineLevel="0" collapsed="false">
      <c r="B259" s="91"/>
      <c r="H259" s="101"/>
    </row>
    <row r="260" customFormat="false" ht="15.75" hidden="false" customHeight="true" outlineLevel="0" collapsed="false">
      <c r="B260" s="91"/>
      <c r="H260" s="101"/>
    </row>
    <row r="261" customFormat="false" ht="15.75" hidden="false" customHeight="true" outlineLevel="0" collapsed="false">
      <c r="B261" s="91"/>
      <c r="H261" s="101"/>
    </row>
    <row r="262" customFormat="false" ht="15.75" hidden="false" customHeight="true" outlineLevel="0" collapsed="false">
      <c r="B262" s="91"/>
      <c r="H262" s="101"/>
    </row>
    <row r="263" customFormat="false" ht="15.75" hidden="false" customHeight="true" outlineLevel="0" collapsed="false">
      <c r="B263" s="91"/>
      <c r="H263" s="101"/>
    </row>
    <row r="264" customFormat="false" ht="15.75" hidden="false" customHeight="true" outlineLevel="0" collapsed="false">
      <c r="B264" s="91"/>
      <c r="H264" s="101"/>
    </row>
    <row r="265" customFormat="false" ht="15.75" hidden="false" customHeight="true" outlineLevel="0" collapsed="false">
      <c r="B265" s="91"/>
      <c r="H265" s="101"/>
    </row>
    <row r="266" customFormat="false" ht="15.75" hidden="false" customHeight="true" outlineLevel="0" collapsed="false">
      <c r="B266" s="91"/>
      <c r="H266" s="101"/>
    </row>
    <row r="267" customFormat="false" ht="15.75" hidden="false" customHeight="true" outlineLevel="0" collapsed="false">
      <c r="B267" s="91"/>
      <c r="H267" s="101"/>
    </row>
    <row r="268" customFormat="false" ht="15.75" hidden="false" customHeight="true" outlineLevel="0" collapsed="false">
      <c r="B268" s="91"/>
      <c r="H268" s="101"/>
    </row>
    <row r="269" customFormat="false" ht="15.75" hidden="false" customHeight="true" outlineLevel="0" collapsed="false">
      <c r="B269" s="91"/>
      <c r="H269" s="101"/>
    </row>
    <row r="270" customFormat="false" ht="15.75" hidden="false" customHeight="true" outlineLevel="0" collapsed="false">
      <c r="B270" s="91"/>
      <c r="H270" s="101"/>
    </row>
    <row r="271" customFormat="false" ht="15.75" hidden="false" customHeight="true" outlineLevel="0" collapsed="false">
      <c r="B271" s="91"/>
      <c r="H271" s="101"/>
    </row>
    <row r="272" customFormat="false" ht="15.75" hidden="false" customHeight="true" outlineLevel="0" collapsed="false">
      <c r="B272" s="91"/>
      <c r="H272" s="101"/>
    </row>
    <row r="273" customFormat="false" ht="15.75" hidden="false" customHeight="true" outlineLevel="0" collapsed="false">
      <c r="B273" s="91"/>
      <c r="H273" s="101"/>
    </row>
    <row r="274" customFormat="false" ht="15.75" hidden="false" customHeight="true" outlineLevel="0" collapsed="false">
      <c r="B274" s="91"/>
      <c r="H274" s="101"/>
    </row>
    <row r="275" customFormat="false" ht="15.75" hidden="false" customHeight="true" outlineLevel="0" collapsed="false">
      <c r="B275" s="91"/>
      <c r="H275" s="101"/>
    </row>
    <row r="276" customFormat="false" ht="15.75" hidden="false" customHeight="true" outlineLevel="0" collapsed="false">
      <c r="B276" s="91"/>
      <c r="H276" s="101"/>
    </row>
    <row r="277" customFormat="false" ht="15.75" hidden="false" customHeight="true" outlineLevel="0" collapsed="false">
      <c r="B277" s="91"/>
      <c r="H277" s="101"/>
    </row>
    <row r="278" customFormat="false" ht="15.75" hidden="false" customHeight="true" outlineLevel="0" collapsed="false">
      <c r="B278" s="91"/>
      <c r="H278" s="101"/>
    </row>
    <row r="279" customFormat="false" ht="15.75" hidden="false" customHeight="true" outlineLevel="0" collapsed="false">
      <c r="B279" s="91"/>
      <c r="H279" s="101"/>
    </row>
    <row r="280" customFormat="false" ht="15.75" hidden="false" customHeight="true" outlineLevel="0" collapsed="false">
      <c r="B280" s="91"/>
      <c r="H280" s="101"/>
    </row>
    <row r="281" customFormat="false" ht="15.75" hidden="false" customHeight="true" outlineLevel="0" collapsed="false">
      <c r="B281" s="91"/>
      <c r="H281" s="101"/>
    </row>
    <row r="282" customFormat="false" ht="15.75" hidden="false" customHeight="true" outlineLevel="0" collapsed="false">
      <c r="B282" s="91"/>
      <c r="H282" s="101"/>
    </row>
    <row r="283" customFormat="false" ht="15.75" hidden="false" customHeight="true" outlineLevel="0" collapsed="false">
      <c r="B283" s="91"/>
      <c r="H283" s="101"/>
    </row>
    <row r="284" customFormat="false" ht="15.75" hidden="false" customHeight="true" outlineLevel="0" collapsed="false">
      <c r="B284" s="91"/>
      <c r="H284" s="101"/>
    </row>
    <row r="285" customFormat="false" ht="15.75" hidden="false" customHeight="true" outlineLevel="0" collapsed="false">
      <c r="B285" s="91"/>
      <c r="H285" s="101"/>
    </row>
    <row r="286" customFormat="false" ht="15.75" hidden="false" customHeight="true" outlineLevel="0" collapsed="false">
      <c r="B286" s="91"/>
      <c r="H286" s="101"/>
    </row>
    <row r="287" customFormat="false" ht="15.75" hidden="false" customHeight="true" outlineLevel="0" collapsed="false">
      <c r="B287" s="91"/>
      <c r="H287" s="101"/>
    </row>
    <row r="288" customFormat="false" ht="15.75" hidden="false" customHeight="true" outlineLevel="0" collapsed="false">
      <c r="B288" s="91"/>
      <c r="H288" s="101"/>
    </row>
    <row r="289" customFormat="false" ht="15.75" hidden="false" customHeight="true" outlineLevel="0" collapsed="false">
      <c r="B289" s="91"/>
      <c r="H289" s="101"/>
    </row>
    <row r="290" customFormat="false" ht="15.75" hidden="false" customHeight="true" outlineLevel="0" collapsed="false">
      <c r="B290" s="91"/>
      <c r="H290" s="101"/>
    </row>
    <row r="291" customFormat="false" ht="15.75" hidden="false" customHeight="true" outlineLevel="0" collapsed="false">
      <c r="B291" s="91"/>
      <c r="H291" s="101"/>
    </row>
    <row r="292" customFormat="false" ht="15.75" hidden="false" customHeight="true" outlineLevel="0" collapsed="false">
      <c r="B292" s="91"/>
      <c r="H292" s="101"/>
    </row>
    <row r="293" customFormat="false" ht="15.75" hidden="false" customHeight="true" outlineLevel="0" collapsed="false">
      <c r="B293" s="91"/>
      <c r="H293" s="101"/>
    </row>
    <row r="294" customFormat="false" ht="15.75" hidden="false" customHeight="true" outlineLevel="0" collapsed="false">
      <c r="B294" s="91"/>
      <c r="H294" s="101"/>
    </row>
    <row r="295" customFormat="false" ht="15.75" hidden="false" customHeight="true" outlineLevel="0" collapsed="false">
      <c r="B295" s="91"/>
      <c r="H295" s="101"/>
    </row>
    <row r="296" customFormat="false" ht="15.75" hidden="false" customHeight="true" outlineLevel="0" collapsed="false">
      <c r="B296" s="91"/>
      <c r="H296" s="101"/>
    </row>
    <row r="297" customFormat="false" ht="15.75" hidden="false" customHeight="true" outlineLevel="0" collapsed="false">
      <c r="B297" s="91"/>
      <c r="H297" s="101"/>
    </row>
    <row r="298" customFormat="false" ht="15.75" hidden="false" customHeight="true" outlineLevel="0" collapsed="false">
      <c r="B298" s="91"/>
      <c r="H298" s="101"/>
    </row>
    <row r="299" customFormat="false" ht="15.75" hidden="false" customHeight="true" outlineLevel="0" collapsed="false">
      <c r="B299" s="91"/>
      <c r="H299" s="101"/>
    </row>
    <row r="300" customFormat="false" ht="15.75" hidden="false" customHeight="true" outlineLevel="0" collapsed="false">
      <c r="B300" s="91"/>
      <c r="H300" s="101"/>
    </row>
    <row r="301" customFormat="false" ht="15.75" hidden="false" customHeight="true" outlineLevel="0" collapsed="false">
      <c r="B301" s="91"/>
      <c r="H301" s="101"/>
    </row>
    <row r="302" customFormat="false" ht="15.75" hidden="false" customHeight="true" outlineLevel="0" collapsed="false">
      <c r="B302" s="91"/>
      <c r="H302" s="101"/>
    </row>
    <row r="303" customFormat="false" ht="15.75" hidden="false" customHeight="true" outlineLevel="0" collapsed="false">
      <c r="B303" s="91"/>
      <c r="H303" s="101"/>
    </row>
    <row r="304" customFormat="false" ht="15.75" hidden="false" customHeight="true" outlineLevel="0" collapsed="false">
      <c r="B304" s="91"/>
      <c r="H304" s="101"/>
    </row>
    <row r="305" customFormat="false" ht="15.75" hidden="false" customHeight="true" outlineLevel="0" collapsed="false">
      <c r="B305" s="91"/>
      <c r="H305" s="101"/>
    </row>
    <row r="306" customFormat="false" ht="15.75" hidden="false" customHeight="true" outlineLevel="0" collapsed="false">
      <c r="B306" s="91"/>
      <c r="H306" s="101"/>
    </row>
    <row r="307" customFormat="false" ht="15.75" hidden="false" customHeight="true" outlineLevel="0" collapsed="false">
      <c r="B307" s="91"/>
      <c r="H307" s="101"/>
    </row>
    <row r="308" customFormat="false" ht="15.75" hidden="false" customHeight="true" outlineLevel="0" collapsed="false">
      <c r="B308" s="91"/>
      <c r="H308" s="101"/>
    </row>
    <row r="309" customFormat="false" ht="15.75" hidden="false" customHeight="true" outlineLevel="0" collapsed="false">
      <c r="B309" s="91"/>
      <c r="H309" s="101"/>
    </row>
    <row r="310" customFormat="false" ht="15.75" hidden="false" customHeight="true" outlineLevel="0" collapsed="false">
      <c r="B310" s="91"/>
      <c r="H310" s="101"/>
    </row>
    <row r="311" customFormat="false" ht="15.75" hidden="false" customHeight="true" outlineLevel="0" collapsed="false">
      <c r="B311" s="91"/>
      <c r="H311" s="101"/>
    </row>
    <row r="312" customFormat="false" ht="15.75" hidden="false" customHeight="true" outlineLevel="0" collapsed="false">
      <c r="B312" s="91"/>
      <c r="H312" s="101"/>
    </row>
    <row r="313" customFormat="false" ht="15.75" hidden="false" customHeight="true" outlineLevel="0" collapsed="false">
      <c r="B313" s="91"/>
      <c r="H313" s="101"/>
    </row>
    <row r="314" customFormat="false" ht="15.75" hidden="false" customHeight="true" outlineLevel="0" collapsed="false">
      <c r="B314" s="91"/>
      <c r="H314" s="101"/>
    </row>
    <row r="315" customFormat="false" ht="15.75" hidden="false" customHeight="true" outlineLevel="0" collapsed="false">
      <c r="B315" s="91"/>
      <c r="H315" s="101"/>
    </row>
    <row r="316" customFormat="false" ht="15.75" hidden="false" customHeight="true" outlineLevel="0" collapsed="false">
      <c r="B316" s="91"/>
      <c r="H316" s="101"/>
    </row>
    <row r="317" customFormat="false" ht="15.75" hidden="false" customHeight="true" outlineLevel="0" collapsed="false">
      <c r="B317" s="91"/>
      <c r="H317" s="101"/>
    </row>
    <row r="318" customFormat="false" ht="15.75" hidden="false" customHeight="true" outlineLevel="0" collapsed="false">
      <c r="B318" s="91"/>
      <c r="H318" s="101"/>
    </row>
    <row r="319" customFormat="false" ht="15.75" hidden="false" customHeight="true" outlineLevel="0" collapsed="false">
      <c r="B319" s="91"/>
      <c r="H319" s="101"/>
    </row>
    <row r="320" customFormat="false" ht="15.75" hidden="false" customHeight="true" outlineLevel="0" collapsed="false">
      <c r="B320" s="91"/>
      <c r="H320" s="101"/>
    </row>
    <row r="321" customFormat="false" ht="15.75" hidden="false" customHeight="true" outlineLevel="0" collapsed="false">
      <c r="B321" s="91"/>
      <c r="H321" s="101"/>
    </row>
    <row r="322" customFormat="false" ht="15.75" hidden="false" customHeight="true" outlineLevel="0" collapsed="false">
      <c r="B322" s="91"/>
      <c r="H322" s="101"/>
    </row>
    <row r="323" customFormat="false" ht="15.75" hidden="false" customHeight="true" outlineLevel="0" collapsed="false">
      <c r="B323" s="91"/>
      <c r="H323" s="101"/>
    </row>
    <row r="324" customFormat="false" ht="15.75" hidden="false" customHeight="true" outlineLevel="0" collapsed="false">
      <c r="B324" s="91"/>
      <c r="H324" s="101"/>
    </row>
    <row r="325" customFormat="false" ht="15.75" hidden="false" customHeight="true" outlineLevel="0" collapsed="false">
      <c r="B325" s="91"/>
      <c r="H325" s="101"/>
    </row>
    <row r="326" customFormat="false" ht="15.75" hidden="false" customHeight="true" outlineLevel="0" collapsed="false">
      <c r="B326" s="91"/>
      <c r="H326" s="101"/>
    </row>
    <row r="327" customFormat="false" ht="15.75" hidden="false" customHeight="true" outlineLevel="0" collapsed="false">
      <c r="B327" s="91"/>
      <c r="H327" s="101"/>
    </row>
    <row r="328" customFormat="false" ht="15.75" hidden="false" customHeight="true" outlineLevel="0" collapsed="false">
      <c r="B328" s="91"/>
      <c r="H328" s="101"/>
    </row>
    <row r="329" customFormat="false" ht="15.75" hidden="false" customHeight="true" outlineLevel="0" collapsed="false">
      <c r="B329" s="91"/>
      <c r="H329" s="101"/>
    </row>
    <row r="330" customFormat="false" ht="15.75" hidden="false" customHeight="true" outlineLevel="0" collapsed="false">
      <c r="B330" s="91"/>
      <c r="H330" s="101"/>
    </row>
    <row r="331" customFormat="false" ht="15.75" hidden="false" customHeight="true" outlineLevel="0" collapsed="false">
      <c r="B331" s="91"/>
      <c r="H331" s="101"/>
    </row>
    <row r="332" customFormat="false" ht="15.75" hidden="false" customHeight="true" outlineLevel="0" collapsed="false">
      <c r="B332" s="91"/>
      <c r="H332" s="101"/>
    </row>
    <row r="333" customFormat="false" ht="15.75" hidden="false" customHeight="true" outlineLevel="0" collapsed="false">
      <c r="B333" s="91"/>
      <c r="H333" s="101"/>
    </row>
    <row r="334" customFormat="false" ht="15.75" hidden="false" customHeight="true" outlineLevel="0" collapsed="false">
      <c r="B334" s="91"/>
      <c r="H334" s="101"/>
    </row>
    <row r="335" customFormat="false" ht="15.75" hidden="false" customHeight="true" outlineLevel="0" collapsed="false">
      <c r="B335" s="91"/>
      <c r="H335" s="101"/>
    </row>
    <row r="336" customFormat="false" ht="15.75" hidden="false" customHeight="true" outlineLevel="0" collapsed="false">
      <c r="B336" s="91"/>
      <c r="H336" s="101"/>
    </row>
    <row r="337" customFormat="false" ht="15.75" hidden="false" customHeight="true" outlineLevel="0" collapsed="false">
      <c r="B337" s="91"/>
      <c r="H337" s="101"/>
    </row>
    <row r="338" customFormat="false" ht="15.75" hidden="false" customHeight="true" outlineLevel="0" collapsed="false">
      <c r="B338" s="91"/>
      <c r="H338" s="101"/>
    </row>
    <row r="339" customFormat="false" ht="15.75" hidden="false" customHeight="true" outlineLevel="0" collapsed="false">
      <c r="B339" s="91"/>
      <c r="H339" s="101"/>
    </row>
    <row r="340" customFormat="false" ht="15.75" hidden="false" customHeight="true" outlineLevel="0" collapsed="false">
      <c r="B340" s="91"/>
      <c r="H340" s="101"/>
    </row>
    <row r="341" customFormat="false" ht="15.75" hidden="false" customHeight="true" outlineLevel="0" collapsed="false">
      <c r="B341" s="91"/>
      <c r="H341" s="101"/>
    </row>
    <row r="342" customFormat="false" ht="15.75" hidden="false" customHeight="true" outlineLevel="0" collapsed="false">
      <c r="B342" s="91"/>
      <c r="H342" s="101"/>
    </row>
    <row r="343" customFormat="false" ht="15.75" hidden="false" customHeight="true" outlineLevel="0" collapsed="false">
      <c r="B343" s="91"/>
      <c r="H343" s="101"/>
    </row>
    <row r="344" customFormat="false" ht="15.75" hidden="false" customHeight="true" outlineLevel="0" collapsed="false">
      <c r="B344" s="91"/>
      <c r="H344" s="101"/>
    </row>
    <row r="345" customFormat="false" ht="15.75" hidden="false" customHeight="true" outlineLevel="0" collapsed="false">
      <c r="B345" s="91"/>
      <c r="H345" s="101"/>
    </row>
    <row r="346" customFormat="false" ht="15.75" hidden="false" customHeight="true" outlineLevel="0" collapsed="false">
      <c r="B346" s="91"/>
      <c r="H346" s="101"/>
    </row>
    <row r="347" customFormat="false" ht="15.75" hidden="false" customHeight="true" outlineLevel="0" collapsed="false">
      <c r="B347" s="91"/>
      <c r="H347" s="101"/>
    </row>
    <row r="348" customFormat="false" ht="15.75" hidden="false" customHeight="true" outlineLevel="0" collapsed="false">
      <c r="B348" s="91"/>
      <c r="H348" s="101"/>
    </row>
    <row r="349" customFormat="false" ht="15.75" hidden="false" customHeight="true" outlineLevel="0" collapsed="false">
      <c r="B349" s="91"/>
      <c r="H349" s="101"/>
    </row>
    <row r="350" customFormat="false" ht="15.75" hidden="false" customHeight="true" outlineLevel="0" collapsed="false">
      <c r="B350" s="91"/>
      <c r="H350" s="101"/>
    </row>
    <row r="351" customFormat="false" ht="15.75" hidden="false" customHeight="true" outlineLevel="0" collapsed="false">
      <c r="B351" s="91"/>
      <c r="H351" s="101"/>
    </row>
    <row r="352" customFormat="false" ht="15.75" hidden="false" customHeight="true" outlineLevel="0" collapsed="false">
      <c r="B352" s="91"/>
      <c r="H352" s="101"/>
    </row>
    <row r="353" customFormat="false" ht="15.75" hidden="false" customHeight="true" outlineLevel="0" collapsed="false">
      <c r="B353" s="91"/>
      <c r="H353" s="101"/>
    </row>
    <row r="354" customFormat="false" ht="15.75" hidden="false" customHeight="true" outlineLevel="0" collapsed="false">
      <c r="B354" s="91"/>
      <c r="H354" s="101"/>
    </row>
    <row r="355" customFormat="false" ht="15.75" hidden="false" customHeight="true" outlineLevel="0" collapsed="false">
      <c r="B355" s="91"/>
      <c r="H355" s="101"/>
    </row>
    <row r="356" customFormat="false" ht="15.75" hidden="false" customHeight="true" outlineLevel="0" collapsed="false">
      <c r="B356" s="91"/>
      <c r="H356" s="101"/>
    </row>
    <row r="357" customFormat="false" ht="15.75" hidden="false" customHeight="true" outlineLevel="0" collapsed="false">
      <c r="B357" s="91"/>
      <c r="H357" s="101"/>
    </row>
    <row r="358" customFormat="false" ht="15.75" hidden="false" customHeight="true" outlineLevel="0" collapsed="false">
      <c r="B358" s="91"/>
      <c r="H358" s="101"/>
    </row>
    <row r="359" customFormat="false" ht="15.75" hidden="false" customHeight="true" outlineLevel="0" collapsed="false">
      <c r="B359" s="91"/>
      <c r="H359" s="101"/>
    </row>
    <row r="360" customFormat="false" ht="15.75" hidden="false" customHeight="true" outlineLevel="0" collapsed="false">
      <c r="B360" s="91"/>
      <c r="H360" s="101"/>
    </row>
    <row r="361" customFormat="false" ht="15.75" hidden="false" customHeight="true" outlineLevel="0" collapsed="false">
      <c r="B361" s="91"/>
      <c r="H361" s="101"/>
    </row>
    <row r="362" customFormat="false" ht="15.75" hidden="false" customHeight="true" outlineLevel="0" collapsed="false">
      <c r="B362" s="91"/>
      <c r="H362" s="101"/>
    </row>
    <row r="363" customFormat="false" ht="15.75" hidden="false" customHeight="true" outlineLevel="0" collapsed="false">
      <c r="B363" s="91"/>
      <c r="H363" s="101"/>
    </row>
    <row r="364" customFormat="false" ht="15.75" hidden="false" customHeight="true" outlineLevel="0" collapsed="false">
      <c r="B364" s="91"/>
      <c r="H364" s="101"/>
    </row>
    <row r="365" customFormat="false" ht="15.75" hidden="false" customHeight="true" outlineLevel="0" collapsed="false">
      <c r="B365" s="91"/>
      <c r="H365" s="101"/>
    </row>
    <row r="366" customFormat="false" ht="15.75" hidden="false" customHeight="true" outlineLevel="0" collapsed="false">
      <c r="B366" s="91"/>
      <c r="H366" s="101"/>
    </row>
    <row r="367" customFormat="false" ht="15.75" hidden="false" customHeight="true" outlineLevel="0" collapsed="false">
      <c r="B367" s="91"/>
      <c r="H367" s="101"/>
    </row>
    <row r="368" customFormat="false" ht="15.75" hidden="false" customHeight="true" outlineLevel="0" collapsed="false">
      <c r="B368" s="91"/>
      <c r="H368" s="101"/>
    </row>
    <row r="369" customFormat="false" ht="15.75" hidden="false" customHeight="true" outlineLevel="0" collapsed="false">
      <c r="B369" s="91"/>
      <c r="H369" s="101"/>
    </row>
    <row r="370" customFormat="false" ht="15.75" hidden="false" customHeight="true" outlineLevel="0" collapsed="false">
      <c r="B370" s="91"/>
      <c r="H370" s="101"/>
    </row>
    <row r="371" customFormat="false" ht="15.75" hidden="false" customHeight="true" outlineLevel="0" collapsed="false">
      <c r="B371" s="91"/>
      <c r="H371" s="101"/>
    </row>
    <row r="372" customFormat="false" ht="15.75" hidden="false" customHeight="true" outlineLevel="0" collapsed="false">
      <c r="B372" s="91"/>
      <c r="H372" s="101"/>
    </row>
    <row r="373" customFormat="false" ht="15.75" hidden="false" customHeight="true" outlineLevel="0" collapsed="false">
      <c r="B373" s="91"/>
      <c r="H373" s="101"/>
    </row>
    <row r="374" customFormat="false" ht="15.75" hidden="false" customHeight="true" outlineLevel="0" collapsed="false">
      <c r="B374" s="91"/>
      <c r="H374" s="101"/>
    </row>
    <row r="375" customFormat="false" ht="15.75" hidden="false" customHeight="true" outlineLevel="0" collapsed="false">
      <c r="B375" s="91"/>
      <c r="H375" s="101"/>
    </row>
    <row r="376" customFormat="false" ht="15.75" hidden="false" customHeight="true" outlineLevel="0" collapsed="false">
      <c r="B376" s="91"/>
      <c r="H376" s="101"/>
    </row>
    <row r="377" customFormat="false" ht="15.75" hidden="false" customHeight="true" outlineLevel="0" collapsed="false">
      <c r="B377" s="91"/>
      <c r="H377" s="101"/>
    </row>
    <row r="378" customFormat="false" ht="15.75" hidden="false" customHeight="true" outlineLevel="0" collapsed="false">
      <c r="B378" s="91"/>
      <c r="H378" s="101"/>
    </row>
    <row r="379" customFormat="false" ht="15.75" hidden="false" customHeight="true" outlineLevel="0" collapsed="false">
      <c r="B379" s="91"/>
      <c r="H379" s="101"/>
    </row>
    <row r="380" customFormat="false" ht="15.75" hidden="false" customHeight="true" outlineLevel="0" collapsed="false">
      <c r="B380" s="91"/>
      <c r="H380" s="101"/>
    </row>
    <row r="381" customFormat="false" ht="15.75" hidden="false" customHeight="true" outlineLevel="0" collapsed="false">
      <c r="B381" s="91"/>
      <c r="H381" s="101"/>
    </row>
    <row r="382" customFormat="false" ht="15.75" hidden="false" customHeight="true" outlineLevel="0" collapsed="false">
      <c r="B382" s="91"/>
      <c r="H382" s="101"/>
    </row>
    <row r="383" customFormat="false" ht="15.75" hidden="false" customHeight="true" outlineLevel="0" collapsed="false">
      <c r="B383" s="91"/>
      <c r="H383" s="101"/>
    </row>
    <row r="384" customFormat="false" ht="15.75" hidden="false" customHeight="true" outlineLevel="0" collapsed="false">
      <c r="B384" s="91"/>
      <c r="H384" s="101"/>
    </row>
    <row r="385" customFormat="false" ht="15.75" hidden="false" customHeight="true" outlineLevel="0" collapsed="false">
      <c r="B385" s="91"/>
      <c r="H385" s="101"/>
    </row>
    <row r="386" customFormat="false" ht="15.75" hidden="false" customHeight="true" outlineLevel="0" collapsed="false">
      <c r="B386" s="91"/>
      <c r="H386" s="101"/>
    </row>
    <row r="387" customFormat="false" ht="15.75" hidden="false" customHeight="true" outlineLevel="0" collapsed="false">
      <c r="B387" s="91"/>
      <c r="H387" s="101"/>
    </row>
    <row r="388" customFormat="false" ht="15.75" hidden="false" customHeight="true" outlineLevel="0" collapsed="false">
      <c r="B388" s="91"/>
      <c r="H388" s="101"/>
    </row>
    <row r="389" customFormat="false" ht="15.75" hidden="false" customHeight="true" outlineLevel="0" collapsed="false">
      <c r="B389" s="91"/>
      <c r="H389" s="101"/>
    </row>
    <row r="390" customFormat="false" ht="15.75" hidden="false" customHeight="true" outlineLevel="0" collapsed="false">
      <c r="B390" s="91"/>
      <c r="H390" s="101"/>
    </row>
    <row r="391" customFormat="false" ht="15.75" hidden="false" customHeight="true" outlineLevel="0" collapsed="false">
      <c r="B391" s="91"/>
      <c r="H391" s="101"/>
    </row>
    <row r="392" customFormat="false" ht="15.75" hidden="false" customHeight="true" outlineLevel="0" collapsed="false">
      <c r="B392" s="91"/>
      <c r="H392" s="101"/>
    </row>
    <row r="393" customFormat="false" ht="15.75" hidden="false" customHeight="true" outlineLevel="0" collapsed="false">
      <c r="B393" s="91"/>
      <c r="H393" s="101"/>
    </row>
    <row r="394" customFormat="false" ht="15.75" hidden="false" customHeight="true" outlineLevel="0" collapsed="false">
      <c r="B394" s="91"/>
      <c r="H394" s="101"/>
    </row>
    <row r="395" customFormat="false" ht="15.75" hidden="false" customHeight="true" outlineLevel="0" collapsed="false">
      <c r="B395" s="91"/>
      <c r="H395" s="101"/>
    </row>
    <row r="396" customFormat="false" ht="15.75" hidden="false" customHeight="true" outlineLevel="0" collapsed="false">
      <c r="B396" s="91"/>
      <c r="H396" s="101"/>
    </row>
    <row r="397" customFormat="false" ht="15.75" hidden="false" customHeight="true" outlineLevel="0" collapsed="false">
      <c r="B397" s="91"/>
      <c r="H397" s="101"/>
    </row>
    <row r="398" customFormat="false" ht="15.75" hidden="false" customHeight="true" outlineLevel="0" collapsed="false">
      <c r="B398" s="91"/>
      <c r="H398" s="101"/>
    </row>
    <row r="399" customFormat="false" ht="15.75" hidden="false" customHeight="true" outlineLevel="0" collapsed="false">
      <c r="B399" s="91"/>
      <c r="H399" s="101"/>
    </row>
    <row r="400" customFormat="false" ht="15.75" hidden="false" customHeight="true" outlineLevel="0" collapsed="false">
      <c r="B400" s="91"/>
      <c r="H400" s="101"/>
    </row>
    <row r="401" customFormat="false" ht="15.75" hidden="false" customHeight="true" outlineLevel="0" collapsed="false">
      <c r="B401" s="91"/>
      <c r="H401" s="101"/>
    </row>
    <row r="402" customFormat="false" ht="15.75" hidden="false" customHeight="true" outlineLevel="0" collapsed="false">
      <c r="B402" s="91"/>
      <c r="H402" s="101"/>
    </row>
    <row r="403" customFormat="false" ht="15.75" hidden="false" customHeight="true" outlineLevel="0" collapsed="false">
      <c r="B403" s="91"/>
      <c r="H403" s="101"/>
    </row>
    <row r="404" customFormat="false" ht="15.75" hidden="false" customHeight="true" outlineLevel="0" collapsed="false">
      <c r="B404" s="91"/>
      <c r="H404" s="101"/>
    </row>
    <row r="405" customFormat="false" ht="15.75" hidden="false" customHeight="true" outlineLevel="0" collapsed="false">
      <c r="B405" s="91"/>
      <c r="H405" s="101"/>
    </row>
    <row r="406" customFormat="false" ht="15.75" hidden="false" customHeight="true" outlineLevel="0" collapsed="false">
      <c r="B406" s="91"/>
      <c r="H406" s="101"/>
    </row>
    <row r="407" customFormat="false" ht="15.75" hidden="false" customHeight="true" outlineLevel="0" collapsed="false">
      <c r="B407" s="91"/>
      <c r="H407" s="101"/>
    </row>
    <row r="408" customFormat="false" ht="15.75" hidden="false" customHeight="true" outlineLevel="0" collapsed="false">
      <c r="B408" s="91"/>
      <c r="H408" s="101"/>
    </row>
    <row r="409" customFormat="false" ht="15.75" hidden="false" customHeight="true" outlineLevel="0" collapsed="false">
      <c r="B409" s="91"/>
      <c r="H409" s="101"/>
    </row>
    <row r="410" customFormat="false" ht="15.75" hidden="false" customHeight="true" outlineLevel="0" collapsed="false">
      <c r="B410" s="91"/>
      <c r="H410" s="101"/>
    </row>
    <row r="411" customFormat="false" ht="15.75" hidden="false" customHeight="true" outlineLevel="0" collapsed="false">
      <c r="B411" s="91"/>
      <c r="H411" s="101"/>
    </row>
    <row r="412" customFormat="false" ht="15.75" hidden="false" customHeight="true" outlineLevel="0" collapsed="false">
      <c r="B412" s="91"/>
      <c r="H412" s="101"/>
    </row>
    <row r="413" customFormat="false" ht="15.75" hidden="false" customHeight="true" outlineLevel="0" collapsed="false">
      <c r="B413" s="91"/>
      <c r="H413" s="101"/>
    </row>
    <row r="414" customFormat="false" ht="15.75" hidden="false" customHeight="true" outlineLevel="0" collapsed="false">
      <c r="B414" s="91"/>
      <c r="H414" s="101"/>
    </row>
    <row r="415" customFormat="false" ht="15.75" hidden="false" customHeight="true" outlineLevel="0" collapsed="false">
      <c r="B415" s="91"/>
      <c r="H415" s="101"/>
    </row>
    <row r="416" customFormat="false" ht="15.75" hidden="false" customHeight="true" outlineLevel="0" collapsed="false">
      <c r="B416" s="91"/>
      <c r="H416" s="101"/>
    </row>
    <row r="417" customFormat="false" ht="15.75" hidden="false" customHeight="true" outlineLevel="0" collapsed="false">
      <c r="B417" s="91"/>
      <c r="H417" s="101"/>
    </row>
    <row r="418" customFormat="false" ht="15.75" hidden="false" customHeight="true" outlineLevel="0" collapsed="false">
      <c r="B418" s="91"/>
      <c r="H418" s="101"/>
    </row>
    <row r="419" customFormat="false" ht="15.75" hidden="false" customHeight="true" outlineLevel="0" collapsed="false">
      <c r="B419" s="91"/>
      <c r="H419" s="101"/>
    </row>
    <row r="420" customFormat="false" ht="15.75" hidden="false" customHeight="true" outlineLevel="0" collapsed="false">
      <c r="B420" s="91"/>
      <c r="H420" s="101"/>
    </row>
    <row r="421" customFormat="false" ht="15.75" hidden="false" customHeight="true" outlineLevel="0" collapsed="false">
      <c r="B421" s="91"/>
      <c r="H421" s="101"/>
    </row>
    <row r="422" customFormat="false" ht="15.75" hidden="false" customHeight="true" outlineLevel="0" collapsed="false">
      <c r="B422" s="91"/>
      <c r="H422" s="101"/>
    </row>
    <row r="423" customFormat="false" ht="15.75" hidden="false" customHeight="true" outlineLevel="0" collapsed="false">
      <c r="B423" s="91"/>
      <c r="H423" s="101"/>
    </row>
    <row r="424" customFormat="false" ht="15.75" hidden="false" customHeight="true" outlineLevel="0" collapsed="false">
      <c r="B424" s="91"/>
      <c r="H424" s="101"/>
    </row>
    <row r="425" customFormat="false" ht="15.75" hidden="false" customHeight="true" outlineLevel="0" collapsed="false">
      <c r="B425" s="91"/>
      <c r="H425" s="101"/>
    </row>
    <row r="426" customFormat="false" ht="15.75" hidden="false" customHeight="true" outlineLevel="0" collapsed="false">
      <c r="B426" s="91"/>
      <c r="H426" s="101"/>
    </row>
    <row r="427" customFormat="false" ht="15.75" hidden="false" customHeight="true" outlineLevel="0" collapsed="false">
      <c r="B427" s="91"/>
      <c r="H427" s="101"/>
    </row>
    <row r="428" customFormat="false" ht="15.75" hidden="false" customHeight="true" outlineLevel="0" collapsed="false">
      <c r="B428" s="91"/>
      <c r="H428" s="101"/>
    </row>
    <row r="429" customFormat="false" ht="15.75" hidden="false" customHeight="true" outlineLevel="0" collapsed="false">
      <c r="B429" s="91"/>
      <c r="H429" s="101"/>
    </row>
    <row r="430" customFormat="false" ht="15.75" hidden="false" customHeight="true" outlineLevel="0" collapsed="false">
      <c r="B430" s="91"/>
      <c r="H430" s="101"/>
    </row>
    <row r="431" customFormat="false" ht="15.75" hidden="false" customHeight="true" outlineLevel="0" collapsed="false">
      <c r="B431" s="91"/>
      <c r="H431" s="101"/>
    </row>
    <row r="432" customFormat="false" ht="15.75" hidden="false" customHeight="true" outlineLevel="0" collapsed="false">
      <c r="B432" s="91"/>
      <c r="H432" s="101"/>
    </row>
    <row r="433" customFormat="false" ht="15.75" hidden="false" customHeight="true" outlineLevel="0" collapsed="false">
      <c r="B433" s="91"/>
      <c r="H433" s="101"/>
    </row>
    <row r="434" customFormat="false" ht="15.75" hidden="false" customHeight="true" outlineLevel="0" collapsed="false">
      <c r="B434" s="91"/>
      <c r="H434" s="101"/>
    </row>
    <row r="435" customFormat="false" ht="15.75" hidden="false" customHeight="true" outlineLevel="0" collapsed="false">
      <c r="B435" s="91"/>
      <c r="H435" s="101"/>
    </row>
    <row r="436" customFormat="false" ht="15.75" hidden="false" customHeight="true" outlineLevel="0" collapsed="false">
      <c r="B436" s="91"/>
      <c r="H436" s="101"/>
    </row>
    <row r="437" customFormat="false" ht="15.75" hidden="false" customHeight="true" outlineLevel="0" collapsed="false">
      <c r="B437" s="91"/>
      <c r="H437" s="101"/>
    </row>
    <row r="438" customFormat="false" ht="15.75" hidden="false" customHeight="true" outlineLevel="0" collapsed="false">
      <c r="B438" s="91"/>
      <c r="H438" s="101"/>
    </row>
    <row r="439" customFormat="false" ht="15.75" hidden="false" customHeight="true" outlineLevel="0" collapsed="false">
      <c r="B439" s="91"/>
      <c r="H439" s="101"/>
    </row>
    <row r="440" customFormat="false" ht="15.75" hidden="false" customHeight="true" outlineLevel="0" collapsed="false">
      <c r="B440" s="91"/>
      <c r="H440" s="101"/>
    </row>
    <row r="441" customFormat="false" ht="15.75" hidden="false" customHeight="true" outlineLevel="0" collapsed="false">
      <c r="B441" s="91"/>
      <c r="H441" s="101"/>
    </row>
    <row r="442" customFormat="false" ht="15.75" hidden="false" customHeight="true" outlineLevel="0" collapsed="false">
      <c r="B442" s="91"/>
      <c r="H442" s="101"/>
    </row>
    <row r="443" customFormat="false" ht="15.75" hidden="false" customHeight="true" outlineLevel="0" collapsed="false">
      <c r="B443" s="91"/>
      <c r="H443" s="101"/>
    </row>
    <row r="444" customFormat="false" ht="15.75" hidden="false" customHeight="true" outlineLevel="0" collapsed="false">
      <c r="B444" s="91"/>
      <c r="H444" s="101"/>
    </row>
    <row r="445" customFormat="false" ht="15.75" hidden="false" customHeight="true" outlineLevel="0" collapsed="false">
      <c r="B445" s="91"/>
      <c r="H445" s="101"/>
    </row>
    <row r="446" customFormat="false" ht="15.75" hidden="false" customHeight="true" outlineLevel="0" collapsed="false">
      <c r="B446" s="91"/>
      <c r="H446" s="101"/>
    </row>
    <row r="447" customFormat="false" ht="15.75" hidden="false" customHeight="true" outlineLevel="0" collapsed="false">
      <c r="B447" s="91"/>
      <c r="H447" s="101"/>
    </row>
    <row r="448" customFormat="false" ht="15.75" hidden="false" customHeight="true" outlineLevel="0" collapsed="false">
      <c r="B448" s="91"/>
      <c r="H448" s="101"/>
    </row>
    <row r="449" customFormat="false" ht="15.75" hidden="false" customHeight="true" outlineLevel="0" collapsed="false">
      <c r="B449" s="91"/>
      <c r="H449" s="101"/>
    </row>
    <row r="450" customFormat="false" ht="15.75" hidden="false" customHeight="true" outlineLevel="0" collapsed="false">
      <c r="B450" s="91"/>
      <c r="H450" s="101"/>
    </row>
    <row r="451" customFormat="false" ht="15.75" hidden="false" customHeight="true" outlineLevel="0" collapsed="false">
      <c r="B451" s="91"/>
      <c r="H451" s="101"/>
    </row>
    <row r="452" customFormat="false" ht="15.75" hidden="false" customHeight="true" outlineLevel="0" collapsed="false">
      <c r="B452" s="91"/>
      <c r="H452" s="101"/>
    </row>
    <row r="453" customFormat="false" ht="15.75" hidden="false" customHeight="true" outlineLevel="0" collapsed="false">
      <c r="B453" s="91"/>
      <c r="H453" s="101"/>
    </row>
    <row r="454" customFormat="false" ht="15.75" hidden="false" customHeight="true" outlineLevel="0" collapsed="false">
      <c r="B454" s="91"/>
      <c r="H454" s="101"/>
    </row>
    <row r="455" customFormat="false" ht="15.75" hidden="false" customHeight="true" outlineLevel="0" collapsed="false">
      <c r="B455" s="91"/>
      <c r="H455" s="101"/>
    </row>
    <row r="456" customFormat="false" ht="15.75" hidden="false" customHeight="true" outlineLevel="0" collapsed="false">
      <c r="B456" s="91"/>
      <c r="H456" s="101"/>
    </row>
    <row r="457" customFormat="false" ht="15.75" hidden="false" customHeight="true" outlineLevel="0" collapsed="false">
      <c r="B457" s="91"/>
      <c r="H457" s="101"/>
    </row>
    <row r="458" customFormat="false" ht="15.75" hidden="false" customHeight="true" outlineLevel="0" collapsed="false">
      <c r="B458" s="91"/>
      <c r="H458" s="101"/>
    </row>
    <row r="459" customFormat="false" ht="15.75" hidden="false" customHeight="true" outlineLevel="0" collapsed="false">
      <c r="B459" s="91"/>
      <c r="H459" s="101"/>
    </row>
    <row r="460" customFormat="false" ht="15.75" hidden="false" customHeight="true" outlineLevel="0" collapsed="false">
      <c r="B460" s="91"/>
      <c r="H460" s="101"/>
    </row>
    <row r="461" customFormat="false" ht="15.75" hidden="false" customHeight="true" outlineLevel="0" collapsed="false">
      <c r="B461" s="91"/>
      <c r="H461" s="101"/>
    </row>
    <row r="462" customFormat="false" ht="15.75" hidden="false" customHeight="true" outlineLevel="0" collapsed="false">
      <c r="B462" s="91"/>
      <c r="H462" s="101"/>
    </row>
    <row r="463" customFormat="false" ht="15.75" hidden="false" customHeight="true" outlineLevel="0" collapsed="false">
      <c r="B463" s="91"/>
      <c r="H463" s="101"/>
    </row>
    <row r="464" customFormat="false" ht="15.75" hidden="false" customHeight="true" outlineLevel="0" collapsed="false">
      <c r="B464" s="91"/>
      <c r="H464" s="101"/>
    </row>
    <row r="465" customFormat="false" ht="15.75" hidden="false" customHeight="true" outlineLevel="0" collapsed="false">
      <c r="B465" s="91"/>
      <c r="H465" s="101"/>
    </row>
    <row r="466" customFormat="false" ht="15.75" hidden="false" customHeight="true" outlineLevel="0" collapsed="false">
      <c r="B466" s="91"/>
      <c r="H466" s="101"/>
    </row>
    <row r="467" customFormat="false" ht="15.75" hidden="false" customHeight="true" outlineLevel="0" collapsed="false">
      <c r="B467" s="91"/>
      <c r="H467" s="101"/>
    </row>
    <row r="468" customFormat="false" ht="15.75" hidden="false" customHeight="true" outlineLevel="0" collapsed="false">
      <c r="B468" s="91"/>
      <c r="H468" s="101"/>
    </row>
    <row r="469" customFormat="false" ht="15.75" hidden="false" customHeight="true" outlineLevel="0" collapsed="false">
      <c r="B469" s="91"/>
      <c r="H469" s="101"/>
    </row>
    <row r="470" customFormat="false" ht="15.75" hidden="false" customHeight="true" outlineLevel="0" collapsed="false">
      <c r="B470" s="91"/>
      <c r="H470" s="101"/>
    </row>
    <row r="471" customFormat="false" ht="15.75" hidden="false" customHeight="true" outlineLevel="0" collapsed="false">
      <c r="B471" s="91"/>
      <c r="H471" s="101"/>
    </row>
    <row r="472" customFormat="false" ht="15.75" hidden="false" customHeight="true" outlineLevel="0" collapsed="false">
      <c r="B472" s="91"/>
      <c r="H472" s="101"/>
    </row>
    <row r="473" customFormat="false" ht="15.75" hidden="false" customHeight="true" outlineLevel="0" collapsed="false">
      <c r="B473" s="91"/>
      <c r="H473" s="101"/>
    </row>
    <row r="474" customFormat="false" ht="15.75" hidden="false" customHeight="true" outlineLevel="0" collapsed="false">
      <c r="B474" s="91"/>
      <c r="H474" s="101"/>
    </row>
    <row r="475" customFormat="false" ht="15.75" hidden="false" customHeight="true" outlineLevel="0" collapsed="false">
      <c r="B475" s="91"/>
      <c r="H475" s="101"/>
    </row>
    <row r="476" customFormat="false" ht="15.75" hidden="false" customHeight="true" outlineLevel="0" collapsed="false">
      <c r="B476" s="91"/>
      <c r="H476" s="101"/>
    </row>
    <row r="477" customFormat="false" ht="15.75" hidden="false" customHeight="true" outlineLevel="0" collapsed="false">
      <c r="B477" s="91"/>
      <c r="H477" s="101"/>
    </row>
    <row r="478" customFormat="false" ht="15.75" hidden="false" customHeight="true" outlineLevel="0" collapsed="false">
      <c r="B478" s="91"/>
      <c r="H478" s="101"/>
    </row>
    <row r="479" customFormat="false" ht="15.75" hidden="false" customHeight="true" outlineLevel="0" collapsed="false">
      <c r="B479" s="91"/>
      <c r="H479" s="101"/>
    </row>
    <row r="480" customFormat="false" ht="15.75" hidden="false" customHeight="true" outlineLevel="0" collapsed="false">
      <c r="B480" s="91"/>
      <c r="H480" s="101"/>
    </row>
    <row r="481" customFormat="false" ht="15.75" hidden="false" customHeight="true" outlineLevel="0" collapsed="false">
      <c r="B481" s="91"/>
      <c r="H481" s="101"/>
    </row>
    <row r="482" customFormat="false" ht="15.75" hidden="false" customHeight="true" outlineLevel="0" collapsed="false">
      <c r="B482" s="91"/>
      <c r="H482" s="101"/>
    </row>
    <row r="483" customFormat="false" ht="15.75" hidden="false" customHeight="true" outlineLevel="0" collapsed="false">
      <c r="B483" s="91"/>
      <c r="H483" s="101"/>
    </row>
    <row r="484" customFormat="false" ht="15.75" hidden="false" customHeight="true" outlineLevel="0" collapsed="false">
      <c r="B484" s="91"/>
      <c r="H484" s="101"/>
    </row>
    <row r="485" customFormat="false" ht="15.75" hidden="false" customHeight="true" outlineLevel="0" collapsed="false">
      <c r="B485" s="91"/>
      <c r="H485" s="101"/>
    </row>
    <row r="486" customFormat="false" ht="15.75" hidden="false" customHeight="true" outlineLevel="0" collapsed="false">
      <c r="B486" s="91"/>
      <c r="H486" s="101"/>
    </row>
    <row r="487" customFormat="false" ht="15.75" hidden="false" customHeight="true" outlineLevel="0" collapsed="false">
      <c r="B487" s="91"/>
      <c r="H487" s="101"/>
    </row>
    <row r="488" customFormat="false" ht="15.75" hidden="false" customHeight="true" outlineLevel="0" collapsed="false">
      <c r="B488" s="91"/>
      <c r="H488" s="101"/>
    </row>
    <row r="489" customFormat="false" ht="15.75" hidden="false" customHeight="true" outlineLevel="0" collapsed="false">
      <c r="B489" s="91"/>
      <c r="H489" s="101"/>
    </row>
    <row r="490" customFormat="false" ht="15.75" hidden="false" customHeight="true" outlineLevel="0" collapsed="false">
      <c r="B490" s="91"/>
      <c r="H490" s="101"/>
    </row>
    <row r="491" customFormat="false" ht="15.75" hidden="false" customHeight="true" outlineLevel="0" collapsed="false">
      <c r="B491" s="91"/>
      <c r="H491" s="101"/>
    </row>
    <row r="492" customFormat="false" ht="15.75" hidden="false" customHeight="true" outlineLevel="0" collapsed="false">
      <c r="B492" s="91"/>
      <c r="H492" s="101"/>
    </row>
    <row r="493" customFormat="false" ht="15.75" hidden="false" customHeight="true" outlineLevel="0" collapsed="false">
      <c r="B493" s="91"/>
      <c r="H493" s="101"/>
    </row>
    <row r="494" customFormat="false" ht="15.75" hidden="false" customHeight="true" outlineLevel="0" collapsed="false">
      <c r="B494" s="91"/>
      <c r="H494" s="101"/>
    </row>
    <row r="495" customFormat="false" ht="15.75" hidden="false" customHeight="true" outlineLevel="0" collapsed="false">
      <c r="B495" s="91"/>
      <c r="H495" s="101"/>
    </row>
    <row r="496" customFormat="false" ht="15.75" hidden="false" customHeight="true" outlineLevel="0" collapsed="false">
      <c r="B496" s="91"/>
      <c r="H496" s="101"/>
    </row>
    <row r="497" customFormat="false" ht="15.75" hidden="false" customHeight="true" outlineLevel="0" collapsed="false">
      <c r="B497" s="91"/>
      <c r="H497" s="101"/>
    </row>
    <row r="498" customFormat="false" ht="15.75" hidden="false" customHeight="true" outlineLevel="0" collapsed="false">
      <c r="B498" s="91"/>
      <c r="H498" s="101"/>
    </row>
    <row r="499" customFormat="false" ht="15.75" hidden="false" customHeight="true" outlineLevel="0" collapsed="false">
      <c r="B499" s="91"/>
      <c r="H499" s="101"/>
    </row>
    <row r="500" customFormat="false" ht="15.75" hidden="false" customHeight="true" outlineLevel="0" collapsed="false">
      <c r="B500" s="91"/>
      <c r="H500" s="101"/>
    </row>
    <row r="501" customFormat="false" ht="15.75" hidden="false" customHeight="true" outlineLevel="0" collapsed="false">
      <c r="B501" s="91"/>
      <c r="H501" s="101"/>
    </row>
    <row r="502" customFormat="false" ht="15.75" hidden="false" customHeight="true" outlineLevel="0" collapsed="false">
      <c r="B502" s="91"/>
      <c r="H502" s="101"/>
    </row>
    <row r="503" customFormat="false" ht="15.75" hidden="false" customHeight="true" outlineLevel="0" collapsed="false">
      <c r="B503" s="91"/>
      <c r="H503" s="101"/>
    </row>
    <row r="504" customFormat="false" ht="15.75" hidden="false" customHeight="true" outlineLevel="0" collapsed="false">
      <c r="B504" s="91"/>
      <c r="H504" s="101"/>
    </row>
    <row r="505" customFormat="false" ht="15.75" hidden="false" customHeight="true" outlineLevel="0" collapsed="false">
      <c r="B505" s="91"/>
      <c r="H505" s="101"/>
    </row>
    <row r="506" customFormat="false" ht="15.75" hidden="false" customHeight="true" outlineLevel="0" collapsed="false">
      <c r="B506" s="91"/>
      <c r="H506" s="101"/>
    </row>
    <row r="507" customFormat="false" ht="15.75" hidden="false" customHeight="true" outlineLevel="0" collapsed="false">
      <c r="B507" s="91"/>
      <c r="H507" s="101"/>
    </row>
    <row r="508" customFormat="false" ht="15.75" hidden="false" customHeight="true" outlineLevel="0" collapsed="false">
      <c r="B508" s="91"/>
      <c r="H508" s="101"/>
    </row>
    <row r="509" customFormat="false" ht="15.75" hidden="false" customHeight="true" outlineLevel="0" collapsed="false">
      <c r="B509" s="91"/>
      <c r="H509" s="101"/>
    </row>
    <row r="510" customFormat="false" ht="15.75" hidden="false" customHeight="true" outlineLevel="0" collapsed="false">
      <c r="B510" s="91"/>
      <c r="H510" s="101"/>
    </row>
    <row r="511" customFormat="false" ht="15.75" hidden="false" customHeight="true" outlineLevel="0" collapsed="false">
      <c r="B511" s="91"/>
      <c r="H511" s="101"/>
    </row>
    <row r="512" customFormat="false" ht="15.75" hidden="false" customHeight="true" outlineLevel="0" collapsed="false">
      <c r="B512" s="91"/>
      <c r="H512" s="101"/>
    </row>
    <row r="513" customFormat="false" ht="15.75" hidden="false" customHeight="true" outlineLevel="0" collapsed="false">
      <c r="B513" s="91"/>
      <c r="H513" s="101"/>
    </row>
    <row r="514" customFormat="false" ht="15.75" hidden="false" customHeight="true" outlineLevel="0" collapsed="false">
      <c r="B514" s="91"/>
      <c r="H514" s="101"/>
    </row>
    <row r="515" customFormat="false" ht="15.75" hidden="false" customHeight="true" outlineLevel="0" collapsed="false">
      <c r="B515" s="91"/>
      <c r="H515" s="101"/>
    </row>
    <row r="516" customFormat="false" ht="15.75" hidden="false" customHeight="true" outlineLevel="0" collapsed="false">
      <c r="B516" s="91"/>
      <c r="H516" s="101"/>
    </row>
    <row r="517" customFormat="false" ht="15.75" hidden="false" customHeight="true" outlineLevel="0" collapsed="false">
      <c r="B517" s="91"/>
      <c r="H517" s="101"/>
    </row>
    <row r="518" customFormat="false" ht="15.75" hidden="false" customHeight="true" outlineLevel="0" collapsed="false">
      <c r="B518" s="91"/>
      <c r="H518" s="101"/>
    </row>
    <row r="519" customFormat="false" ht="15.75" hidden="false" customHeight="true" outlineLevel="0" collapsed="false">
      <c r="B519" s="91"/>
      <c r="H519" s="101"/>
    </row>
    <row r="520" customFormat="false" ht="15.75" hidden="false" customHeight="true" outlineLevel="0" collapsed="false">
      <c r="B520" s="91"/>
      <c r="H520" s="101"/>
    </row>
    <row r="521" customFormat="false" ht="15.75" hidden="false" customHeight="true" outlineLevel="0" collapsed="false">
      <c r="B521" s="91"/>
      <c r="H521" s="101"/>
    </row>
    <row r="522" customFormat="false" ht="15.75" hidden="false" customHeight="true" outlineLevel="0" collapsed="false">
      <c r="B522" s="91"/>
      <c r="H522" s="101"/>
    </row>
    <row r="523" customFormat="false" ht="15.75" hidden="false" customHeight="true" outlineLevel="0" collapsed="false">
      <c r="B523" s="91"/>
      <c r="H523" s="101"/>
    </row>
    <row r="524" customFormat="false" ht="15.75" hidden="false" customHeight="true" outlineLevel="0" collapsed="false">
      <c r="B524" s="91"/>
      <c r="H524" s="101"/>
    </row>
    <row r="525" customFormat="false" ht="15.75" hidden="false" customHeight="true" outlineLevel="0" collapsed="false">
      <c r="B525" s="91"/>
      <c r="H525" s="101"/>
    </row>
    <row r="526" customFormat="false" ht="15.75" hidden="false" customHeight="true" outlineLevel="0" collapsed="false">
      <c r="B526" s="91"/>
      <c r="H526" s="101"/>
    </row>
    <row r="527" customFormat="false" ht="15.75" hidden="false" customHeight="true" outlineLevel="0" collapsed="false">
      <c r="B527" s="91"/>
      <c r="H527" s="101"/>
    </row>
    <row r="528" customFormat="false" ht="15.75" hidden="false" customHeight="true" outlineLevel="0" collapsed="false">
      <c r="B528" s="91"/>
      <c r="H528" s="101"/>
    </row>
    <row r="529" customFormat="false" ht="15.75" hidden="false" customHeight="true" outlineLevel="0" collapsed="false">
      <c r="B529" s="91"/>
      <c r="H529" s="101"/>
    </row>
    <row r="530" customFormat="false" ht="15.75" hidden="false" customHeight="true" outlineLevel="0" collapsed="false">
      <c r="B530" s="91"/>
      <c r="H530" s="101"/>
    </row>
    <row r="531" customFormat="false" ht="15.75" hidden="false" customHeight="true" outlineLevel="0" collapsed="false">
      <c r="B531" s="91"/>
      <c r="H531" s="101"/>
    </row>
    <row r="532" customFormat="false" ht="15.75" hidden="false" customHeight="true" outlineLevel="0" collapsed="false">
      <c r="B532" s="91"/>
      <c r="H532" s="101"/>
    </row>
    <row r="533" customFormat="false" ht="15.75" hidden="false" customHeight="true" outlineLevel="0" collapsed="false">
      <c r="B533" s="91"/>
      <c r="H533" s="101"/>
    </row>
    <row r="534" customFormat="false" ht="15.75" hidden="false" customHeight="true" outlineLevel="0" collapsed="false">
      <c r="B534" s="91"/>
      <c r="H534" s="101"/>
    </row>
    <row r="535" customFormat="false" ht="15.75" hidden="false" customHeight="true" outlineLevel="0" collapsed="false">
      <c r="B535" s="91"/>
      <c r="H535" s="101"/>
    </row>
    <row r="536" customFormat="false" ht="15.75" hidden="false" customHeight="true" outlineLevel="0" collapsed="false">
      <c r="B536" s="91"/>
      <c r="H536" s="101"/>
    </row>
    <row r="537" customFormat="false" ht="15.75" hidden="false" customHeight="true" outlineLevel="0" collapsed="false">
      <c r="B537" s="91"/>
      <c r="H537" s="101"/>
    </row>
    <row r="538" customFormat="false" ht="15.75" hidden="false" customHeight="true" outlineLevel="0" collapsed="false">
      <c r="B538" s="91"/>
      <c r="H538" s="101"/>
    </row>
    <row r="539" customFormat="false" ht="15.75" hidden="false" customHeight="true" outlineLevel="0" collapsed="false">
      <c r="B539" s="91"/>
      <c r="H539" s="101"/>
    </row>
    <row r="540" customFormat="false" ht="15.75" hidden="false" customHeight="true" outlineLevel="0" collapsed="false">
      <c r="B540" s="91"/>
      <c r="H540" s="101"/>
    </row>
    <row r="541" customFormat="false" ht="15.75" hidden="false" customHeight="true" outlineLevel="0" collapsed="false">
      <c r="B541" s="91"/>
      <c r="H541" s="101"/>
    </row>
    <row r="542" customFormat="false" ht="15.75" hidden="false" customHeight="true" outlineLevel="0" collapsed="false">
      <c r="B542" s="91"/>
      <c r="H542" s="101"/>
    </row>
    <row r="543" customFormat="false" ht="15.75" hidden="false" customHeight="true" outlineLevel="0" collapsed="false">
      <c r="B543" s="91"/>
      <c r="H543" s="101"/>
    </row>
    <row r="544" customFormat="false" ht="15.75" hidden="false" customHeight="true" outlineLevel="0" collapsed="false">
      <c r="B544" s="91"/>
      <c r="H544" s="101"/>
    </row>
    <row r="545" customFormat="false" ht="15.75" hidden="false" customHeight="true" outlineLevel="0" collapsed="false">
      <c r="B545" s="91"/>
      <c r="H545" s="101"/>
    </row>
    <row r="546" customFormat="false" ht="15.75" hidden="false" customHeight="true" outlineLevel="0" collapsed="false">
      <c r="B546" s="91"/>
      <c r="H546" s="101"/>
    </row>
    <row r="547" customFormat="false" ht="15.75" hidden="false" customHeight="true" outlineLevel="0" collapsed="false">
      <c r="B547" s="91"/>
      <c r="H547" s="101"/>
    </row>
    <row r="548" customFormat="false" ht="15.75" hidden="false" customHeight="true" outlineLevel="0" collapsed="false">
      <c r="B548" s="91"/>
      <c r="H548" s="101"/>
    </row>
    <row r="549" customFormat="false" ht="15.75" hidden="false" customHeight="true" outlineLevel="0" collapsed="false">
      <c r="B549" s="91"/>
      <c r="H549" s="101"/>
    </row>
    <row r="550" customFormat="false" ht="15.75" hidden="false" customHeight="true" outlineLevel="0" collapsed="false">
      <c r="B550" s="91"/>
      <c r="H550" s="101"/>
    </row>
    <row r="551" customFormat="false" ht="15.75" hidden="false" customHeight="true" outlineLevel="0" collapsed="false">
      <c r="B551" s="91"/>
      <c r="H551" s="101"/>
    </row>
    <row r="552" customFormat="false" ht="15.75" hidden="false" customHeight="true" outlineLevel="0" collapsed="false">
      <c r="B552" s="91"/>
      <c r="H552" s="101"/>
    </row>
    <row r="553" customFormat="false" ht="15.75" hidden="false" customHeight="true" outlineLevel="0" collapsed="false">
      <c r="B553" s="91"/>
      <c r="H553" s="101"/>
    </row>
    <row r="554" customFormat="false" ht="15.75" hidden="false" customHeight="true" outlineLevel="0" collapsed="false">
      <c r="B554" s="91"/>
      <c r="H554" s="101"/>
    </row>
    <row r="555" customFormat="false" ht="15.75" hidden="false" customHeight="true" outlineLevel="0" collapsed="false">
      <c r="B555" s="91"/>
      <c r="H555" s="101"/>
    </row>
    <row r="556" customFormat="false" ht="15.75" hidden="false" customHeight="true" outlineLevel="0" collapsed="false">
      <c r="B556" s="91"/>
      <c r="H556" s="101"/>
    </row>
    <row r="557" customFormat="false" ht="15.75" hidden="false" customHeight="true" outlineLevel="0" collapsed="false">
      <c r="B557" s="91"/>
      <c r="H557" s="101"/>
    </row>
    <row r="558" customFormat="false" ht="15.75" hidden="false" customHeight="true" outlineLevel="0" collapsed="false">
      <c r="B558" s="91"/>
      <c r="H558" s="101"/>
    </row>
    <row r="559" customFormat="false" ht="15.75" hidden="false" customHeight="true" outlineLevel="0" collapsed="false">
      <c r="B559" s="91"/>
      <c r="H559" s="101"/>
    </row>
    <row r="560" customFormat="false" ht="15.75" hidden="false" customHeight="true" outlineLevel="0" collapsed="false">
      <c r="B560" s="91"/>
      <c r="H560" s="101"/>
    </row>
    <row r="561" customFormat="false" ht="15.75" hidden="false" customHeight="true" outlineLevel="0" collapsed="false">
      <c r="B561" s="91"/>
      <c r="H561" s="101"/>
    </row>
    <row r="562" customFormat="false" ht="15.75" hidden="false" customHeight="true" outlineLevel="0" collapsed="false">
      <c r="B562" s="91"/>
      <c r="H562" s="101"/>
    </row>
    <row r="563" customFormat="false" ht="15.75" hidden="false" customHeight="true" outlineLevel="0" collapsed="false">
      <c r="B563" s="91"/>
      <c r="H563" s="101"/>
    </row>
    <row r="564" customFormat="false" ht="15.75" hidden="false" customHeight="true" outlineLevel="0" collapsed="false">
      <c r="B564" s="91"/>
      <c r="H564" s="101"/>
    </row>
    <row r="565" customFormat="false" ht="15.75" hidden="false" customHeight="true" outlineLevel="0" collapsed="false">
      <c r="B565" s="91"/>
      <c r="H565" s="101"/>
    </row>
    <row r="566" customFormat="false" ht="15.75" hidden="false" customHeight="true" outlineLevel="0" collapsed="false">
      <c r="B566" s="91"/>
      <c r="H566" s="101"/>
    </row>
    <row r="567" customFormat="false" ht="15.75" hidden="false" customHeight="true" outlineLevel="0" collapsed="false">
      <c r="B567" s="91"/>
      <c r="H567" s="101"/>
    </row>
    <row r="568" customFormat="false" ht="15.75" hidden="false" customHeight="true" outlineLevel="0" collapsed="false">
      <c r="B568" s="91"/>
      <c r="H568" s="101"/>
    </row>
    <row r="569" customFormat="false" ht="15.75" hidden="false" customHeight="true" outlineLevel="0" collapsed="false">
      <c r="B569" s="91"/>
      <c r="H569" s="101"/>
    </row>
    <row r="570" customFormat="false" ht="15.75" hidden="false" customHeight="true" outlineLevel="0" collapsed="false">
      <c r="B570" s="91"/>
      <c r="H570" s="101"/>
    </row>
    <row r="571" customFormat="false" ht="15.75" hidden="false" customHeight="true" outlineLevel="0" collapsed="false">
      <c r="B571" s="91"/>
      <c r="H571" s="101"/>
    </row>
    <row r="572" customFormat="false" ht="15.75" hidden="false" customHeight="true" outlineLevel="0" collapsed="false">
      <c r="B572" s="91"/>
      <c r="H572" s="101"/>
    </row>
    <row r="573" customFormat="false" ht="15.75" hidden="false" customHeight="true" outlineLevel="0" collapsed="false">
      <c r="B573" s="91"/>
      <c r="H573" s="101"/>
    </row>
    <row r="574" customFormat="false" ht="15.75" hidden="false" customHeight="true" outlineLevel="0" collapsed="false">
      <c r="B574" s="91"/>
      <c r="H574" s="101"/>
    </row>
    <row r="575" customFormat="false" ht="15.75" hidden="false" customHeight="true" outlineLevel="0" collapsed="false">
      <c r="B575" s="91"/>
      <c r="H575" s="101"/>
    </row>
    <row r="576" customFormat="false" ht="15.75" hidden="false" customHeight="true" outlineLevel="0" collapsed="false">
      <c r="B576" s="91"/>
      <c r="H576" s="101"/>
    </row>
    <row r="577" customFormat="false" ht="15.75" hidden="false" customHeight="true" outlineLevel="0" collapsed="false">
      <c r="B577" s="91"/>
      <c r="H577" s="101"/>
    </row>
    <row r="578" customFormat="false" ht="15.75" hidden="false" customHeight="true" outlineLevel="0" collapsed="false">
      <c r="B578" s="91"/>
      <c r="H578" s="101"/>
    </row>
    <row r="579" customFormat="false" ht="15.75" hidden="false" customHeight="true" outlineLevel="0" collapsed="false">
      <c r="B579" s="91"/>
      <c r="H579" s="101"/>
    </row>
    <row r="580" customFormat="false" ht="15.75" hidden="false" customHeight="true" outlineLevel="0" collapsed="false">
      <c r="B580" s="91"/>
      <c r="H580" s="101"/>
    </row>
    <row r="581" customFormat="false" ht="15.75" hidden="false" customHeight="true" outlineLevel="0" collapsed="false">
      <c r="B581" s="91"/>
      <c r="H581" s="101"/>
    </row>
    <row r="582" customFormat="false" ht="15.75" hidden="false" customHeight="true" outlineLevel="0" collapsed="false">
      <c r="B582" s="91"/>
      <c r="H582" s="101"/>
    </row>
    <row r="583" customFormat="false" ht="15.75" hidden="false" customHeight="true" outlineLevel="0" collapsed="false">
      <c r="B583" s="91"/>
      <c r="H583" s="101"/>
    </row>
    <row r="584" customFormat="false" ht="15.75" hidden="false" customHeight="true" outlineLevel="0" collapsed="false">
      <c r="B584" s="91"/>
      <c r="H584" s="101"/>
    </row>
    <row r="585" customFormat="false" ht="15.75" hidden="false" customHeight="true" outlineLevel="0" collapsed="false">
      <c r="B585" s="91"/>
      <c r="H585" s="101"/>
    </row>
    <row r="586" customFormat="false" ht="15.75" hidden="false" customHeight="true" outlineLevel="0" collapsed="false">
      <c r="B586" s="91"/>
      <c r="H586" s="101"/>
    </row>
    <row r="587" customFormat="false" ht="15.75" hidden="false" customHeight="true" outlineLevel="0" collapsed="false">
      <c r="B587" s="91"/>
      <c r="H587" s="101"/>
    </row>
    <row r="588" customFormat="false" ht="15.75" hidden="false" customHeight="true" outlineLevel="0" collapsed="false">
      <c r="B588" s="91"/>
      <c r="H588" s="101"/>
    </row>
    <row r="589" customFormat="false" ht="15.75" hidden="false" customHeight="true" outlineLevel="0" collapsed="false">
      <c r="B589" s="91"/>
      <c r="H589" s="101"/>
    </row>
    <row r="590" customFormat="false" ht="15.75" hidden="false" customHeight="true" outlineLevel="0" collapsed="false">
      <c r="B590" s="91"/>
      <c r="H590" s="101"/>
    </row>
    <row r="591" customFormat="false" ht="15.75" hidden="false" customHeight="true" outlineLevel="0" collapsed="false">
      <c r="B591" s="91"/>
      <c r="H591" s="101"/>
    </row>
    <row r="592" customFormat="false" ht="15.75" hidden="false" customHeight="true" outlineLevel="0" collapsed="false">
      <c r="B592" s="91"/>
      <c r="H592" s="101"/>
    </row>
    <row r="593" customFormat="false" ht="15.75" hidden="false" customHeight="true" outlineLevel="0" collapsed="false">
      <c r="B593" s="91"/>
      <c r="H593" s="101"/>
    </row>
    <row r="594" customFormat="false" ht="15.75" hidden="false" customHeight="true" outlineLevel="0" collapsed="false">
      <c r="B594" s="91"/>
      <c r="H594" s="101"/>
    </row>
    <row r="595" customFormat="false" ht="15.75" hidden="false" customHeight="true" outlineLevel="0" collapsed="false">
      <c r="B595" s="91"/>
      <c r="H595" s="101"/>
    </row>
    <row r="596" customFormat="false" ht="15.75" hidden="false" customHeight="true" outlineLevel="0" collapsed="false">
      <c r="B596" s="91"/>
      <c r="H596" s="101"/>
    </row>
    <row r="597" customFormat="false" ht="15.75" hidden="false" customHeight="true" outlineLevel="0" collapsed="false">
      <c r="B597" s="91"/>
      <c r="H597" s="101"/>
    </row>
    <row r="598" customFormat="false" ht="15.75" hidden="false" customHeight="true" outlineLevel="0" collapsed="false">
      <c r="B598" s="91"/>
      <c r="H598" s="101"/>
    </row>
    <row r="599" customFormat="false" ht="15.75" hidden="false" customHeight="true" outlineLevel="0" collapsed="false">
      <c r="B599" s="91"/>
      <c r="H599" s="101"/>
    </row>
    <row r="600" customFormat="false" ht="15.75" hidden="false" customHeight="true" outlineLevel="0" collapsed="false">
      <c r="B600" s="91"/>
      <c r="H600" s="101"/>
    </row>
    <row r="601" customFormat="false" ht="15.75" hidden="false" customHeight="true" outlineLevel="0" collapsed="false">
      <c r="B601" s="91"/>
      <c r="H601" s="101"/>
    </row>
    <row r="602" customFormat="false" ht="15.75" hidden="false" customHeight="true" outlineLevel="0" collapsed="false">
      <c r="B602" s="91"/>
      <c r="H602" s="101"/>
    </row>
    <row r="603" customFormat="false" ht="15.75" hidden="false" customHeight="true" outlineLevel="0" collapsed="false">
      <c r="B603" s="91"/>
      <c r="H603" s="101"/>
    </row>
    <row r="604" customFormat="false" ht="15.75" hidden="false" customHeight="true" outlineLevel="0" collapsed="false">
      <c r="B604" s="91"/>
      <c r="H604" s="101"/>
    </row>
    <row r="605" customFormat="false" ht="15.75" hidden="false" customHeight="true" outlineLevel="0" collapsed="false">
      <c r="B605" s="91"/>
      <c r="H605" s="101"/>
    </row>
    <row r="606" customFormat="false" ht="15.75" hidden="false" customHeight="true" outlineLevel="0" collapsed="false">
      <c r="B606" s="91"/>
      <c r="H606" s="101"/>
    </row>
    <row r="607" customFormat="false" ht="15.75" hidden="false" customHeight="true" outlineLevel="0" collapsed="false">
      <c r="B607" s="91"/>
      <c r="H607" s="101"/>
    </row>
    <row r="608" customFormat="false" ht="15.75" hidden="false" customHeight="true" outlineLevel="0" collapsed="false">
      <c r="B608" s="91"/>
      <c r="H608" s="101"/>
    </row>
    <row r="609" customFormat="false" ht="15.75" hidden="false" customHeight="true" outlineLevel="0" collapsed="false">
      <c r="B609" s="91"/>
      <c r="H609" s="101"/>
    </row>
    <row r="610" customFormat="false" ht="15.75" hidden="false" customHeight="true" outlineLevel="0" collapsed="false">
      <c r="B610" s="91"/>
      <c r="H610" s="101"/>
    </row>
    <row r="611" customFormat="false" ht="15.75" hidden="false" customHeight="true" outlineLevel="0" collapsed="false">
      <c r="B611" s="91"/>
      <c r="H611" s="101"/>
    </row>
    <row r="612" customFormat="false" ht="15.75" hidden="false" customHeight="true" outlineLevel="0" collapsed="false">
      <c r="B612" s="91"/>
      <c r="H612" s="101"/>
    </row>
    <row r="613" customFormat="false" ht="15.75" hidden="false" customHeight="true" outlineLevel="0" collapsed="false">
      <c r="B613" s="91"/>
      <c r="H613" s="101"/>
    </row>
    <row r="614" customFormat="false" ht="15.75" hidden="false" customHeight="true" outlineLevel="0" collapsed="false">
      <c r="B614" s="91"/>
      <c r="H614" s="101"/>
    </row>
    <row r="615" customFormat="false" ht="15.75" hidden="false" customHeight="true" outlineLevel="0" collapsed="false">
      <c r="B615" s="91"/>
      <c r="H615" s="101"/>
    </row>
    <row r="616" customFormat="false" ht="15.75" hidden="false" customHeight="true" outlineLevel="0" collapsed="false">
      <c r="B616" s="91"/>
      <c r="H616" s="101"/>
    </row>
    <row r="617" customFormat="false" ht="15.75" hidden="false" customHeight="true" outlineLevel="0" collapsed="false">
      <c r="B617" s="91"/>
      <c r="H617" s="101"/>
    </row>
    <row r="618" customFormat="false" ht="15.75" hidden="false" customHeight="true" outlineLevel="0" collapsed="false">
      <c r="B618" s="91"/>
      <c r="H618" s="101"/>
    </row>
    <row r="619" customFormat="false" ht="15.75" hidden="false" customHeight="true" outlineLevel="0" collapsed="false">
      <c r="B619" s="91"/>
      <c r="H619" s="101"/>
    </row>
    <row r="620" customFormat="false" ht="15.75" hidden="false" customHeight="true" outlineLevel="0" collapsed="false">
      <c r="B620" s="91"/>
      <c r="H620" s="101"/>
    </row>
    <row r="621" customFormat="false" ht="15.75" hidden="false" customHeight="true" outlineLevel="0" collapsed="false">
      <c r="B621" s="91"/>
      <c r="H621" s="101"/>
    </row>
    <row r="622" customFormat="false" ht="15.75" hidden="false" customHeight="true" outlineLevel="0" collapsed="false">
      <c r="B622" s="91"/>
      <c r="H622" s="101"/>
    </row>
    <row r="623" customFormat="false" ht="15.75" hidden="false" customHeight="true" outlineLevel="0" collapsed="false">
      <c r="B623" s="91"/>
      <c r="H623" s="101"/>
    </row>
    <row r="624" customFormat="false" ht="15.75" hidden="false" customHeight="true" outlineLevel="0" collapsed="false">
      <c r="B624" s="91"/>
      <c r="H624" s="101"/>
    </row>
    <row r="625" customFormat="false" ht="15.75" hidden="false" customHeight="true" outlineLevel="0" collapsed="false">
      <c r="B625" s="91"/>
      <c r="H625" s="101"/>
    </row>
    <row r="626" customFormat="false" ht="15.75" hidden="false" customHeight="true" outlineLevel="0" collapsed="false">
      <c r="B626" s="91"/>
      <c r="H626" s="101"/>
    </row>
    <row r="627" customFormat="false" ht="15.75" hidden="false" customHeight="true" outlineLevel="0" collapsed="false">
      <c r="B627" s="91"/>
      <c r="H627" s="101"/>
    </row>
    <row r="628" customFormat="false" ht="15.75" hidden="false" customHeight="true" outlineLevel="0" collapsed="false">
      <c r="B628" s="91"/>
      <c r="H628" s="101"/>
    </row>
    <row r="629" customFormat="false" ht="15.75" hidden="false" customHeight="true" outlineLevel="0" collapsed="false">
      <c r="B629" s="91"/>
      <c r="H629" s="101"/>
    </row>
    <row r="630" customFormat="false" ht="15.75" hidden="false" customHeight="true" outlineLevel="0" collapsed="false">
      <c r="B630" s="91"/>
      <c r="H630" s="101"/>
    </row>
    <row r="631" customFormat="false" ht="15.75" hidden="false" customHeight="true" outlineLevel="0" collapsed="false">
      <c r="B631" s="91"/>
      <c r="H631" s="101"/>
    </row>
    <row r="632" customFormat="false" ht="15.75" hidden="false" customHeight="true" outlineLevel="0" collapsed="false">
      <c r="B632" s="91"/>
      <c r="H632" s="101"/>
    </row>
    <row r="633" customFormat="false" ht="15.75" hidden="false" customHeight="true" outlineLevel="0" collapsed="false">
      <c r="B633" s="91"/>
      <c r="H633" s="101"/>
    </row>
    <row r="634" customFormat="false" ht="15.75" hidden="false" customHeight="true" outlineLevel="0" collapsed="false">
      <c r="B634" s="91"/>
      <c r="H634" s="101"/>
    </row>
    <row r="635" customFormat="false" ht="15.75" hidden="false" customHeight="true" outlineLevel="0" collapsed="false">
      <c r="B635" s="91"/>
      <c r="H635" s="101"/>
    </row>
    <row r="636" customFormat="false" ht="15.75" hidden="false" customHeight="true" outlineLevel="0" collapsed="false">
      <c r="B636" s="91"/>
      <c r="H636" s="101"/>
    </row>
    <row r="637" customFormat="false" ht="15.75" hidden="false" customHeight="true" outlineLevel="0" collapsed="false">
      <c r="B637" s="91"/>
      <c r="H637" s="101"/>
    </row>
    <row r="638" customFormat="false" ht="15.75" hidden="false" customHeight="true" outlineLevel="0" collapsed="false">
      <c r="B638" s="91"/>
      <c r="H638" s="101"/>
    </row>
    <row r="639" customFormat="false" ht="15.75" hidden="false" customHeight="true" outlineLevel="0" collapsed="false">
      <c r="B639" s="91"/>
      <c r="H639" s="101"/>
    </row>
    <row r="640" customFormat="false" ht="15.75" hidden="false" customHeight="true" outlineLevel="0" collapsed="false">
      <c r="B640" s="91"/>
      <c r="H640" s="101"/>
    </row>
    <row r="641" customFormat="false" ht="15.75" hidden="false" customHeight="true" outlineLevel="0" collapsed="false">
      <c r="B641" s="91"/>
      <c r="H641" s="101"/>
    </row>
    <row r="642" customFormat="false" ht="15.75" hidden="false" customHeight="true" outlineLevel="0" collapsed="false">
      <c r="B642" s="91"/>
      <c r="H642" s="101"/>
    </row>
    <row r="643" customFormat="false" ht="15.75" hidden="false" customHeight="true" outlineLevel="0" collapsed="false">
      <c r="B643" s="91"/>
      <c r="H643" s="101"/>
    </row>
    <row r="644" customFormat="false" ht="15.75" hidden="false" customHeight="true" outlineLevel="0" collapsed="false">
      <c r="B644" s="91"/>
      <c r="H644" s="101"/>
    </row>
    <row r="645" customFormat="false" ht="15.75" hidden="false" customHeight="true" outlineLevel="0" collapsed="false">
      <c r="B645" s="91"/>
      <c r="H645" s="101"/>
    </row>
    <row r="646" customFormat="false" ht="15.75" hidden="false" customHeight="true" outlineLevel="0" collapsed="false">
      <c r="B646" s="91"/>
      <c r="H646" s="101"/>
    </row>
    <row r="647" customFormat="false" ht="15.75" hidden="false" customHeight="true" outlineLevel="0" collapsed="false">
      <c r="B647" s="91"/>
      <c r="H647" s="101"/>
    </row>
    <row r="648" customFormat="false" ht="15.75" hidden="false" customHeight="true" outlineLevel="0" collapsed="false">
      <c r="B648" s="91"/>
      <c r="H648" s="101"/>
    </row>
    <row r="649" customFormat="false" ht="15.75" hidden="false" customHeight="true" outlineLevel="0" collapsed="false">
      <c r="B649" s="91"/>
      <c r="H649" s="101"/>
    </row>
    <row r="650" customFormat="false" ht="15.75" hidden="false" customHeight="true" outlineLevel="0" collapsed="false">
      <c r="B650" s="91"/>
      <c r="H650" s="101"/>
    </row>
    <row r="651" customFormat="false" ht="15.75" hidden="false" customHeight="true" outlineLevel="0" collapsed="false">
      <c r="B651" s="91"/>
      <c r="H651" s="101"/>
    </row>
    <row r="652" customFormat="false" ht="15.75" hidden="false" customHeight="true" outlineLevel="0" collapsed="false">
      <c r="B652" s="91"/>
      <c r="H652" s="101"/>
    </row>
    <row r="653" customFormat="false" ht="15.75" hidden="false" customHeight="true" outlineLevel="0" collapsed="false">
      <c r="B653" s="91"/>
      <c r="H653" s="101"/>
    </row>
    <row r="654" customFormat="false" ht="15.75" hidden="false" customHeight="true" outlineLevel="0" collapsed="false">
      <c r="B654" s="91"/>
      <c r="H654" s="101"/>
    </row>
    <row r="655" customFormat="false" ht="15.75" hidden="false" customHeight="true" outlineLevel="0" collapsed="false">
      <c r="B655" s="91"/>
      <c r="H655" s="101"/>
    </row>
    <row r="656" customFormat="false" ht="15.75" hidden="false" customHeight="true" outlineLevel="0" collapsed="false">
      <c r="B656" s="91"/>
      <c r="H656" s="101"/>
    </row>
    <row r="657" customFormat="false" ht="15.75" hidden="false" customHeight="true" outlineLevel="0" collapsed="false">
      <c r="B657" s="91"/>
      <c r="H657" s="101"/>
    </row>
    <row r="658" customFormat="false" ht="15.75" hidden="false" customHeight="true" outlineLevel="0" collapsed="false">
      <c r="B658" s="91"/>
      <c r="H658" s="101"/>
    </row>
    <row r="659" customFormat="false" ht="15.75" hidden="false" customHeight="true" outlineLevel="0" collapsed="false">
      <c r="B659" s="91"/>
      <c r="H659" s="101"/>
    </row>
    <row r="660" customFormat="false" ht="15.75" hidden="false" customHeight="true" outlineLevel="0" collapsed="false">
      <c r="B660" s="91"/>
      <c r="H660" s="101"/>
    </row>
    <row r="661" customFormat="false" ht="15.75" hidden="false" customHeight="true" outlineLevel="0" collapsed="false">
      <c r="B661" s="91"/>
      <c r="H661" s="101"/>
    </row>
    <row r="662" customFormat="false" ht="15.75" hidden="false" customHeight="true" outlineLevel="0" collapsed="false">
      <c r="B662" s="91"/>
      <c r="H662" s="101"/>
    </row>
    <row r="663" customFormat="false" ht="15.75" hidden="false" customHeight="true" outlineLevel="0" collapsed="false">
      <c r="B663" s="91"/>
      <c r="H663" s="101"/>
    </row>
    <row r="664" customFormat="false" ht="15.75" hidden="false" customHeight="true" outlineLevel="0" collapsed="false">
      <c r="B664" s="91"/>
      <c r="H664" s="101"/>
    </row>
    <row r="665" customFormat="false" ht="15.75" hidden="false" customHeight="true" outlineLevel="0" collapsed="false">
      <c r="B665" s="91"/>
      <c r="H665" s="101"/>
    </row>
    <row r="666" customFormat="false" ht="15.75" hidden="false" customHeight="true" outlineLevel="0" collapsed="false">
      <c r="B666" s="91"/>
      <c r="H666" s="101"/>
    </row>
    <row r="667" customFormat="false" ht="15.75" hidden="false" customHeight="true" outlineLevel="0" collapsed="false">
      <c r="B667" s="91"/>
      <c r="H667" s="101"/>
    </row>
    <row r="668" customFormat="false" ht="15.75" hidden="false" customHeight="true" outlineLevel="0" collapsed="false">
      <c r="B668" s="91"/>
      <c r="H668" s="101"/>
    </row>
    <row r="669" customFormat="false" ht="15.75" hidden="false" customHeight="true" outlineLevel="0" collapsed="false">
      <c r="B669" s="91"/>
      <c r="H669" s="101"/>
    </row>
    <row r="670" customFormat="false" ht="15.75" hidden="false" customHeight="true" outlineLevel="0" collapsed="false">
      <c r="B670" s="91"/>
      <c r="H670" s="101"/>
    </row>
    <row r="671" customFormat="false" ht="15.75" hidden="false" customHeight="true" outlineLevel="0" collapsed="false">
      <c r="B671" s="91"/>
      <c r="H671" s="101"/>
    </row>
    <row r="672" customFormat="false" ht="15.75" hidden="false" customHeight="true" outlineLevel="0" collapsed="false">
      <c r="B672" s="91"/>
      <c r="H672" s="101"/>
    </row>
    <row r="673" customFormat="false" ht="15.75" hidden="false" customHeight="true" outlineLevel="0" collapsed="false">
      <c r="B673" s="91"/>
      <c r="H673" s="101"/>
    </row>
    <row r="674" customFormat="false" ht="15.75" hidden="false" customHeight="true" outlineLevel="0" collapsed="false">
      <c r="B674" s="91"/>
      <c r="H674" s="101"/>
    </row>
    <row r="675" customFormat="false" ht="15.75" hidden="false" customHeight="true" outlineLevel="0" collapsed="false">
      <c r="B675" s="91"/>
      <c r="H675" s="101"/>
    </row>
    <row r="676" customFormat="false" ht="15.75" hidden="false" customHeight="true" outlineLevel="0" collapsed="false">
      <c r="B676" s="91"/>
      <c r="H676" s="101"/>
    </row>
    <row r="677" customFormat="false" ht="15.75" hidden="false" customHeight="true" outlineLevel="0" collapsed="false">
      <c r="B677" s="91"/>
      <c r="H677" s="101"/>
    </row>
    <row r="678" customFormat="false" ht="15.75" hidden="false" customHeight="true" outlineLevel="0" collapsed="false">
      <c r="B678" s="91"/>
      <c r="H678" s="101"/>
    </row>
    <row r="679" customFormat="false" ht="15.75" hidden="false" customHeight="true" outlineLevel="0" collapsed="false">
      <c r="B679" s="91"/>
      <c r="H679" s="101"/>
    </row>
    <row r="680" customFormat="false" ht="15.75" hidden="false" customHeight="true" outlineLevel="0" collapsed="false">
      <c r="B680" s="91"/>
      <c r="H680" s="101"/>
    </row>
    <row r="681" customFormat="false" ht="15.75" hidden="false" customHeight="true" outlineLevel="0" collapsed="false">
      <c r="B681" s="91"/>
      <c r="H681" s="101"/>
    </row>
    <row r="682" customFormat="false" ht="15.75" hidden="false" customHeight="true" outlineLevel="0" collapsed="false">
      <c r="B682" s="91"/>
      <c r="H682" s="101"/>
    </row>
    <row r="683" customFormat="false" ht="15.75" hidden="false" customHeight="true" outlineLevel="0" collapsed="false">
      <c r="B683" s="91"/>
      <c r="H683" s="101"/>
    </row>
    <row r="684" customFormat="false" ht="15.75" hidden="false" customHeight="true" outlineLevel="0" collapsed="false">
      <c r="B684" s="91"/>
      <c r="H684" s="101"/>
    </row>
    <row r="685" customFormat="false" ht="15.75" hidden="false" customHeight="true" outlineLevel="0" collapsed="false">
      <c r="B685" s="91"/>
      <c r="H685" s="101"/>
    </row>
    <row r="686" customFormat="false" ht="15.75" hidden="false" customHeight="true" outlineLevel="0" collapsed="false">
      <c r="B686" s="91"/>
      <c r="H686" s="101"/>
    </row>
    <row r="687" customFormat="false" ht="15.75" hidden="false" customHeight="true" outlineLevel="0" collapsed="false">
      <c r="B687" s="91"/>
      <c r="H687" s="101"/>
    </row>
    <row r="688" customFormat="false" ht="15.75" hidden="false" customHeight="true" outlineLevel="0" collapsed="false">
      <c r="B688" s="91"/>
      <c r="H688" s="101"/>
    </row>
    <row r="689" customFormat="false" ht="15.75" hidden="false" customHeight="true" outlineLevel="0" collapsed="false">
      <c r="B689" s="91"/>
      <c r="H689" s="101"/>
    </row>
    <row r="690" customFormat="false" ht="15.75" hidden="false" customHeight="true" outlineLevel="0" collapsed="false">
      <c r="B690" s="91"/>
      <c r="H690" s="101"/>
    </row>
    <row r="691" customFormat="false" ht="15.75" hidden="false" customHeight="true" outlineLevel="0" collapsed="false">
      <c r="B691" s="91"/>
      <c r="H691" s="101"/>
    </row>
    <row r="692" customFormat="false" ht="15.75" hidden="false" customHeight="true" outlineLevel="0" collapsed="false">
      <c r="B692" s="91"/>
      <c r="H692" s="101"/>
    </row>
    <row r="693" customFormat="false" ht="15.75" hidden="false" customHeight="true" outlineLevel="0" collapsed="false">
      <c r="B693" s="91"/>
      <c r="H693" s="101"/>
    </row>
    <row r="694" customFormat="false" ht="15.75" hidden="false" customHeight="true" outlineLevel="0" collapsed="false">
      <c r="B694" s="91"/>
      <c r="H694" s="101"/>
    </row>
    <row r="695" customFormat="false" ht="15.75" hidden="false" customHeight="true" outlineLevel="0" collapsed="false">
      <c r="B695" s="91"/>
      <c r="H695" s="101"/>
    </row>
    <row r="696" customFormat="false" ht="15.75" hidden="false" customHeight="true" outlineLevel="0" collapsed="false">
      <c r="B696" s="91"/>
      <c r="H696" s="101"/>
    </row>
    <row r="697" customFormat="false" ht="15.75" hidden="false" customHeight="true" outlineLevel="0" collapsed="false">
      <c r="B697" s="91"/>
      <c r="H697" s="101"/>
    </row>
    <row r="698" customFormat="false" ht="15.75" hidden="false" customHeight="true" outlineLevel="0" collapsed="false">
      <c r="B698" s="91"/>
      <c r="H698" s="101"/>
    </row>
    <row r="699" customFormat="false" ht="15.75" hidden="false" customHeight="true" outlineLevel="0" collapsed="false">
      <c r="B699" s="91"/>
      <c r="H699" s="101"/>
    </row>
    <row r="700" customFormat="false" ht="15.75" hidden="false" customHeight="true" outlineLevel="0" collapsed="false">
      <c r="B700" s="91"/>
      <c r="H700" s="101"/>
    </row>
    <row r="701" customFormat="false" ht="15.75" hidden="false" customHeight="true" outlineLevel="0" collapsed="false">
      <c r="B701" s="91"/>
      <c r="H701" s="101"/>
    </row>
    <row r="702" customFormat="false" ht="15.75" hidden="false" customHeight="true" outlineLevel="0" collapsed="false">
      <c r="B702" s="91"/>
      <c r="H702" s="101"/>
    </row>
    <row r="703" customFormat="false" ht="15.75" hidden="false" customHeight="true" outlineLevel="0" collapsed="false">
      <c r="B703" s="91"/>
      <c r="H703" s="101"/>
    </row>
    <row r="704" customFormat="false" ht="15.75" hidden="false" customHeight="true" outlineLevel="0" collapsed="false">
      <c r="B704" s="91"/>
      <c r="H704" s="101"/>
    </row>
    <row r="705" customFormat="false" ht="15.75" hidden="false" customHeight="true" outlineLevel="0" collapsed="false">
      <c r="B705" s="91"/>
      <c r="H705" s="101"/>
    </row>
    <row r="706" customFormat="false" ht="15.75" hidden="false" customHeight="true" outlineLevel="0" collapsed="false">
      <c r="B706" s="91"/>
      <c r="H706" s="101"/>
    </row>
    <row r="707" customFormat="false" ht="15.75" hidden="false" customHeight="true" outlineLevel="0" collapsed="false">
      <c r="B707" s="91"/>
      <c r="H707" s="101"/>
    </row>
    <row r="708" customFormat="false" ht="15.75" hidden="false" customHeight="true" outlineLevel="0" collapsed="false">
      <c r="B708" s="91"/>
      <c r="H708" s="101"/>
    </row>
    <row r="709" customFormat="false" ht="15.75" hidden="false" customHeight="true" outlineLevel="0" collapsed="false">
      <c r="B709" s="91"/>
      <c r="H709" s="101"/>
    </row>
    <row r="710" customFormat="false" ht="15.75" hidden="false" customHeight="true" outlineLevel="0" collapsed="false">
      <c r="B710" s="91"/>
      <c r="H710" s="101"/>
    </row>
    <row r="711" customFormat="false" ht="15.75" hidden="false" customHeight="true" outlineLevel="0" collapsed="false">
      <c r="B711" s="91"/>
      <c r="H711" s="101"/>
    </row>
    <row r="712" customFormat="false" ht="15.75" hidden="false" customHeight="true" outlineLevel="0" collapsed="false">
      <c r="B712" s="91"/>
      <c r="H712" s="101"/>
    </row>
    <row r="713" customFormat="false" ht="15.75" hidden="false" customHeight="true" outlineLevel="0" collapsed="false">
      <c r="B713" s="91"/>
      <c r="H713" s="101"/>
    </row>
    <row r="714" customFormat="false" ht="15.75" hidden="false" customHeight="true" outlineLevel="0" collapsed="false">
      <c r="B714" s="91"/>
      <c r="H714" s="101"/>
    </row>
    <row r="715" customFormat="false" ht="15.75" hidden="false" customHeight="true" outlineLevel="0" collapsed="false">
      <c r="B715" s="91"/>
      <c r="H715" s="101"/>
    </row>
    <row r="716" customFormat="false" ht="15.75" hidden="false" customHeight="true" outlineLevel="0" collapsed="false">
      <c r="B716" s="91"/>
      <c r="H716" s="101"/>
    </row>
    <row r="717" customFormat="false" ht="15.75" hidden="false" customHeight="true" outlineLevel="0" collapsed="false">
      <c r="B717" s="91"/>
      <c r="H717" s="101"/>
    </row>
    <row r="718" customFormat="false" ht="15.75" hidden="false" customHeight="true" outlineLevel="0" collapsed="false">
      <c r="B718" s="91"/>
      <c r="H718" s="101"/>
    </row>
    <row r="719" customFormat="false" ht="15.75" hidden="false" customHeight="true" outlineLevel="0" collapsed="false">
      <c r="B719" s="91"/>
      <c r="H719" s="101"/>
    </row>
    <row r="720" customFormat="false" ht="15.75" hidden="false" customHeight="true" outlineLevel="0" collapsed="false">
      <c r="B720" s="91"/>
      <c r="H720" s="101"/>
    </row>
    <row r="721" customFormat="false" ht="15.75" hidden="false" customHeight="true" outlineLevel="0" collapsed="false">
      <c r="B721" s="91"/>
      <c r="H721" s="101"/>
    </row>
    <row r="722" customFormat="false" ht="15.75" hidden="false" customHeight="true" outlineLevel="0" collapsed="false">
      <c r="B722" s="91"/>
      <c r="H722" s="101"/>
    </row>
    <row r="723" customFormat="false" ht="15.75" hidden="false" customHeight="true" outlineLevel="0" collapsed="false">
      <c r="B723" s="91"/>
      <c r="H723" s="101"/>
    </row>
    <row r="724" customFormat="false" ht="15.75" hidden="false" customHeight="true" outlineLevel="0" collapsed="false">
      <c r="B724" s="91"/>
      <c r="H724" s="101"/>
    </row>
    <row r="725" customFormat="false" ht="15.75" hidden="false" customHeight="true" outlineLevel="0" collapsed="false">
      <c r="B725" s="91"/>
      <c r="H725" s="101"/>
    </row>
    <row r="726" customFormat="false" ht="15.75" hidden="false" customHeight="true" outlineLevel="0" collapsed="false">
      <c r="B726" s="91"/>
      <c r="H726" s="101"/>
    </row>
    <row r="727" customFormat="false" ht="15.75" hidden="false" customHeight="true" outlineLevel="0" collapsed="false">
      <c r="B727" s="91"/>
      <c r="H727" s="101"/>
    </row>
    <row r="728" customFormat="false" ht="15.75" hidden="false" customHeight="true" outlineLevel="0" collapsed="false">
      <c r="B728" s="91"/>
      <c r="H728" s="101"/>
    </row>
    <row r="729" customFormat="false" ht="15.75" hidden="false" customHeight="true" outlineLevel="0" collapsed="false">
      <c r="B729" s="91"/>
      <c r="H729" s="101"/>
    </row>
    <row r="730" customFormat="false" ht="15.75" hidden="false" customHeight="true" outlineLevel="0" collapsed="false">
      <c r="B730" s="91"/>
      <c r="H730" s="101"/>
    </row>
    <row r="731" customFormat="false" ht="15.75" hidden="false" customHeight="true" outlineLevel="0" collapsed="false">
      <c r="B731" s="91"/>
      <c r="H731" s="101"/>
    </row>
    <row r="732" customFormat="false" ht="15.75" hidden="false" customHeight="true" outlineLevel="0" collapsed="false">
      <c r="B732" s="91"/>
      <c r="H732" s="101"/>
    </row>
    <row r="733" customFormat="false" ht="15.75" hidden="false" customHeight="true" outlineLevel="0" collapsed="false">
      <c r="B733" s="91"/>
      <c r="H733" s="101"/>
    </row>
    <row r="734" customFormat="false" ht="15.75" hidden="false" customHeight="true" outlineLevel="0" collapsed="false">
      <c r="B734" s="91"/>
      <c r="H734" s="101"/>
    </row>
    <row r="735" customFormat="false" ht="15.75" hidden="false" customHeight="true" outlineLevel="0" collapsed="false">
      <c r="B735" s="91"/>
      <c r="H735" s="101"/>
    </row>
    <row r="736" customFormat="false" ht="15.75" hidden="false" customHeight="true" outlineLevel="0" collapsed="false">
      <c r="B736" s="91"/>
      <c r="H736" s="101"/>
    </row>
    <row r="737" customFormat="false" ht="15.75" hidden="false" customHeight="true" outlineLevel="0" collapsed="false">
      <c r="B737" s="91"/>
      <c r="H737" s="101"/>
    </row>
    <row r="738" customFormat="false" ht="15.75" hidden="false" customHeight="true" outlineLevel="0" collapsed="false">
      <c r="B738" s="91"/>
      <c r="H738" s="101"/>
    </row>
    <row r="739" customFormat="false" ht="15.75" hidden="false" customHeight="true" outlineLevel="0" collapsed="false">
      <c r="B739" s="91"/>
      <c r="H739" s="101"/>
    </row>
    <row r="740" customFormat="false" ht="15.75" hidden="false" customHeight="true" outlineLevel="0" collapsed="false">
      <c r="B740" s="91"/>
      <c r="H740" s="101"/>
    </row>
    <row r="741" customFormat="false" ht="15.75" hidden="false" customHeight="true" outlineLevel="0" collapsed="false">
      <c r="B741" s="91"/>
      <c r="H741" s="101"/>
    </row>
    <row r="742" customFormat="false" ht="15.75" hidden="false" customHeight="true" outlineLevel="0" collapsed="false">
      <c r="B742" s="91"/>
      <c r="H742" s="101"/>
    </row>
    <row r="743" customFormat="false" ht="15.75" hidden="false" customHeight="true" outlineLevel="0" collapsed="false">
      <c r="B743" s="91"/>
      <c r="H743" s="101"/>
    </row>
    <row r="744" customFormat="false" ht="15.75" hidden="false" customHeight="true" outlineLevel="0" collapsed="false">
      <c r="B744" s="91"/>
      <c r="H744" s="101"/>
    </row>
    <row r="745" customFormat="false" ht="15.75" hidden="false" customHeight="true" outlineLevel="0" collapsed="false">
      <c r="B745" s="91"/>
      <c r="H745" s="101"/>
    </row>
    <row r="746" customFormat="false" ht="15.75" hidden="false" customHeight="true" outlineLevel="0" collapsed="false">
      <c r="B746" s="91"/>
      <c r="H746" s="101"/>
    </row>
    <row r="747" customFormat="false" ht="15.75" hidden="false" customHeight="true" outlineLevel="0" collapsed="false">
      <c r="B747" s="91"/>
      <c r="H747" s="101"/>
    </row>
    <row r="748" customFormat="false" ht="15.75" hidden="false" customHeight="true" outlineLevel="0" collapsed="false">
      <c r="B748" s="91"/>
      <c r="H748" s="101"/>
    </row>
    <row r="749" customFormat="false" ht="15.75" hidden="false" customHeight="true" outlineLevel="0" collapsed="false">
      <c r="B749" s="91"/>
      <c r="H749" s="101"/>
    </row>
    <row r="750" customFormat="false" ht="15.75" hidden="false" customHeight="true" outlineLevel="0" collapsed="false">
      <c r="B750" s="91"/>
      <c r="H750" s="101"/>
    </row>
    <row r="751" customFormat="false" ht="15.75" hidden="false" customHeight="true" outlineLevel="0" collapsed="false">
      <c r="B751" s="91"/>
      <c r="H751" s="101"/>
    </row>
    <row r="752" customFormat="false" ht="15.75" hidden="false" customHeight="true" outlineLevel="0" collapsed="false">
      <c r="B752" s="91"/>
      <c r="H752" s="101"/>
    </row>
    <row r="753" customFormat="false" ht="15.75" hidden="false" customHeight="true" outlineLevel="0" collapsed="false">
      <c r="B753" s="91"/>
      <c r="H753" s="101"/>
    </row>
    <row r="754" customFormat="false" ht="15.75" hidden="false" customHeight="true" outlineLevel="0" collapsed="false">
      <c r="B754" s="91"/>
      <c r="H754" s="101"/>
    </row>
    <row r="755" customFormat="false" ht="15.75" hidden="false" customHeight="true" outlineLevel="0" collapsed="false">
      <c r="B755" s="91"/>
      <c r="H755" s="101"/>
    </row>
    <row r="756" customFormat="false" ht="15.75" hidden="false" customHeight="true" outlineLevel="0" collapsed="false">
      <c r="B756" s="91"/>
      <c r="H756" s="101"/>
    </row>
    <row r="757" customFormat="false" ht="15.75" hidden="false" customHeight="true" outlineLevel="0" collapsed="false">
      <c r="B757" s="91"/>
      <c r="H757" s="101"/>
    </row>
    <row r="758" customFormat="false" ht="15.75" hidden="false" customHeight="true" outlineLevel="0" collapsed="false">
      <c r="B758" s="91"/>
      <c r="H758" s="101"/>
    </row>
    <row r="759" customFormat="false" ht="15.75" hidden="false" customHeight="true" outlineLevel="0" collapsed="false">
      <c r="B759" s="91"/>
      <c r="H759" s="101"/>
    </row>
    <row r="760" customFormat="false" ht="15.75" hidden="false" customHeight="true" outlineLevel="0" collapsed="false">
      <c r="B760" s="91"/>
      <c r="H760" s="101"/>
    </row>
    <row r="761" customFormat="false" ht="15.75" hidden="false" customHeight="true" outlineLevel="0" collapsed="false">
      <c r="B761" s="91"/>
      <c r="H761" s="101"/>
    </row>
    <row r="762" customFormat="false" ht="15.75" hidden="false" customHeight="true" outlineLevel="0" collapsed="false">
      <c r="B762" s="91"/>
      <c r="H762" s="101"/>
    </row>
    <row r="763" customFormat="false" ht="15.75" hidden="false" customHeight="true" outlineLevel="0" collapsed="false">
      <c r="B763" s="91"/>
      <c r="H763" s="101"/>
    </row>
    <row r="764" customFormat="false" ht="15.75" hidden="false" customHeight="true" outlineLevel="0" collapsed="false">
      <c r="B764" s="91"/>
      <c r="H764" s="101"/>
    </row>
    <row r="765" customFormat="false" ht="15.75" hidden="false" customHeight="true" outlineLevel="0" collapsed="false">
      <c r="B765" s="91"/>
      <c r="H765" s="101"/>
    </row>
    <row r="766" customFormat="false" ht="15.75" hidden="false" customHeight="true" outlineLevel="0" collapsed="false">
      <c r="B766" s="91"/>
      <c r="H766" s="101"/>
    </row>
    <row r="767" customFormat="false" ht="15.75" hidden="false" customHeight="true" outlineLevel="0" collapsed="false">
      <c r="B767" s="91"/>
      <c r="H767" s="101"/>
    </row>
    <row r="768" customFormat="false" ht="15.75" hidden="false" customHeight="true" outlineLevel="0" collapsed="false">
      <c r="B768" s="91"/>
      <c r="H768" s="101"/>
    </row>
    <row r="769" customFormat="false" ht="15.75" hidden="false" customHeight="true" outlineLevel="0" collapsed="false">
      <c r="B769" s="91"/>
      <c r="H769" s="101"/>
    </row>
    <row r="770" customFormat="false" ht="15.75" hidden="false" customHeight="true" outlineLevel="0" collapsed="false">
      <c r="B770" s="91"/>
      <c r="H770" s="101"/>
    </row>
    <row r="771" customFormat="false" ht="15.75" hidden="false" customHeight="true" outlineLevel="0" collapsed="false">
      <c r="B771" s="91"/>
      <c r="H771" s="101"/>
    </row>
    <row r="772" customFormat="false" ht="15.75" hidden="false" customHeight="true" outlineLevel="0" collapsed="false">
      <c r="B772" s="91"/>
      <c r="H772" s="101"/>
    </row>
    <row r="773" customFormat="false" ht="15.75" hidden="false" customHeight="true" outlineLevel="0" collapsed="false">
      <c r="B773" s="91"/>
      <c r="H773" s="101"/>
    </row>
    <row r="774" customFormat="false" ht="15.75" hidden="false" customHeight="true" outlineLevel="0" collapsed="false">
      <c r="B774" s="91"/>
      <c r="H774" s="101"/>
    </row>
    <row r="775" customFormat="false" ht="15.75" hidden="false" customHeight="true" outlineLevel="0" collapsed="false">
      <c r="B775" s="91"/>
      <c r="H775" s="101"/>
    </row>
    <row r="776" customFormat="false" ht="15.75" hidden="false" customHeight="true" outlineLevel="0" collapsed="false">
      <c r="B776" s="91"/>
      <c r="H776" s="101"/>
    </row>
    <row r="777" customFormat="false" ht="15.75" hidden="false" customHeight="true" outlineLevel="0" collapsed="false">
      <c r="B777" s="91"/>
      <c r="H777" s="101"/>
    </row>
    <row r="778" customFormat="false" ht="15.75" hidden="false" customHeight="true" outlineLevel="0" collapsed="false">
      <c r="B778" s="91"/>
      <c r="H778" s="101"/>
    </row>
    <row r="779" customFormat="false" ht="15.75" hidden="false" customHeight="true" outlineLevel="0" collapsed="false">
      <c r="B779" s="91"/>
      <c r="H779" s="101"/>
    </row>
    <row r="780" customFormat="false" ht="15.75" hidden="false" customHeight="true" outlineLevel="0" collapsed="false">
      <c r="B780" s="91"/>
      <c r="H780" s="101"/>
    </row>
    <row r="781" customFormat="false" ht="15.75" hidden="false" customHeight="true" outlineLevel="0" collapsed="false">
      <c r="B781" s="91"/>
      <c r="H781" s="101"/>
    </row>
    <row r="782" customFormat="false" ht="15.75" hidden="false" customHeight="true" outlineLevel="0" collapsed="false">
      <c r="B782" s="91"/>
      <c r="H782" s="101"/>
    </row>
    <row r="783" customFormat="false" ht="15.75" hidden="false" customHeight="true" outlineLevel="0" collapsed="false">
      <c r="B783" s="91"/>
      <c r="H783" s="101"/>
    </row>
    <row r="784" customFormat="false" ht="15.75" hidden="false" customHeight="true" outlineLevel="0" collapsed="false">
      <c r="B784" s="91"/>
      <c r="H784" s="101"/>
    </row>
    <row r="785" customFormat="false" ht="15.75" hidden="false" customHeight="true" outlineLevel="0" collapsed="false">
      <c r="B785" s="91"/>
      <c r="H785" s="101"/>
    </row>
    <row r="786" customFormat="false" ht="15.75" hidden="false" customHeight="true" outlineLevel="0" collapsed="false">
      <c r="B786" s="91"/>
      <c r="H786" s="101"/>
    </row>
    <row r="787" customFormat="false" ht="15.75" hidden="false" customHeight="true" outlineLevel="0" collapsed="false">
      <c r="B787" s="91"/>
      <c r="H787" s="101"/>
    </row>
    <row r="788" customFormat="false" ht="15.75" hidden="false" customHeight="true" outlineLevel="0" collapsed="false">
      <c r="B788" s="91"/>
      <c r="H788" s="101"/>
    </row>
    <row r="789" customFormat="false" ht="15.75" hidden="false" customHeight="true" outlineLevel="0" collapsed="false">
      <c r="B789" s="91"/>
      <c r="H789" s="101"/>
    </row>
    <row r="790" customFormat="false" ht="15.75" hidden="false" customHeight="true" outlineLevel="0" collapsed="false">
      <c r="B790" s="91"/>
      <c r="H790" s="101"/>
    </row>
    <row r="791" customFormat="false" ht="15.75" hidden="false" customHeight="true" outlineLevel="0" collapsed="false">
      <c r="B791" s="91"/>
      <c r="H791" s="101"/>
    </row>
    <row r="792" customFormat="false" ht="15.75" hidden="false" customHeight="true" outlineLevel="0" collapsed="false">
      <c r="B792" s="91"/>
      <c r="H792" s="101"/>
    </row>
    <row r="793" customFormat="false" ht="15.75" hidden="false" customHeight="true" outlineLevel="0" collapsed="false">
      <c r="B793" s="91"/>
      <c r="H793" s="101"/>
    </row>
    <row r="794" customFormat="false" ht="15.75" hidden="false" customHeight="true" outlineLevel="0" collapsed="false">
      <c r="B794" s="91"/>
      <c r="H794" s="101"/>
    </row>
    <row r="795" customFormat="false" ht="15.75" hidden="false" customHeight="true" outlineLevel="0" collapsed="false">
      <c r="B795" s="91"/>
      <c r="H795" s="101"/>
    </row>
    <row r="796" customFormat="false" ht="15.75" hidden="false" customHeight="true" outlineLevel="0" collapsed="false">
      <c r="B796" s="91"/>
      <c r="H796" s="101"/>
    </row>
    <row r="797" customFormat="false" ht="15.75" hidden="false" customHeight="true" outlineLevel="0" collapsed="false">
      <c r="B797" s="91"/>
      <c r="H797" s="101"/>
    </row>
    <row r="798" customFormat="false" ht="15.75" hidden="false" customHeight="true" outlineLevel="0" collapsed="false">
      <c r="B798" s="91"/>
      <c r="H798" s="101"/>
    </row>
    <row r="799" customFormat="false" ht="15.75" hidden="false" customHeight="true" outlineLevel="0" collapsed="false">
      <c r="B799" s="91"/>
      <c r="H799" s="101"/>
    </row>
    <row r="800" customFormat="false" ht="15.75" hidden="false" customHeight="true" outlineLevel="0" collapsed="false">
      <c r="B800" s="91"/>
      <c r="H800" s="101"/>
    </row>
    <row r="801" customFormat="false" ht="15.75" hidden="false" customHeight="true" outlineLevel="0" collapsed="false">
      <c r="B801" s="91"/>
      <c r="H801" s="101"/>
    </row>
    <row r="802" customFormat="false" ht="15.75" hidden="false" customHeight="true" outlineLevel="0" collapsed="false">
      <c r="B802" s="91"/>
      <c r="H802" s="101"/>
    </row>
    <row r="803" customFormat="false" ht="15.75" hidden="false" customHeight="true" outlineLevel="0" collapsed="false">
      <c r="B803" s="91"/>
      <c r="H803" s="101"/>
    </row>
    <row r="804" customFormat="false" ht="15.75" hidden="false" customHeight="true" outlineLevel="0" collapsed="false">
      <c r="B804" s="91"/>
      <c r="H804" s="101"/>
    </row>
    <row r="805" customFormat="false" ht="15.75" hidden="false" customHeight="true" outlineLevel="0" collapsed="false">
      <c r="B805" s="91"/>
      <c r="H805" s="101"/>
    </row>
    <row r="806" customFormat="false" ht="15.75" hidden="false" customHeight="true" outlineLevel="0" collapsed="false">
      <c r="B806" s="91"/>
      <c r="H806" s="101"/>
    </row>
    <row r="807" customFormat="false" ht="15.75" hidden="false" customHeight="true" outlineLevel="0" collapsed="false">
      <c r="B807" s="91"/>
      <c r="H807" s="101"/>
    </row>
    <row r="808" customFormat="false" ht="15.75" hidden="false" customHeight="true" outlineLevel="0" collapsed="false">
      <c r="B808" s="91"/>
      <c r="H808" s="101"/>
    </row>
    <row r="809" customFormat="false" ht="15.75" hidden="false" customHeight="true" outlineLevel="0" collapsed="false">
      <c r="B809" s="91"/>
      <c r="H809" s="101"/>
    </row>
    <row r="810" customFormat="false" ht="15.75" hidden="false" customHeight="true" outlineLevel="0" collapsed="false">
      <c r="B810" s="91"/>
      <c r="H810" s="101"/>
    </row>
    <row r="811" customFormat="false" ht="15.75" hidden="false" customHeight="true" outlineLevel="0" collapsed="false">
      <c r="B811" s="91"/>
      <c r="H811" s="101"/>
    </row>
    <row r="812" customFormat="false" ht="15.75" hidden="false" customHeight="true" outlineLevel="0" collapsed="false">
      <c r="B812" s="91"/>
      <c r="H812" s="101"/>
    </row>
    <row r="813" customFormat="false" ht="15.75" hidden="false" customHeight="true" outlineLevel="0" collapsed="false">
      <c r="B813" s="91"/>
      <c r="H813" s="101"/>
    </row>
    <row r="814" customFormat="false" ht="15.75" hidden="false" customHeight="true" outlineLevel="0" collapsed="false">
      <c r="B814" s="91"/>
      <c r="H814" s="101"/>
    </row>
    <row r="815" customFormat="false" ht="15.75" hidden="false" customHeight="true" outlineLevel="0" collapsed="false">
      <c r="B815" s="91"/>
      <c r="H815" s="101"/>
    </row>
    <row r="816" customFormat="false" ht="15.75" hidden="false" customHeight="true" outlineLevel="0" collapsed="false">
      <c r="B816" s="91"/>
      <c r="H816" s="101"/>
    </row>
    <row r="817" customFormat="false" ht="15.75" hidden="false" customHeight="true" outlineLevel="0" collapsed="false">
      <c r="B817" s="91"/>
      <c r="H817" s="101"/>
    </row>
    <row r="818" customFormat="false" ht="15.75" hidden="false" customHeight="true" outlineLevel="0" collapsed="false">
      <c r="B818" s="91"/>
      <c r="H818" s="101"/>
    </row>
    <row r="819" customFormat="false" ht="15.75" hidden="false" customHeight="true" outlineLevel="0" collapsed="false">
      <c r="B819" s="91"/>
      <c r="H819" s="101"/>
    </row>
    <row r="820" customFormat="false" ht="15.75" hidden="false" customHeight="true" outlineLevel="0" collapsed="false">
      <c r="B820" s="91"/>
      <c r="H820" s="101"/>
    </row>
    <row r="821" customFormat="false" ht="15.75" hidden="false" customHeight="true" outlineLevel="0" collapsed="false">
      <c r="B821" s="91"/>
      <c r="H821" s="101"/>
    </row>
    <row r="822" customFormat="false" ht="15.75" hidden="false" customHeight="true" outlineLevel="0" collapsed="false">
      <c r="B822" s="91"/>
      <c r="H822" s="101"/>
    </row>
    <row r="823" customFormat="false" ht="15.75" hidden="false" customHeight="true" outlineLevel="0" collapsed="false">
      <c r="B823" s="91"/>
      <c r="H823" s="101"/>
    </row>
    <row r="824" customFormat="false" ht="15.75" hidden="false" customHeight="true" outlineLevel="0" collapsed="false">
      <c r="B824" s="91"/>
      <c r="H824" s="101"/>
    </row>
    <row r="825" customFormat="false" ht="15.75" hidden="false" customHeight="true" outlineLevel="0" collapsed="false">
      <c r="B825" s="91"/>
      <c r="H825" s="101"/>
    </row>
    <row r="826" customFormat="false" ht="15.75" hidden="false" customHeight="true" outlineLevel="0" collapsed="false">
      <c r="B826" s="91"/>
      <c r="H826" s="101"/>
    </row>
    <row r="827" customFormat="false" ht="15.75" hidden="false" customHeight="true" outlineLevel="0" collapsed="false">
      <c r="B827" s="91"/>
      <c r="H827" s="101"/>
    </row>
    <row r="828" customFormat="false" ht="15.75" hidden="false" customHeight="true" outlineLevel="0" collapsed="false">
      <c r="B828" s="91"/>
      <c r="H828" s="101"/>
    </row>
    <row r="829" customFormat="false" ht="15.75" hidden="false" customHeight="true" outlineLevel="0" collapsed="false">
      <c r="B829" s="91"/>
      <c r="H829" s="101"/>
    </row>
    <row r="830" customFormat="false" ht="15.75" hidden="false" customHeight="true" outlineLevel="0" collapsed="false">
      <c r="B830" s="91"/>
      <c r="H830" s="101"/>
    </row>
    <row r="831" customFormat="false" ht="15.75" hidden="false" customHeight="true" outlineLevel="0" collapsed="false">
      <c r="B831" s="91"/>
      <c r="H831" s="101"/>
    </row>
    <row r="832" customFormat="false" ht="15.75" hidden="false" customHeight="true" outlineLevel="0" collapsed="false">
      <c r="B832" s="91"/>
      <c r="H832" s="101"/>
    </row>
    <row r="833" customFormat="false" ht="15.75" hidden="false" customHeight="true" outlineLevel="0" collapsed="false">
      <c r="B833" s="91"/>
      <c r="H833" s="101"/>
    </row>
    <row r="834" customFormat="false" ht="15.75" hidden="false" customHeight="true" outlineLevel="0" collapsed="false">
      <c r="B834" s="91"/>
      <c r="H834" s="101"/>
    </row>
    <row r="835" customFormat="false" ht="15.75" hidden="false" customHeight="true" outlineLevel="0" collapsed="false">
      <c r="B835" s="91"/>
      <c r="H835" s="101"/>
    </row>
    <row r="836" customFormat="false" ht="15.75" hidden="false" customHeight="true" outlineLevel="0" collapsed="false">
      <c r="B836" s="91"/>
      <c r="H836" s="101"/>
    </row>
    <row r="837" customFormat="false" ht="15.75" hidden="false" customHeight="true" outlineLevel="0" collapsed="false">
      <c r="B837" s="91"/>
      <c r="H837" s="101"/>
    </row>
    <row r="838" customFormat="false" ht="15.75" hidden="false" customHeight="true" outlineLevel="0" collapsed="false">
      <c r="B838" s="91"/>
      <c r="H838" s="101"/>
    </row>
    <row r="839" customFormat="false" ht="15.75" hidden="false" customHeight="true" outlineLevel="0" collapsed="false">
      <c r="B839" s="91"/>
      <c r="H839" s="101"/>
    </row>
    <row r="840" customFormat="false" ht="15.75" hidden="false" customHeight="true" outlineLevel="0" collapsed="false">
      <c r="B840" s="91"/>
      <c r="H840" s="101"/>
    </row>
    <row r="841" customFormat="false" ht="15.75" hidden="false" customHeight="true" outlineLevel="0" collapsed="false">
      <c r="B841" s="91"/>
      <c r="H841" s="101"/>
    </row>
    <row r="842" customFormat="false" ht="15.75" hidden="false" customHeight="true" outlineLevel="0" collapsed="false">
      <c r="B842" s="91"/>
      <c r="H842" s="101"/>
    </row>
    <row r="843" customFormat="false" ht="15.75" hidden="false" customHeight="true" outlineLevel="0" collapsed="false">
      <c r="B843" s="91"/>
      <c r="H843" s="101"/>
    </row>
    <row r="844" customFormat="false" ht="15.75" hidden="false" customHeight="true" outlineLevel="0" collapsed="false">
      <c r="B844" s="91"/>
      <c r="H844" s="101"/>
    </row>
    <row r="845" customFormat="false" ht="15.75" hidden="false" customHeight="true" outlineLevel="0" collapsed="false">
      <c r="B845" s="91"/>
      <c r="H845" s="101"/>
    </row>
    <row r="846" customFormat="false" ht="15.75" hidden="false" customHeight="true" outlineLevel="0" collapsed="false">
      <c r="B846" s="91"/>
      <c r="H846" s="101"/>
    </row>
    <row r="847" customFormat="false" ht="15.75" hidden="false" customHeight="true" outlineLevel="0" collapsed="false">
      <c r="B847" s="91"/>
      <c r="H847" s="101"/>
    </row>
    <row r="848" customFormat="false" ht="15.75" hidden="false" customHeight="true" outlineLevel="0" collapsed="false">
      <c r="B848" s="91"/>
      <c r="H848" s="101"/>
    </row>
    <row r="849" customFormat="false" ht="15.75" hidden="false" customHeight="true" outlineLevel="0" collapsed="false">
      <c r="B849" s="91"/>
      <c r="H849" s="101"/>
    </row>
    <row r="850" customFormat="false" ht="15.75" hidden="false" customHeight="true" outlineLevel="0" collapsed="false">
      <c r="B850" s="91"/>
      <c r="H850" s="101"/>
    </row>
    <row r="851" customFormat="false" ht="15.75" hidden="false" customHeight="true" outlineLevel="0" collapsed="false">
      <c r="B851" s="91"/>
      <c r="H851" s="101"/>
    </row>
    <row r="852" customFormat="false" ht="15.75" hidden="false" customHeight="true" outlineLevel="0" collapsed="false">
      <c r="B852" s="91"/>
      <c r="H852" s="101"/>
    </row>
    <row r="853" customFormat="false" ht="15.75" hidden="false" customHeight="true" outlineLevel="0" collapsed="false">
      <c r="B853" s="91"/>
      <c r="H853" s="101"/>
    </row>
    <row r="854" customFormat="false" ht="15.75" hidden="false" customHeight="true" outlineLevel="0" collapsed="false">
      <c r="B854" s="91"/>
      <c r="H854" s="101"/>
    </row>
    <row r="855" customFormat="false" ht="15.75" hidden="false" customHeight="true" outlineLevel="0" collapsed="false">
      <c r="B855" s="91"/>
      <c r="H855" s="101"/>
    </row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</sheetData>
  <autoFilter ref="A1:I4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52.38"/>
    <col collapsed="false" customWidth="true" hidden="false" outlineLevel="0" max="2" min="2" style="0" width="21.56"/>
    <col collapsed="false" customWidth="true" hidden="false" outlineLevel="0" max="3" min="3" style="0" width="39.16"/>
    <col collapsed="false" customWidth="true" hidden="false" outlineLevel="0" max="7" min="4" style="0" width="12.03"/>
    <col collapsed="false" customWidth="true" hidden="false" outlineLevel="0" max="8" min="8" style="0" width="13.19"/>
    <col collapsed="false" customWidth="true" hidden="false" outlineLevel="0" max="9" min="9" style="0" width="17.64"/>
    <col collapsed="false" customWidth="true" hidden="false" outlineLevel="0" max="19" min="10" style="0" width="12.03"/>
    <col collapsed="false" customWidth="true" hidden="false" outlineLevel="0" max="20" min="20" style="0" width="21.11"/>
    <col collapsed="false" customWidth="true" hidden="false" outlineLevel="0" max="64" min="21" style="0" width="12.03"/>
  </cols>
  <sheetData>
    <row r="1" customFormat="false" ht="12.8" hidden="false" customHeight="false" outlineLevel="0" collapsed="false">
      <c r="A1" s="52" t="s">
        <v>168</v>
      </c>
      <c r="B1" s="53" t="s">
        <v>0</v>
      </c>
      <c r="C1" s="54"/>
      <c r="D1" s="54"/>
      <c r="E1" s="54"/>
      <c r="F1" s="54"/>
      <c r="G1" s="54"/>
      <c r="H1" s="54"/>
      <c r="I1" s="54"/>
      <c r="J1" s="55"/>
    </row>
    <row r="2" customFormat="false" ht="12.8" hidden="false" customHeight="false" outlineLevel="0" collapsed="false">
      <c r="A2" s="58" t="s">
        <v>4</v>
      </c>
      <c r="B2" s="59" t="s">
        <v>169</v>
      </c>
      <c r="C2" s="60" t="s">
        <v>170</v>
      </c>
      <c r="D2" s="60" t="s">
        <v>171</v>
      </c>
      <c r="E2" s="60" t="s">
        <v>172</v>
      </c>
      <c r="F2" s="60" t="s">
        <v>173</v>
      </c>
      <c r="G2" s="60" t="s">
        <v>174</v>
      </c>
      <c r="H2" s="60" t="s">
        <v>175</v>
      </c>
      <c r="I2" s="60" t="s">
        <v>176</v>
      </c>
      <c r="J2" s="61" t="s">
        <v>155</v>
      </c>
    </row>
    <row r="3" customFormat="false" ht="12.8" hidden="false" customHeight="false" outlineLevel="0" collapsed="false">
      <c r="A3" s="64" t="s">
        <v>27</v>
      </c>
      <c r="B3" s="102" t="n">
        <v>343</v>
      </c>
      <c r="C3" s="103" t="n">
        <v>942</v>
      </c>
      <c r="D3" s="103" t="n">
        <v>280</v>
      </c>
      <c r="E3" s="103" t="n">
        <v>975</v>
      </c>
      <c r="F3" s="103" t="n">
        <v>445</v>
      </c>
      <c r="G3" s="103" t="n">
        <v>355</v>
      </c>
      <c r="H3" s="103" t="n">
        <v>413</v>
      </c>
      <c r="I3" s="104"/>
      <c r="J3" s="105" t="n">
        <v>3753</v>
      </c>
    </row>
    <row r="4" customFormat="false" ht="12.8" hidden="false" customHeight="false" outlineLevel="0" collapsed="false">
      <c r="A4" s="69" t="s">
        <v>14</v>
      </c>
      <c r="B4" s="106" t="n">
        <v>0</v>
      </c>
      <c r="C4" s="107" t="n">
        <v>0</v>
      </c>
      <c r="D4" s="107" t="n">
        <v>760</v>
      </c>
      <c r="E4" s="107" t="n">
        <v>0</v>
      </c>
      <c r="F4" s="107" t="n">
        <v>0</v>
      </c>
      <c r="G4" s="107" t="n">
        <v>0</v>
      </c>
      <c r="H4" s="107" t="n">
        <v>0</v>
      </c>
      <c r="I4" s="108"/>
      <c r="J4" s="109" t="n">
        <v>760</v>
      </c>
    </row>
    <row r="5" customFormat="false" ht="12.8" hidden="false" customHeight="false" outlineLevel="0" collapsed="false">
      <c r="A5" s="69" t="s">
        <v>10</v>
      </c>
      <c r="B5" s="106" t="n">
        <v>248</v>
      </c>
      <c r="C5" s="107" t="n">
        <v>255</v>
      </c>
      <c r="D5" s="107" t="n">
        <v>240</v>
      </c>
      <c r="E5" s="107" t="n">
        <v>320</v>
      </c>
      <c r="F5" s="107" t="n">
        <v>290</v>
      </c>
      <c r="G5" s="107" t="n">
        <v>190</v>
      </c>
      <c r="H5" s="110"/>
      <c r="I5" s="108"/>
      <c r="J5" s="109" t="n">
        <v>1543</v>
      </c>
    </row>
    <row r="6" customFormat="false" ht="12.8" hidden="false" customHeight="false" outlineLevel="0" collapsed="false">
      <c r="A6" s="69" t="s">
        <v>32</v>
      </c>
      <c r="B6" s="106" t="n">
        <v>0</v>
      </c>
      <c r="C6" s="107" t="n">
        <v>53</v>
      </c>
      <c r="D6" s="107" t="n">
        <v>0</v>
      </c>
      <c r="E6" s="107" t="n">
        <v>60</v>
      </c>
      <c r="F6" s="107" t="n">
        <v>110</v>
      </c>
      <c r="G6" s="107" t="n">
        <v>0</v>
      </c>
      <c r="H6" s="110"/>
      <c r="I6" s="108"/>
      <c r="J6" s="109" t="n">
        <v>223</v>
      </c>
    </row>
    <row r="7" customFormat="false" ht="12.8" hidden="false" customHeight="false" outlineLevel="0" collapsed="false">
      <c r="A7" s="69" t="s">
        <v>21</v>
      </c>
      <c r="B7" s="106" t="n">
        <v>0</v>
      </c>
      <c r="C7" s="107" t="n">
        <v>105</v>
      </c>
      <c r="D7" s="107" t="n">
        <v>0</v>
      </c>
      <c r="E7" s="107" t="n">
        <v>0</v>
      </c>
      <c r="F7" s="107" t="n">
        <v>0</v>
      </c>
      <c r="G7" s="107" t="n">
        <v>0</v>
      </c>
      <c r="H7" s="107" t="n">
        <v>0</v>
      </c>
      <c r="I7" s="108"/>
      <c r="J7" s="109" t="n">
        <v>105</v>
      </c>
    </row>
    <row r="8" customFormat="false" ht="12.8" hidden="false" customHeight="false" outlineLevel="0" collapsed="false">
      <c r="A8" s="69" t="s">
        <v>24</v>
      </c>
      <c r="B8" s="106" t="n">
        <v>1350</v>
      </c>
      <c r="C8" s="107" t="n">
        <v>2970</v>
      </c>
      <c r="D8" s="107" t="n">
        <v>940</v>
      </c>
      <c r="E8" s="110"/>
      <c r="F8" s="107" t="n">
        <v>2064</v>
      </c>
      <c r="G8" s="107" t="n">
        <v>745</v>
      </c>
      <c r="H8" s="107" t="n">
        <v>1010</v>
      </c>
      <c r="I8" s="108"/>
      <c r="J8" s="109" t="n">
        <v>9079</v>
      </c>
    </row>
    <row r="9" customFormat="false" ht="12.8" hidden="false" customHeight="false" outlineLevel="0" collapsed="false">
      <c r="A9" s="69" t="s">
        <v>16</v>
      </c>
      <c r="B9" s="106" t="n">
        <v>3397</v>
      </c>
      <c r="C9" s="107" t="n">
        <v>1350</v>
      </c>
      <c r="D9" s="107" t="n">
        <v>1400</v>
      </c>
      <c r="E9" s="107" t="n">
        <v>2300</v>
      </c>
      <c r="F9" s="107" t="n">
        <v>1471</v>
      </c>
      <c r="G9" s="107" t="n">
        <v>800</v>
      </c>
      <c r="H9" s="107" t="n">
        <v>1091</v>
      </c>
      <c r="I9" s="108"/>
      <c r="J9" s="109" t="n">
        <v>11809</v>
      </c>
    </row>
    <row r="10" customFormat="false" ht="12.8" hidden="false" customHeight="false" outlineLevel="0" collapsed="false">
      <c r="A10" s="69" t="s">
        <v>31</v>
      </c>
      <c r="B10" s="106" t="n">
        <v>1700</v>
      </c>
      <c r="C10" s="107" t="n">
        <v>1680</v>
      </c>
      <c r="D10" s="107" t="n">
        <v>1350</v>
      </c>
      <c r="E10" s="107" t="n">
        <v>1870</v>
      </c>
      <c r="F10" s="107" t="n">
        <v>1630</v>
      </c>
      <c r="G10" s="107" t="n">
        <v>1830</v>
      </c>
      <c r="H10" s="107" t="n">
        <v>1000</v>
      </c>
      <c r="I10" s="111" t="n">
        <v>120</v>
      </c>
      <c r="J10" s="109" t="n">
        <v>11180</v>
      </c>
    </row>
    <row r="11" customFormat="false" ht="12.8" hidden="false" customHeight="false" outlineLevel="0" collapsed="false">
      <c r="A11" s="69" t="s">
        <v>41</v>
      </c>
      <c r="B11" s="106" t="n">
        <v>700</v>
      </c>
      <c r="C11" s="107" t="n">
        <v>1857</v>
      </c>
      <c r="D11" s="107" t="n">
        <v>1200</v>
      </c>
      <c r="E11" s="107" t="n">
        <v>2120</v>
      </c>
      <c r="F11" s="107" t="n">
        <v>2020</v>
      </c>
      <c r="G11" s="107" t="n">
        <v>1220</v>
      </c>
      <c r="H11" s="107" t="n">
        <v>2011</v>
      </c>
      <c r="I11" s="108"/>
      <c r="J11" s="109" t="n">
        <v>11128</v>
      </c>
    </row>
    <row r="12" customFormat="false" ht="12.8" hidden="false" customHeight="false" outlineLevel="0" collapsed="false">
      <c r="A12" s="69" t="s">
        <v>35</v>
      </c>
      <c r="B12" s="106" t="n">
        <v>2970.509</v>
      </c>
      <c r="C12" s="107" t="n">
        <v>1382</v>
      </c>
      <c r="D12" s="107" t="n">
        <v>1559</v>
      </c>
      <c r="E12" s="107" t="n">
        <v>1590</v>
      </c>
      <c r="F12" s="107" t="n">
        <v>1080</v>
      </c>
      <c r="G12" s="107" t="n">
        <v>850</v>
      </c>
      <c r="H12" s="107" t="n">
        <v>400</v>
      </c>
      <c r="I12" s="111" t="n">
        <v>831</v>
      </c>
      <c r="J12" s="109" t="n">
        <v>10662.509</v>
      </c>
    </row>
    <row r="13" customFormat="false" ht="12.8" hidden="false" customHeight="false" outlineLevel="0" collapsed="false">
      <c r="A13" s="69" t="s">
        <v>23</v>
      </c>
      <c r="B13" s="106" t="n">
        <v>2821</v>
      </c>
      <c r="C13" s="107" t="n">
        <v>1250</v>
      </c>
      <c r="D13" s="107" t="n">
        <v>880</v>
      </c>
      <c r="E13" s="107" t="n">
        <v>2080</v>
      </c>
      <c r="F13" s="107" t="n">
        <v>1410</v>
      </c>
      <c r="G13" s="107" t="n">
        <v>1947.427</v>
      </c>
      <c r="H13" s="107" t="n">
        <v>529</v>
      </c>
      <c r="I13" s="108"/>
      <c r="J13" s="109" t="n">
        <v>10917.427</v>
      </c>
    </row>
    <row r="14" customFormat="false" ht="12.8" hidden="false" customHeight="false" outlineLevel="0" collapsed="false">
      <c r="A14" s="69" t="s">
        <v>18</v>
      </c>
      <c r="B14" s="106" t="n">
        <v>965</v>
      </c>
      <c r="C14" s="107" t="n">
        <v>3119.9</v>
      </c>
      <c r="D14" s="107" t="n">
        <v>2150</v>
      </c>
      <c r="E14" s="107" t="n">
        <v>2754</v>
      </c>
      <c r="F14" s="107" t="n">
        <v>3530</v>
      </c>
      <c r="G14" s="107" t="n">
        <v>3142.82954545454</v>
      </c>
      <c r="H14" s="107" t="n">
        <v>400</v>
      </c>
      <c r="I14" s="108"/>
      <c r="J14" s="109" t="n">
        <v>16061.7295454545</v>
      </c>
    </row>
    <row r="15" customFormat="false" ht="12.8" hidden="false" customHeight="false" outlineLevel="0" collapsed="false">
      <c r="A15" s="69" t="s">
        <v>12</v>
      </c>
      <c r="B15" s="106" t="n">
        <v>3078.087</v>
      </c>
      <c r="C15" s="107" t="n">
        <v>1900</v>
      </c>
      <c r="D15" s="107" t="n">
        <v>860</v>
      </c>
      <c r="E15" s="107" t="n">
        <v>2342</v>
      </c>
      <c r="F15" s="107" t="n">
        <v>971</v>
      </c>
      <c r="G15" s="107" t="n">
        <v>2233</v>
      </c>
      <c r="H15" s="110"/>
      <c r="I15" s="108"/>
      <c r="J15" s="109" t="n">
        <v>11384.087</v>
      </c>
    </row>
    <row r="16" customFormat="false" ht="12.8" hidden="false" customHeight="false" outlineLevel="0" collapsed="false">
      <c r="A16" s="69" t="s">
        <v>39</v>
      </c>
      <c r="B16" s="106" t="n">
        <v>230</v>
      </c>
      <c r="C16" s="107" t="n">
        <v>50</v>
      </c>
      <c r="D16" s="110"/>
      <c r="E16" s="107" t="n">
        <v>360</v>
      </c>
      <c r="F16" s="107" t="n">
        <v>780</v>
      </c>
      <c r="G16" s="107" t="n">
        <v>224</v>
      </c>
      <c r="H16" s="110"/>
      <c r="I16" s="108"/>
      <c r="J16" s="109" t="n">
        <v>1644</v>
      </c>
    </row>
    <row r="17" customFormat="false" ht="12.8" hidden="false" customHeight="false" outlineLevel="0" collapsed="false">
      <c r="A17" s="69" t="s">
        <v>38</v>
      </c>
      <c r="B17" s="106" t="n">
        <v>80</v>
      </c>
      <c r="C17" s="107" t="n">
        <v>300</v>
      </c>
      <c r="D17" s="110"/>
      <c r="E17" s="107" t="n">
        <v>380</v>
      </c>
      <c r="F17" s="107" t="n">
        <v>590</v>
      </c>
      <c r="G17" s="107" t="n">
        <v>900</v>
      </c>
      <c r="H17" s="110"/>
      <c r="I17" s="108"/>
      <c r="J17" s="109" t="n">
        <v>2250</v>
      </c>
    </row>
    <row r="18" customFormat="false" ht="12.8" hidden="false" customHeight="false" outlineLevel="0" collapsed="false">
      <c r="A18" s="69" t="s">
        <v>29</v>
      </c>
      <c r="B18" s="106" t="n">
        <v>1250</v>
      </c>
      <c r="C18" s="107" t="n">
        <v>1350</v>
      </c>
      <c r="D18" s="107" t="n">
        <v>1450</v>
      </c>
      <c r="E18" s="107" t="n">
        <v>2581</v>
      </c>
      <c r="F18" s="107" t="n">
        <v>1970</v>
      </c>
      <c r="G18" s="107" t="n">
        <v>900</v>
      </c>
      <c r="H18" s="110"/>
      <c r="I18" s="108"/>
      <c r="J18" s="109" t="n">
        <v>9501</v>
      </c>
    </row>
    <row r="19" customFormat="false" ht="12.8" hidden="false" customHeight="false" outlineLevel="0" collapsed="false">
      <c r="A19" s="69" t="s">
        <v>40</v>
      </c>
      <c r="B19" s="106" t="n">
        <v>1430</v>
      </c>
      <c r="C19" s="107" t="n">
        <v>2623</v>
      </c>
      <c r="D19" s="107" t="n">
        <v>2405.79</v>
      </c>
      <c r="E19" s="107" t="n">
        <v>1922.4</v>
      </c>
      <c r="F19" s="107" t="n">
        <v>1502.63</v>
      </c>
      <c r="G19" s="107" t="n">
        <v>2239.98</v>
      </c>
      <c r="H19" s="110"/>
      <c r="I19" s="108"/>
      <c r="J19" s="109" t="n">
        <v>12123.8</v>
      </c>
    </row>
    <row r="20" customFormat="false" ht="12.8" hidden="false" customHeight="false" outlineLevel="0" collapsed="false">
      <c r="A20" s="69" t="s">
        <v>43</v>
      </c>
      <c r="B20" s="106" t="n">
        <v>87</v>
      </c>
      <c r="C20" s="110"/>
      <c r="D20" s="107" t="n">
        <v>188</v>
      </c>
      <c r="E20" s="107" t="n">
        <v>265</v>
      </c>
      <c r="F20" s="107" t="n">
        <v>0</v>
      </c>
      <c r="G20" s="107" t="n">
        <v>88.2471428571429</v>
      </c>
      <c r="H20" s="107" t="n">
        <v>80</v>
      </c>
      <c r="I20" s="108"/>
      <c r="J20" s="109" t="n">
        <v>708.247142857143</v>
      </c>
    </row>
    <row r="21" customFormat="false" ht="12.8" hidden="false" customHeight="false" outlineLevel="0" collapsed="false">
      <c r="A21" s="69" t="s">
        <v>44</v>
      </c>
      <c r="B21" s="106" t="n">
        <v>100</v>
      </c>
      <c r="C21" s="107" t="n">
        <v>950</v>
      </c>
      <c r="D21" s="107" t="n">
        <v>320</v>
      </c>
      <c r="E21" s="107" t="n">
        <v>1150</v>
      </c>
      <c r="F21" s="107" t="n">
        <v>2282</v>
      </c>
      <c r="G21" s="107" t="n">
        <v>1550</v>
      </c>
      <c r="H21" s="107" t="n">
        <v>1550</v>
      </c>
      <c r="I21" s="108"/>
      <c r="J21" s="109" t="n">
        <v>7902</v>
      </c>
    </row>
    <row r="22" customFormat="false" ht="12.8" hidden="false" customHeight="false" outlineLevel="0" collapsed="false">
      <c r="A22" s="69" t="s">
        <v>46</v>
      </c>
      <c r="B22" s="112"/>
      <c r="C22" s="107" t="n">
        <v>2090</v>
      </c>
      <c r="D22" s="107" t="n">
        <v>950</v>
      </c>
      <c r="E22" s="107" t="n">
        <v>2150</v>
      </c>
      <c r="F22" s="107" t="n">
        <v>1956</v>
      </c>
      <c r="G22" s="107" t="n">
        <v>850</v>
      </c>
      <c r="H22" s="110"/>
      <c r="I22" s="108"/>
      <c r="J22" s="109" t="n">
        <v>7996</v>
      </c>
    </row>
    <row r="23" customFormat="false" ht="12.8" hidden="false" customHeight="false" outlineLevel="0" collapsed="false">
      <c r="A23" s="69" t="s">
        <v>51</v>
      </c>
      <c r="B23" s="112"/>
      <c r="C23" s="107" t="n">
        <v>0</v>
      </c>
      <c r="D23" s="107" t="n">
        <v>41</v>
      </c>
      <c r="E23" s="110"/>
      <c r="F23" s="110"/>
      <c r="G23" s="110"/>
      <c r="H23" s="110"/>
      <c r="I23" s="108"/>
      <c r="J23" s="109" t="n">
        <v>41</v>
      </c>
    </row>
    <row r="24" customFormat="false" ht="12.8" hidden="false" customHeight="false" outlineLevel="0" collapsed="false">
      <c r="A24" s="69" t="s">
        <v>47</v>
      </c>
      <c r="B24" s="112"/>
      <c r="C24" s="107" t="n">
        <v>100</v>
      </c>
      <c r="D24" s="110"/>
      <c r="E24" s="107" t="n">
        <v>90</v>
      </c>
      <c r="F24" s="110"/>
      <c r="G24" s="110"/>
      <c r="H24" s="110"/>
      <c r="I24" s="108"/>
      <c r="J24" s="109" t="n">
        <v>190</v>
      </c>
    </row>
    <row r="25" customFormat="false" ht="12.8" hidden="false" customHeight="false" outlineLevel="0" collapsed="false">
      <c r="A25" s="69" t="s">
        <v>49</v>
      </c>
      <c r="B25" s="112"/>
      <c r="C25" s="107" t="n">
        <v>1650</v>
      </c>
      <c r="D25" s="107" t="n">
        <v>550</v>
      </c>
      <c r="E25" s="107" t="n">
        <v>950</v>
      </c>
      <c r="F25" s="107" t="n">
        <v>200</v>
      </c>
      <c r="G25" s="107" t="n">
        <v>400</v>
      </c>
      <c r="H25" s="107" t="n">
        <v>1336</v>
      </c>
      <c r="I25" s="108"/>
      <c r="J25" s="109" t="n">
        <v>5086</v>
      </c>
    </row>
    <row r="26" customFormat="false" ht="12.8" hidden="false" customHeight="false" outlineLevel="0" collapsed="false">
      <c r="A26" s="69" t="s">
        <v>58</v>
      </c>
      <c r="B26" s="112"/>
      <c r="C26" s="110"/>
      <c r="D26" s="107" t="n">
        <v>0</v>
      </c>
      <c r="E26" s="107" t="n">
        <v>50</v>
      </c>
      <c r="F26" s="107" t="n">
        <v>65</v>
      </c>
      <c r="G26" s="110"/>
      <c r="H26" s="110"/>
      <c r="I26" s="108"/>
      <c r="J26" s="109" t="n">
        <v>115</v>
      </c>
    </row>
    <row r="27" customFormat="false" ht="12.8" hidden="false" customHeight="false" outlineLevel="0" collapsed="false">
      <c r="A27" s="69" t="s">
        <v>60</v>
      </c>
      <c r="B27" s="112"/>
      <c r="C27" s="110"/>
      <c r="D27" s="107" t="n">
        <v>0</v>
      </c>
      <c r="E27" s="110"/>
      <c r="F27" s="107" t="n">
        <v>40</v>
      </c>
      <c r="G27" s="110"/>
      <c r="H27" s="110"/>
      <c r="I27" s="108"/>
      <c r="J27" s="109" t="n">
        <v>40</v>
      </c>
    </row>
    <row r="28" customFormat="false" ht="12.8" hidden="false" customHeight="false" outlineLevel="0" collapsed="false">
      <c r="A28" s="69" t="s">
        <v>67</v>
      </c>
      <c r="B28" s="112"/>
      <c r="C28" s="110"/>
      <c r="D28" s="110"/>
      <c r="E28" s="110"/>
      <c r="F28" s="110"/>
      <c r="G28" s="107" t="n">
        <v>57.39</v>
      </c>
      <c r="H28" s="107" t="n">
        <v>250</v>
      </c>
      <c r="I28" s="108"/>
      <c r="J28" s="109" t="n">
        <v>307.39</v>
      </c>
    </row>
    <row r="29" customFormat="false" ht="12.8" hidden="false" customHeight="false" outlineLevel="0" collapsed="false">
      <c r="A29" s="69" t="s">
        <v>68</v>
      </c>
      <c r="B29" s="112"/>
      <c r="C29" s="110"/>
      <c r="D29" s="110"/>
      <c r="E29" s="110"/>
      <c r="F29" s="110"/>
      <c r="G29" s="107" t="n">
        <v>300</v>
      </c>
      <c r="H29" s="107" t="n">
        <v>850</v>
      </c>
      <c r="I29" s="108"/>
      <c r="J29" s="109" t="n">
        <v>1150</v>
      </c>
    </row>
    <row r="30" customFormat="false" ht="12.8" hidden="false" customHeight="false" outlineLevel="0" collapsed="false">
      <c r="A30" s="69" t="s">
        <v>81</v>
      </c>
      <c r="B30" s="112"/>
      <c r="C30" s="110"/>
      <c r="D30" s="110"/>
      <c r="E30" s="110"/>
      <c r="F30" s="110"/>
      <c r="G30" s="110"/>
      <c r="H30" s="107" t="n">
        <v>0</v>
      </c>
      <c r="I30" s="108"/>
      <c r="J30" s="109" t="n">
        <v>0</v>
      </c>
    </row>
    <row r="31" customFormat="false" ht="12.8" hidden="false" customHeight="false" outlineLevel="0" collapsed="false">
      <c r="A31" s="69" t="s">
        <v>91</v>
      </c>
      <c r="B31" s="112"/>
      <c r="C31" s="110"/>
      <c r="D31" s="110"/>
      <c r="E31" s="110"/>
      <c r="F31" s="110"/>
      <c r="G31" s="110"/>
      <c r="H31" s="107" t="n">
        <v>60</v>
      </c>
      <c r="I31" s="108"/>
      <c r="J31" s="109" t="n">
        <v>60</v>
      </c>
    </row>
    <row r="32" customFormat="false" ht="12.8" hidden="false" customHeight="false" outlineLevel="0" collapsed="false">
      <c r="A32" s="69" t="s">
        <v>76</v>
      </c>
      <c r="B32" s="112"/>
      <c r="C32" s="110"/>
      <c r="D32" s="110"/>
      <c r="E32" s="110"/>
      <c r="F32" s="110"/>
      <c r="G32" s="110"/>
      <c r="H32" s="107" t="n">
        <v>60</v>
      </c>
      <c r="I32" s="108"/>
      <c r="J32" s="109" t="n">
        <v>60</v>
      </c>
    </row>
    <row r="33" customFormat="false" ht="12.8" hidden="false" customHeight="false" outlineLevel="0" collapsed="false">
      <c r="A33" s="69" t="s">
        <v>82</v>
      </c>
      <c r="B33" s="112"/>
      <c r="C33" s="110"/>
      <c r="D33" s="110"/>
      <c r="E33" s="110"/>
      <c r="F33" s="110"/>
      <c r="G33" s="110"/>
      <c r="H33" s="107" t="n">
        <v>0</v>
      </c>
      <c r="I33" s="108"/>
      <c r="J33" s="109" t="n">
        <v>0</v>
      </c>
    </row>
    <row r="34" customFormat="false" ht="12.8" hidden="false" customHeight="false" outlineLevel="0" collapsed="false">
      <c r="A34" s="69" t="s">
        <v>73</v>
      </c>
      <c r="B34" s="112"/>
      <c r="C34" s="110"/>
      <c r="D34" s="110"/>
      <c r="E34" s="110"/>
      <c r="F34" s="110"/>
      <c r="G34" s="110"/>
      <c r="H34" s="107" t="n">
        <v>0</v>
      </c>
      <c r="I34" s="108"/>
      <c r="J34" s="109" t="n">
        <v>0</v>
      </c>
    </row>
    <row r="35" customFormat="false" ht="12.8" hidden="false" customHeight="false" outlineLevel="0" collapsed="false">
      <c r="A35" s="69" t="s">
        <v>70</v>
      </c>
      <c r="B35" s="112"/>
      <c r="C35" s="110"/>
      <c r="D35" s="110"/>
      <c r="E35" s="110"/>
      <c r="F35" s="110"/>
      <c r="G35" s="107" t="n">
        <v>689</v>
      </c>
      <c r="H35" s="107" t="n">
        <v>1324.0625</v>
      </c>
      <c r="I35" s="108"/>
      <c r="J35" s="109" t="n">
        <v>2013.0625</v>
      </c>
    </row>
    <row r="36" customFormat="false" ht="12.8" hidden="false" customHeight="false" outlineLevel="0" collapsed="false">
      <c r="A36" s="69" t="s">
        <v>77</v>
      </c>
      <c r="B36" s="112"/>
      <c r="C36" s="110"/>
      <c r="D36" s="110"/>
      <c r="E36" s="110"/>
      <c r="F36" s="110"/>
      <c r="G36" s="110"/>
      <c r="H36" s="107" t="n">
        <v>1293</v>
      </c>
      <c r="I36" s="108"/>
      <c r="J36" s="109" t="n">
        <v>1293</v>
      </c>
    </row>
    <row r="37" customFormat="false" ht="12.8" hidden="false" customHeight="false" outlineLevel="0" collapsed="false">
      <c r="A37" s="69" t="s">
        <v>74</v>
      </c>
      <c r="B37" s="112"/>
      <c r="C37" s="110"/>
      <c r="D37" s="110"/>
      <c r="E37" s="110"/>
      <c r="F37" s="110"/>
      <c r="G37" s="110"/>
      <c r="H37" s="107" t="n">
        <v>1878.5</v>
      </c>
      <c r="I37" s="108"/>
      <c r="J37" s="109" t="n">
        <v>1878.5</v>
      </c>
    </row>
    <row r="38" customFormat="false" ht="12.8" hidden="false" customHeight="false" outlineLevel="0" collapsed="false">
      <c r="A38" s="69" t="s">
        <v>72</v>
      </c>
      <c r="B38" s="112"/>
      <c r="C38" s="110"/>
      <c r="D38" s="110"/>
      <c r="E38" s="110"/>
      <c r="F38" s="110"/>
      <c r="G38" s="107" t="n">
        <v>500</v>
      </c>
      <c r="H38" s="107" t="n">
        <v>1962</v>
      </c>
      <c r="I38" s="108"/>
      <c r="J38" s="109" t="n">
        <v>2462</v>
      </c>
    </row>
    <row r="39" customFormat="false" ht="12.8" hidden="false" customHeight="false" outlineLevel="0" collapsed="false">
      <c r="A39" s="69" t="s">
        <v>69</v>
      </c>
      <c r="B39" s="112"/>
      <c r="C39" s="110"/>
      <c r="D39" s="110"/>
      <c r="E39" s="110"/>
      <c r="F39" s="110"/>
      <c r="G39" s="107" t="n">
        <v>200</v>
      </c>
      <c r="H39" s="107" t="n">
        <v>1250</v>
      </c>
      <c r="I39" s="108"/>
      <c r="J39" s="109" t="n">
        <v>1450</v>
      </c>
    </row>
    <row r="40" customFormat="false" ht="12.8" hidden="false" customHeight="false" outlineLevel="0" collapsed="false">
      <c r="A40" s="69" t="s">
        <v>80</v>
      </c>
      <c r="B40" s="112"/>
      <c r="C40" s="110"/>
      <c r="D40" s="110"/>
      <c r="E40" s="110"/>
      <c r="F40" s="110"/>
      <c r="G40" s="110"/>
      <c r="H40" s="107" t="n">
        <v>600</v>
      </c>
      <c r="I40" s="108"/>
      <c r="J40" s="109" t="n">
        <v>600</v>
      </c>
    </row>
    <row r="41" customFormat="false" ht="12.8" hidden="false" customHeight="false" outlineLevel="0" collapsed="false">
      <c r="A41" s="69" t="s">
        <v>83</v>
      </c>
      <c r="B41" s="112"/>
      <c r="C41" s="110"/>
      <c r="D41" s="110"/>
      <c r="E41" s="110"/>
      <c r="F41" s="110"/>
      <c r="G41" s="110"/>
      <c r="H41" s="107" t="n">
        <v>80</v>
      </c>
      <c r="I41" s="108"/>
      <c r="J41" s="109" t="n">
        <v>80</v>
      </c>
    </row>
    <row r="42" customFormat="false" ht="12.8" hidden="false" customHeight="false" outlineLevel="0" collapsed="false">
      <c r="A42" s="69" t="s">
        <v>79</v>
      </c>
      <c r="B42" s="112"/>
      <c r="C42" s="110"/>
      <c r="D42" s="110"/>
      <c r="E42" s="110"/>
      <c r="F42" s="110"/>
      <c r="G42" s="110"/>
      <c r="H42" s="107" t="n">
        <v>80</v>
      </c>
      <c r="I42" s="108"/>
      <c r="J42" s="109" t="n">
        <v>80</v>
      </c>
    </row>
    <row r="43" customFormat="false" ht="12.8" hidden="false" customHeight="false" outlineLevel="0" collapsed="false">
      <c r="A43" s="69" t="s">
        <v>75</v>
      </c>
      <c r="B43" s="112"/>
      <c r="C43" s="110"/>
      <c r="D43" s="110"/>
      <c r="E43" s="110"/>
      <c r="F43" s="110"/>
      <c r="G43" s="110"/>
      <c r="H43" s="107" t="n">
        <v>500</v>
      </c>
      <c r="I43" s="108"/>
      <c r="J43" s="109" t="n">
        <v>500</v>
      </c>
    </row>
    <row r="44" customFormat="false" ht="12.8" hidden="false" customHeight="false" outlineLevel="0" collapsed="false">
      <c r="A44" s="69" t="s">
        <v>105</v>
      </c>
      <c r="B44" s="113"/>
      <c r="C44" s="114"/>
      <c r="D44" s="114"/>
      <c r="E44" s="114"/>
      <c r="F44" s="115" t="n">
        <v>10</v>
      </c>
      <c r="G44" s="114"/>
      <c r="H44" s="114"/>
      <c r="I44" s="116"/>
      <c r="J44" s="117" t="n">
        <v>10</v>
      </c>
    </row>
    <row r="45" customFormat="false" ht="12.8" hidden="false" customHeight="false" outlineLevel="0" collapsed="false">
      <c r="A45" s="80" t="s">
        <v>155</v>
      </c>
      <c r="B45" s="118" t="n">
        <v>20749.596</v>
      </c>
      <c r="C45" s="119" t="n">
        <v>25976.9</v>
      </c>
      <c r="D45" s="119" t="n">
        <v>17523.79</v>
      </c>
      <c r="E45" s="119" t="n">
        <v>26309.4</v>
      </c>
      <c r="F45" s="119" t="n">
        <v>24416.63</v>
      </c>
      <c r="G45" s="119" t="n">
        <v>22211.8736883117</v>
      </c>
      <c r="H45" s="119" t="n">
        <v>20007.5625</v>
      </c>
      <c r="I45" s="120" t="n">
        <v>951</v>
      </c>
      <c r="J45" s="121" t="n">
        <v>158146.752188312</v>
      </c>
    </row>
    <row r="46" customFormat="false" ht="12.8" hidden="false" customHeight="false" outlineLevel="0" collapsed="false">
      <c r="A46" s="122" t="s">
        <v>177</v>
      </c>
      <c r="B46" s="122" t="s">
        <v>178</v>
      </c>
      <c r="C46" s="122" t="s">
        <v>179</v>
      </c>
      <c r="D46" s="122" t="n">
        <v>100</v>
      </c>
      <c r="E46" s="122" t="s">
        <v>180</v>
      </c>
      <c r="F46" s="122" t="n">
        <v>1868.96</v>
      </c>
      <c r="G46" s="122" t="n">
        <v>2162</v>
      </c>
      <c r="H46" s="122" t="n">
        <v>3</v>
      </c>
    </row>
    <row r="47" customFormat="false" ht="12.8" hidden="false" customHeight="false" outlineLevel="0" collapsed="false">
      <c r="A47" s="122" t="s">
        <v>181</v>
      </c>
      <c r="B47" s="122" t="s">
        <v>182</v>
      </c>
      <c r="C47" s="122" t="s">
        <v>183</v>
      </c>
      <c r="D47" s="122" t="n">
        <v>15369</v>
      </c>
      <c r="E47" s="122" t="s">
        <v>180</v>
      </c>
      <c r="F47" s="122" t="n">
        <v>289472.16</v>
      </c>
      <c r="G47" s="122" t="n">
        <v>2294980</v>
      </c>
      <c r="H47" s="122" t="n">
        <v>3</v>
      </c>
    </row>
    <row r="48" customFormat="false" ht="12.8" hidden="false" customHeight="false" outlineLevel="0" collapsed="false">
      <c r="A48" s="122" t="s">
        <v>181</v>
      </c>
      <c r="B48" s="122" t="s">
        <v>182</v>
      </c>
      <c r="C48" s="122" t="s">
        <v>184</v>
      </c>
      <c r="D48" s="122" t="n">
        <v>601</v>
      </c>
      <c r="E48" s="122" t="s">
        <v>180</v>
      </c>
      <c r="F48" s="122" t="n">
        <v>10740.62</v>
      </c>
      <c r="G48" s="122" t="n">
        <v>14974</v>
      </c>
      <c r="H48" s="122" t="n">
        <v>3</v>
      </c>
    </row>
    <row r="49" customFormat="false" ht="12.8" hidden="false" customHeight="false" outlineLevel="0" collapsed="false">
      <c r="A49" s="122" t="s">
        <v>181</v>
      </c>
      <c r="B49" s="122" t="s">
        <v>182</v>
      </c>
      <c r="C49" s="122" t="s">
        <v>185</v>
      </c>
      <c r="D49" s="122" t="n">
        <v>159</v>
      </c>
      <c r="E49" s="122" t="s">
        <v>180</v>
      </c>
      <c r="F49" s="122" t="n">
        <v>2980.29</v>
      </c>
      <c r="G49" s="122" t="n">
        <v>5931</v>
      </c>
      <c r="H49" s="122" t="n">
        <v>3</v>
      </c>
    </row>
    <row r="50" customFormat="false" ht="12.8" hidden="false" customHeight="false" outlineLevel="0" collapsed="false">
      <c r="A50" s="122" t="s">
        <v>177</v>
      </c>
      <c r="B50" s="122" t="s">
        <v>178</v>
      </c>
      <c r="C50" s="122" t="s">
        <v>179</v>
      </c>
      <c r="D50" s="122" t="n">
        <v>500</v>
      </c>
      <c r="E50" s="122" t="s">
        <v>180</v>
      </c>
      <c r="F50" s="122" t="n">
        <v>9521.53</v>
      </c>
      <c r="G50" s="122" t="n">
        <v>14315</v>
      </c>
      <c r="H50" s="122" t="n">
        <v>4</v>
      </c>
    </row>
    <row r="51" customFormat="false" ht="12.8" hidden="false" customHeight="false" outlineLevel="0" collapsed="false">
      <c r="A51" s="122" t="s">
        <v>186</v>
      </c>
      <c r="B51" s="122" t="s">
        <v>187</v>
      </c>
      <c r="C51" s="122" t="s">
        <v>188</v>
      </c>
      <c r="D51" s="122" t="n">
        <v>4</v>
      </c>
      <c r="E51" s="122" t="s">
        <v>180</v>
      </c>
      <c r="F51" s="122" t="n">
        <v>78.1</v>
      </c>
      <c r="G51" s="122" t="n">
        <v>90</v>
      </c>
      <c r="H51" s="122" t="n">
        <v>4</v>
      </c>
    </row>
    <row r="52" customFormat="false" ht="12.8" hidden="false" customHeight="false" outlineLevel="0" collapsed="false">
      <c r="A52" s="122" t="s">
        <v>181</v>
      </c>
      <c r="B52" s="122" t="s">
        <v>182</v>
      </c>
      <c r="C52" s="122" t="s">
        <v>183</v>
      </c>
      <c r="D52" s="122" t="n">
        <v>21764</v>
      </c>
      <c r="E52" s="122" t="s">
        <v>180</v>
      </c>
      <c r="F52" s="122" t="n">
        <v>415120.84</v>
      </c>
      <c r="G52" s="122" t="n">
        <v>4460851</v>
      </c>
      <c r="H52" s="122" t="n">
        <v>4</v>
      </c>
    </row>
    <row r="53" customFormat="false" ht="12.8" hidden="false" customHeight="false" outlineLevel="0" collapsed="false">
      <c r="A53" s="122" t="s">
        <v>181</v>
      </c>
      <c r="B53" s="122" t="s">
        <v>182</v>
      </c>
      <c r="C53" s="122" t="s">
        <v>184</v>
      </c>
      <c r="D53" s="122" t="n">
        <v>1645</v>
      </c>
      <c r="E53" s="122" t="s">
        <v>180</v>
      </c>
      <c r="F53" s="122" t="n">
        <v>29781.73</v>
      </c>
      <c r="G53" s="122" t="n">
        <v>115011</v>
      </c>
      <c r="H53" s="122" t="n">
        <v>4</v>
      </c>
    </row>
    <row r="54" customFormat="false" ht="12.8" hidden="false" customHeight="false" outlineLevel="0" collapsed="false">
      <c r="A54" s="122" t="s">
        <v>181</v>
      </c>
      <c r="B54" s="122" t="s">
        <v>182</v>
      </c>
      <c r="C54" s="122" t="s">
        <v>185</v>
      </c>
      <c r="D54" s="122" t="n">
        <v>310</v>
      </c>
      <c r="E54" s="122" t="s">
        <v>180</v>
      </c>
      <c r="F54" s="122" t="n">
        <v>5923.19</v>
      </c>
      <c r="G54" s="122" t="n">
        <v>16777</v>
      </c>
      <c r="H54" s="122" t="n">
        <v>4</v>
      </c>
    </row>
    <row r="55" customFormat="false" ht="12.8" hidden="false" customHeight="false" outlineLevel="0" collapsed="false">
      <c r="A55" s="122" t="s">
        <v>189</v>
      </c>
      <c r="B55" s="122" t="s">
        <v>190</v>
      </c>
      <c r="C55" s="122" t="s">
        <v>191</v>
      </c>
      <c r="D55" s="122" t="n">
        <v>55</v>
      </c>
      <c r="E55" s="122" t="s">
        <v>180</v>
      </c>
      <c r="F55" s="122" t="n">
        <v>1037.41</v>
      </c>
      <c r="G55" s="122" t="n">
        <v>1200</v>
      </c>
      <c r="H55" s="122" t="n">
        <v>4</v>
      </c>
    </row>
    <row r="56" customFormat="false" ht="12.8" hidden="false" customHeight="false" outlineLevel="0" collapsed="false">
      <c r="A56" s="122" t="s">
        <v>181</v>
      </c>
      <c r="B56" s="122" t="s">
        <v>182</v>
      </c>
      <c r="C56" s="122" t="s">
        <v>183</v>
      </c>
      <c r="D56" s="122" t="n">
        <v>3202</v>
      </c>
      <c r="E56" s="122" t="s">
        <v>180</v>
      </c>
      <c r="F56" s="122" t="n">
        <v>61589.44</v>
      </c>
      <c r="G56" s="122" t="n">
        <v>448234</v>
      </c>
      <c r="H56" s="122" t="n">
        <v>5</v>
      </c>
    </row>
    <row r="57" customFormat="false" ht="12.8" hidden="false" customHeight="false" outlineLevel="0" collapsed="false">
      <c r="A57" s="122" t="s">
        <v>181</v>
      </c>
      <c r="B57" s="122" t="s">
        <v>182</v>
      </c>
      <c r="C57" s="122" t="s">
        <v>184</v>
      </c>
      <c r="D57" s="122" t="n">
        <v>448</v>
      </c>
      <c r="E57" s="122" t="s">
        <v>180</v>
      </c>
      <c r="F57" s="122" t="n">
        <v>8129.44</v>
      </c>
      <c r="G57" s="122" t="n">
        <v>29209</v>
      </c>
      <c r="H57" s="122" t="n">
        <v>5</v>
      </c>
    </row>
    <row r="58" customFormat="false" ht="12.8" hidden="false" customHeight="false" outlineLevel="0" collapsed="false">
      <c r="A58" s="122" t="s">
        <v>192</v>
      </c>
      <c r="B58" s="122" t="s">
        <v>193</v>
      </c>
      <c r="C58" s="122" t="s">
        <v>179</v>
      </c>
      <c r="D58" s="122" t="n">
        <v>54</v>
      </c>
      <c r="E58" s="122" t="s">
        <v>180</v>
      </c>
      <c r="F58" s="122" t="n">
        <v>1037.68</v>
      </c>
      <c r="G58" s="122" t="n">
        <v>1200</v>
      </c>
      <c r="H58" s="122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2421875" defaultRowHeight="12.8" zeroHeight="false" outlineLevelRow="0" outlineLevelCol="0"/>
  <cols>
    <col collapsed="false" customWidth="true" hidden="false" outlineLevel="0" max="26" min="1" style="0" width="10.28"/>
    <col collapsed="false" customWidth="true" hidden="false" outlineLevel="0" max="64" min="27" style="0" width="13.43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4.52"/>
    <col collapsed="false" customWidth="true" hidden="false" outlineLevel="0" max="2" min="2" style="0" width="21.97"/>
    <col collapsed="false" customWidth="true" hidden="false" outlineLevel="0" max="3" min="3" style="0" width="18.12"/>
    <col collapsed="false" customWidth="true" hidden="false" outlineLevel="0" max="4" min="4" style="0" width="21.97"/>
    <col collapsed="false" customWidth="true" hidden="false" outlineLevel="0" max="26" min="5" style="0" width="13.19"/>
    <col collapsed="false" customWidth="true" hidden="false" outlineLevel="0" max="64" min="27" style="0" width="13.43"/>
  </cols>
  <sheetData>
    <row r="1" customFormat="false" ht="15.75" hidden="false" customHeight="true" outlineLevel="0" collapsed="false">
      <c r="A1" s="123" t="s">
        <v>194</v>
      </c>
      <c r="B1" s="124" t="s">
        <v>195</v>
      </c>
      <c r="C1" s="124" t="s">
        <v>196</v>
      </c>
      <c r="D1" s="124" t="s">
        <v>197</v>
      </c>
    </row>
    <row r="2" customFormat="false" ht="15.75" hidden="false" customHeight="true" outlineLevel="0" collapsed="false">
      <c r="A2" s="125" t="n">
        <v>1</v>
      </c>
      <c r="B2" s="126" t="s">
        <v>26</v>
      </c>
      <c r="C2" s="127" t="s">
        <v>198</v>
      </c>
      <c r="D2" s="127" t="s">
        <v>199</v>
      </c>
    </row>
    <row r="3" customFormat="false" ht="15.75" hidden="false" customHeight="true" outlineLevel="0" collapsed="false">
      <c r="A3" s="125" t="n">
        <f aca="false">A2+1</f>
        <v>2</v>
      </c>
      <c r="B3" s="126" t="s">
        <v>17</v>
      </c>
      <c r="C3" s="127" t="s">
        <v>200</v>
      </c>
      <c r="D3" s="127" t="s">
        <v>201</v>
      </c>
    </row>
    <row r="4" customFormat="false" ht="15.75" hidden="false" customHeight="true" outlineLevel="0" collapsed="false">
      <c r="A4" s="125" t="n">
        <f aca="false">A3+1</f>
        <v>3</v>
      </c>
      <c r="B4" s="126" t="s">
        <v>89</v>
      </c>
      <c r="C4" s="127" t="s">
        <v>200</v>
      </c>
      <c r="D4" s="127" t="s">
        <v>202</v>
      </c>
    </row>
    <row r="5" customFormat="false" ht="15.75" hidden="false" customHeight="true" outlineLevel="0" collapsed="false">
      <c r="A5" s="125" t="n">
        <f aca="false">A4+1</f>
        <v>4</v>
      </c>
      <c r="B5" s="127" t="s">
        <v>203</v>
      </c>
      <c r="C5" s="127" t="s">
        <v>204</v>
      </c>
      <c r="D5" s="127" t="s">
        <v>205</v>
      </c>
    </row>
    <row r="6" customFormat="false" ht="15.75" hidden="false" customHeight="true" outlineLevel="0" collapsed="false">
      <c r="A6" s="125" t="n">
        <f aca="false">A5+1</f>
        <v>5</v>
      </c>
      <c r="B6" s="127" t="s">
        <v>22</v>
      </c>
      <c r="C6" s="127" t="s">
        <v>206</v>
      </c>
      <c r="D6" s="127" t="s">
        <v>207</v>
      </c>
    </row>
    <row r="7" customFormat="false" ht="15.75" hidden="false" customHeight="true" outlineLevel="0" collapsed="false">
      <c r="A7" s="125" t="n">
        <f aca="false">A6+1</f>
        <v>6</v>
      </c>
      <c r="B7" s="127" t="s">
        <v>208</v>
      </c>
      <c r="C7" s="127" t="s">
        <v>209</v>
      </c>
      <c r="D7" s="127" t="s">
        <v>210</v>
      </c>
    </row>
    <row r="8" customFormat="false" ht="15.75" hidden="false" customHeight="true" outlineLevel="0" collapsed="false">
      <c r="A8" s="125" t="n">
        <f aca="false">A7+1</f>
        <v>7</v>
      </c>
      <c r="B8" s="127" t="s">
        <v>50</v>
      </c>
      <c r="C8" s="127" t="s">
        <v>211</v>
      </c>
      <c r="D8" s="127" t="s">
        <v>212</v>
      </c>
    </row>
    <row r="9" customFormat="false" ht="15.75" hidden="false" customHeight="true" outlineLevel="0" collapsed="false">
      <c r="A9" s="125" t="n">
        <f aca="false">A8+1</f>
        <v>8</v>
      </c>
      <c r="B9" s="127" t="s">
        <v>213</v>
      </c>
      <c r="C9" s="127" t="s">
        <v>214</v>
      </c>
      <c r="D9" s="127" t="s">
        <v>215</v>
      </c>
    </row>
    <row r="10" customFormat="false" ht="15.75" hidden="false" customHeight="true" outlineLevel="0" collapsed="false">
      <c r="A10" s="125" t="n">
        <f aca="false">A9+1</f>
        <v>9</v>
      </c>
      <c r="B10" s="127" t="s">
        <v>20</v>
      </c>
      <c r="C10" s="127" t="s">
        <v>216</v>
      </c>
      <c r="D10" s="127" t="s">
        <v>217</v>
      </c>
    </row>
    <row r="11" customFormat="false" ht="15.75" hidden="false" customHeight="true" outlineLevel="0" collapsed="false">
      <c r="A11" s="125" t="n">
        <f aca="false">A10+1</f>
        <v>10</v>
      </c>
      <c r="B11" s="127" t="s">
        <v>218</v>
      </c>
      <c r="C11" s="127" t="s">
        <v>219</v>
      </c>
      <c r="D11" s="127" t="s">
        <v>207</v>
      </c>
    </row>
    <row r="12" customFormat="false" ht="15.75" hidden="false" customHeight="true" outlineLevel="0" collapsed="false">
      <c r="A12" s="125" t="n">
        <f aca="false">A11+1</f>
        <v>11</v>
      </c>
      <c r="B12" s="127" t="s">
        <v>53</v>
      </c>
      <c r="C12" s="127" t="s">
        <v>198</v>
      </c>
      <c r="D12" s="127" t="s">
        <v>220</v>
      </c>
    </row>
    <row r="13" customFormat="false" ht="15.75" hidden="false" customHeight="true" outlineLevel="0" collapsed="false">
      <c r="A13" s="125" t="n">
        <f aca="false">A12+1</f>
        <v>12</v>
      </c>
      <c r="B13" s="126" t="s">
        <v>221</v>
      </c>
      <c r="C13" s="127" t="s">
        <v>222</v>
      </c>
      <c r="D13" s="127" t="s">
        <v>223</v>
      </c>
    </row>
    <row r="14" customFormat="false" ht="15.75" hidden="false" customHeight="true" outlineLevel="0" collapsed="false">
      <c r="A14" s="125" t="n">
        <f aca="false">A13+1</f>
        <v>13</v>
      </c>
      <c r="B14" s="126" t="s">
        <v>224</v>
      </c>
      <c r="C14" s="127" t="s">
        <v>225</v>
      </c>
      <c r="D14" s="127" t="s">
        <v>226</v>
      </c>
    </row>
    <row r="15" customFormat="false" ht="15.75" hidden="false" customHeight="true" outlineLevel="0" collapsed="false">
      <c r="A15" s="125" t="n">
        <f aca="false">A14+1</f>
        <v>14</v>
      </c>
      <c r="B15" s="126" t="s">
        <v>86</v>
      </c>
      <c r="C15" s="127" t="s">
        <v>227</v>
      </c>
      <c r="D15" s="127" t="s">
        <v>207</v>
      </c>
    </row>
    <row r="16" customFormat="false" ht="15.75" hidden="false" customHeight="true" outlineLevel="0" collapsed="false">
      <c r="A16" s="125" t="n">
        <f aca="false">A15+1</f>
        <v>15</v>
      </c>
      <c r="B16" s="126" t="s">
        <v>11</v>
      </c>
      <c r="C16" s="127" t="s">
        <v>228</v>
      </c>
      <c r="D16" s="127" t="s">
        <v>229</v>
      </c>
    </row>
    <row r="17" customFormat="false" ht="15.75" hidden="false" customHeight="true" outlineLevel="0" collapsed="false">
      <c r="A17" s="125" t="n">
        <f aca="false">A16+1</f>
        <v>16</v>
      </c>
      <c r="B17" s="126" t="s">
        <v>230</v>
      </c>
      <c r="C17" s="127" t="s">
        <v>225</v>
      </c>
      <c r="D17" s="127" t="s">
        <v>231</v>
      </c>
    </row>
    <row r="18" customFormat="false" ht="15.75" hidden="false" customHeight="true" outlineLevel="0" collapsed="false">
      <c r="A18" s="125" t="n">
        <v>18</v>
      </c>
      <c r="B18" s="126" t="s">
        <v>37</v>
      </c>
      <c r="C18" s="127" t="s">
        <v>232</v>
      </c>
      <c r="D18" s="127" t="s">
        <v>233</v>
      </c>
    </row>
    <row r="19" customFormat="false" ht="15.75" hidden="false" customHeight="true" outlineLevel="0" collapsed="false">
      <c r="A19" s="127" t="s">
        <v>234</v>
      </c>
      <c r="B19" s="126" t="s">
        <v>235</v>
      </c>
    </row>
    <row r="20" customFormat="false" ht="15.75" hidden="false" customHeight="true" outlineLevel="0" collapsed="false">
      <c r="A20" s="127" t="s">
        <v>236</v>
      </c>
      <c r="B20" s="126" t="s">
        <v>113</v>
      </c>
    </row>
    <row r="21" customFormat="false" ht="15.75" hidden="false" customHeight="true" outlineLevel="0" collapsed="false">
      <c r="A21" s="127" t="s">
        <v>237</v>
      </c>
      <c r="B21" s="126" t="s">
        <v>238</v>
      </c>
    </row>
    <row r="22" customFormat="false" ht="15.75" hidden="false" customHeight="true" outlineLevel="0" collapsed="false">
      <c r="A22" s="127" t="n">
        <v>19</v>
      </c>
      <c r="B22" s="126" t="s">
        <v>239</v>
      </c>
      <c r="C22" s="127" t="s">
        <v>240</v>
      </c>
    </row>
    <row r="23" customFormat="false" ht="15.75" hidden="false" customHeight="true" outlineLevel="0" collapsed="false">
      <c r="B23" s="126" t="s">
        <v>241</v>
      </c>
    </row>
    <row r="24" customFormat="false" ht="15.75" hidden="false" customHeight="true" outlineLevel="0" collapsed="false">
      <c r="B24" s="126" t="s">
        <v>9</v>
      </c>
    </row>
    <row r="25" customFormat="false" ht="15.75" hidden="false" customHeight="true" outlineLevel="0" collapsed="false">
      <c r="B25" s="126" t="s">
        <v>242</v>
      </c>
    </row>
    <row r="26" customFormat="false" ht="15.75" hidden="false" customHeight="true" outlineLevel="0" collapsed="false">
      <c r="B26" s="126" t="s">
        <v>243</v>
      </c>
      <c r="C26" s="127" t="s">
        <v>225</v>
      </c>
      <c r="D26" s="127" t="s">
        <v>244</v>
      </c>
    </row>
    <row r="27" customFormat="false" ht="15.75" hidden="false" customHeight="true" outlineLevel="0" collapsed="false">
      <c r="B27" s="126" t="s">
        <v>245</v>
      </c>
    </row>
    <row r="28" customFormat="false" ht="15.75" hidden="false" customHeight="true" outlineLevel="0" collapsed="false">
      <c r="B28" s="126" t="s">
        <v>246</v>
      </c>
      <c r="C28" s="127" t="s">
        <v>198</v>
      </c>
      <c r="D28" s="127" t="s">
        <v>220</v>
      </c>
    </row>
    <row r="29" customFormat="false" ht="15.75" hidden="false" customHeight="true" outlineLevel="0" collapsed="false">
      <c r="B29" s="127" t="s">
        <v>247</v>
      </c>
      <c r="C29" s="127" t="s">
        <v>209</v>
      </c>
      <c r="D29" s="127" t="s">
        <v>248</v>
      </c>
    </row>
    <row r="30" customFormat="false" ht="15.75" hidden="false" customHeight="true" outlineLevel="0" collapsed="false">
      <c r="B30" s="127" t="s">
        <v>249</v>
      </c>
      <c r="C30" s="127" t="s">
        <v>250</v>
      </c>
      <c r="D30" s="127" t="s">
        <v>251</v>
      </c>
    </row>
    <row r="31" customFormat="false" ht="15.75" hidden="false" customHeight="true" outlineLevel="0" collapsed="false">
      <c r="B31" s="127" t="s">
        <v>30</v>
      </c>
    </row>
    <row r="32" customFormat="false" ht="15.75" hidden="false" customHeight="true" outlineLevel="0" collapsed="false">
      <c r="B32" s="127" t="s">
        <v>252</v>
      </c>
      <c r="C32" s="127" t="s">
        <v>253</v>
      </c>
    </row>
    <row r="33" customFormat="false" ht="15.75" hidden="false" customHeight="true" outlineLevel="0" collapsed="false">
      <c r="A33" s="127" t="s">
        <v>254</v>
      </c>
      <c r="B33" s="127" t="s">
        <v>254</v>
      </c>
      <c r="C33" s="127" t="s">
        <v>254</v>
      </c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pane xSplit="1" ySplit="0" topLeftCell="B28" activePane="topRight" state="frozen"/>
      <selection pane="topLeft" activeCell="A28" activeCellId="0" sqref="A28"/>
      <selection pane="topRight" activeCell="B9" activeCellId="0" sqref="B9"/>
    </sheetView>
  </sheetViews>
  <sheetFormatPr defaultColWidth="11.82421875" defaultRowHeight="12.8" zeroHeight="false" outlineLevelRow="0" outlineLevelCol="0"/>
  <cols>
    <col collapsed="false" customWidth="true" hidden="false" outlineLevel="0" max="7" min="1" style="0" width="25.33"/>
    <col collapsed="false" customWidth="true" hidden="false" outlineLevel="0" max="26" min="8" style="0" width="13.19"/>
    <col collapsed="false" customWidth="true" hidden="false" outlineLevel="0" max="64" min="27" style="0" width="13.43"/>
  </cols>
  <sheetData>
    <row r="1" customFormat="false" ht="15.75" hidden="false" customHeight="true" outlineLevel="0" collapsed="false">
      <c r="A1" s="128" t="s">
        <v>255</v>
      </c>
      <c r="B1" s="128" t="s">
        <v>256</v>
      </c>
      <c r="C1" s="128" t="s">
        <v>257</v>
      </c>
      <c r="D1" s="128" t="s">
        <v>258</v>
      </c>
      <c r="E1" s="128" t="s">
        <v>259</v>
      </c>
      <c r="F1" s="128" t="s">
        <v>260</v>
      </c>
      <c r="G1" s="128" t="s">
        <v>261</v>
      </c>
    </row>
    <row r="2" customFormat="false" ht="15.75" hidden="false" customHeight="true" outlineLevel="0" collapsed="false">
      <c r="A2" s="127" t="s">
        <v>12</v>
      </c>
      <c r="B2" s="127" t="s">
        <v>262</v>
      </c>
      <c r="C2" s="127" t="s">
        <v>263</v>
      </c>
      <c r="D2" s="127" t="s">
        <v>264</v>
      </c>
      <c r="E2" s="127" t="n">
        <v>2019</v>
      </c>
      <c r="F2" s="127" t="s">
        <v>265</v>
      </c>
      <c r="G2" s="127" t="s">
        <v>266</v>
      </c>
    </row>
    <row r="3" customFormat="false" ht="15.75" hidden="false" customHeight="true" outlineLevel="0" collapsed="false">
      <c r="A3" s="127" t="s">
        <v>39</v>
      </c>
      <c r="B3" s="127" t="s">
        <v>267</v>
      </c>
      <c r="C3" s="127" t="s">
        <v>263</v>
      </c>
      <c r="D3" s="127" t="s">
        <v>268</v>
      </c>
      <c r="E3" s="127" t="n">
        <v>1991</v>
      </c>
      <c r="F3" s="127" t="s">
        <v>269</v>
      </c>
      <c r="G3" s="127" t="s">
        <v>266</v>
      </c>
    </row>
    <row r="4" customFormat="false" ht="15.75" hidden="false" customHeight="true" outlineLevel="0" collapsed="false">
      <c r="A4" s="127" t="s">
        <v>46</v>
      </c>
      <c r="B4" s="127" t="s">
        <v>270</v>
      </c>
      <c r="C4" s="127" t="s">
        <v>263</v>
      </c>
      <c r="D4" s="127" t="s">
        <v>271</v>
      </c>
      <c r="E4" s="127" t="n">
        <v>2014</v>
      </c>
      <c r="F4" s="127" t="s">
        <v>272</v>
      </c>
      <c r="G4" s="127" t="s">
        <v>266</v>
      </c>
    </row>
    <row r="5" customFormat="false" ht="15.75" hidden="false" customHeight="true" outlineLevel="0" collapsed="false">
      <c r="A5" s="127" t="s">
        <v>38</v>
      </c>
      <c r="B5" s="127" t="s">
        <v>273</v>
      </c>
      <c r="C5" s="127" t="s">
        <v>263</v>
      </c>
      <c r="D5" s="127" t="s">
        <v>274</v>
      </c>
      <c r="E5" s="127" t="n">
        <v>2010</v>
      </c>
      <c r="F5" s="127" t="s">
        <v>275</v>
      </c>
      <c r="G5" s="127" t="s">
        <v>266</v>
      </c>
    </row>
    <row r="6" customFormat="false" ht="15.75" hidden="false" customHeight="true" outlineLevel="0" collapsed="false">
      <c r="A6" s="127" t="s">
        <v>18</v>
      </c>
      <c r="B6" s="127" t="s">
        <v>276</v>
      </c>
      <c r="C6" s="127" t="s">
        <v>263</v>
      </c>
      <c r="D6" s="127" t="s">
        <v>277</v>
      </c>
      <c r="E6" s="127" t="n">
        <v>2014</v>
      </c>
      <c r="F6" s="127" t="s">
        <v>278</v>
      </c>
      <c r="G6" s="127" t="s">
        <v>266</v>
      </c>
    </row>
    <row r="7" customFormat="false" ht="15.75" hidden="false" customHeight="true" outlineLevel="0" collapsed="false">
      <c r="A7" s="127" t="s">
        <v>29</v>
      </c>
      <c r="B7" s="127" t="s">
        <v>279</v>
      </c>
      <c r="C7" s="127" t="s">
        <v>263</v>
      </c>
      <c r="D7" s="127" t="s">
        <v>280</v>
      </c>
      <c r="E7" s="127" t="n">
        <v>2014</v>
      </c>
      <c r="F7" s="127" t="s">
        <v>278</v>
      </c>
      <c r="G7" s="127" t="s">
        <v>266</v>
      </c>
    </row>
    <row r="8" customFormat="false" ht="15.75" hidden="false" customHeight="true" outlineLevel="0" collapsed="false">
      <c r="A8" s="127" t="s">
        <v>47</v>
      </c>
      <c r="B8" s="127" t="s">
        <v>281</v>
      </c>
      <c r="C8" s="127" t="s">
        <v>263</v>
      </c>
      <c r="D8" s="127" t="n">
        <v>488930</v>
      </c>
      <c r="E8" s="127" t="n">
        <v>1998</v>
      </c>
      <c r="F8" s="127" t="s">
        <v>282</v>
      </c>
      <c r="G8" s="127" t="s">
        <v>266</v>
      </c>
    </row>
    <row r="9" customFormat="false" ht="15.75" hidden="false" customHeight="true" outlineLevel="0" collapsed="false">
      <c r="A9" s="127" t="s">
        <v>24</v>
      </c>
      <c r="B9" s="127" t="s">
        <v>283</v>
      </c>
      <c r="C9" s="127" t="s">
        <v>263</v>
      </c>
      <c r="D9" s="127" t="s">
        <v>284</v>
      </c>
      <c r="E9" s="127" t="n">
        <v>2013</v>
      </c>
      <c r="F9" s="127" t="s">
        <v>285</v>
      </c>
      <c r="G9" s="127" t="s">
        <v>266</v>
      </c>
    </row>
    <row r="10" customFormat="false" ht="15.75" hidden="false" customHeight="true" outlineLevel="0" collapsed="false">
      <c r="A10" s="127" t="s">
        <v>16</v>
      </c>
      <c r="B10" s="127" t="s">
        <v>286</v>
      </c>
      <c r="C10" s="127" t="s">
        <v>263</v>
      </c>
      <c r="D10" s="127" t="s">
        <v>287</v>
      </c>
      <c r="E10" s="127" t="n">
        <v>2012</v>
      </c>
      <c r="F10" s="127" t="s">
        <v>288</v>
      </c>
      <c r="G10" s="127" t="s">
        <v>266</v>
      </c>
    </row>
    <row r="11" customFormat="false" ht="15.75" hidden="false" customHeight="true" outlineLevel="0" collapsed="false">
      <c r="A11" s="127" t="s">
        <v>31</v>
      </c>
      <c r="B11" s="127" t="s">
        <v>289</v>
      </c>
      <c r="C11" s="127" t="s">
        <v>263</v>
      </c>
      <c r="D11" s="127" t="s">
        <v>290</v>
      </c>
      <c r="E11" s="127" t="n">
        <v>2012</v>
      </c>
      <c r="F11" s="127" t="s">
        <v>288</v>
      </c>
      <c r="G11" s="127" t="s">
        <v>266</v>
      </c>
    </row>
    <row r="12" customFormat="false" ht="15.75" hidden="false" customHeight="true" outlineLevel="0" collapsed="false">
      <c r="A12" s="127" t="s">
        <v>44</v>
      </c>
      <c r="B12" s="127" t="s">
        <v>291</v>
      </c>
      <c r="C12" s="127" t="s">
        <v>263</v>
      </c>
      <c r="D12" s="127" t="s">
        <v>292</v>
      </c>
      <c r="E12" s="127" t="n">
        <v>2013</v>
      </c>
      <c r="F12" s="127" t="s">
        <v>293</v>
      </c>
      <c r="G12" s="127" t="s">
        <v>266</v>
      </c>
    </row>
    <row r="13" customFormat="false" ht="15.75" hidden="false" customHeight="true" outlineLevel="0" collapsed="false">
      <c r="A13" s="127" t="s">
        <v>41</v>
      </c>
      <c r="B13" s="127" t="s">
        <v>294</v>
      </c>
      <c r="C13" s="127" t="s">
        <v>263</v>
      </c>
      <c r="D13" s="127" t="s">
        <v>295</v>
      </c>
      <c r="E13" s="127" t="n">
        <v>2013</v>
      </c>
      <c r="F13" s="127" t="s">
        <v>285</v>
      </c>
      <c r="G13" s="127" t="s">
        <v>266</v>
      </c>
    </row>
    <row r="14" customFormat="false" ht="15.75" hidden="false" customHeight="true" outlineLevel="0" collapsed="false">
      <c r="A14" s="127" t="s">
        <v>49</v>
      </c>
      <c r="B14" s="127" t="s">
        <v>296</v>
      </c>
      <c r="C14" s="127" t="s">
        <v>263</v>
      </c>
      <c r="D14" s="127" t="s">
        <v>297</v>
      </c>
      <c r="E14" s="127" t="n">
        <v>2013</v>
      </c>
      <c r="F14" s="127" t="s">
        <v>298</v>
      </c>
      <c r="G14" s="127" t="s">
        <v>266</v>
      </c>
    </row>
    <row r="15" customFormat="false" ht="15.75" hidden="false" customHeight="true" outlineLevel="0" collapsed="false">
      <c r="A15" s="127" t="s">
        <v>35</v>
      </c>
      <c r="B15" s="127" t="s">
        <v>299</v>
      </c>
      <c r="C15" s="127" t="s">
        <v>263</v>
      </c>
      <c r="D15" s="127" t="s">
        <v>300</v>
      </c>
      <c r="E15" s="127" t="n">
        <v>2</v>
      </c>
      <c r="F15" s="127" t="s">
        <v>285</v>
      </c>
      <c r="G15" s="127" t="s">
        <v>266</v>
      </c>
    </row>
    <row r="16" customFormat="false" ht="15.75" hidden="false" customHeight="true" outlineLevel="0" collapsed="false">
      <c r="A16" s="127" t="s">
        <v>23</v>
      </c>
      <c r="B16" s="127" t="s">
        <v>301</v>
      </c>
      <c r="C16" s="127" t="s">
        <v>263</v>
      </c>
      <c r="D16" s="127" t="s">
        <v>302</v>
      </c>
      <c r="E16" s="127" t="n">
        <v>2013</v>
      </c>
      <c r="F16" s="127" t="s">
        <v>285</v>
      </c>
      <c r="G16" s="127" t="s">
        <v>266</v>
      </c>
    </row>
    <row r="17" customFormat="false" ht="15.75" hidden="false" customHeight="true" outlineLevel="0" collapsed="false">
      <c r="A17" s="127" t="s">
        <v>303</v>
      </c>
      <c r="B17" s="127" t="s">
        <v>304</v>
      </c>
      <c r="C17" s="127" t="s">
        <v>263</v>
      </c>
      <c r="D17" s="127" t="s">
        <v>305</v>
      </c>
      <c r="E17" s="127" t="n">
        <v>2000</v>
      </c>
      <c r="F17" s="127" t="s">
        <v>306</v>
      </c>
      <c r="G17" s="127" t="s">
        <v>307</v>
      </c>
    </row>
    <row r="18" customFormat="false" ht="15.75" hidden="false" customHeight="true" outlineLevel="0" collapsed="false">
      <c r="A18" s="127" t="s">
        <v>308</v>
      </c>
      <c r="B18" s="127" t="s">
        <v>309</v>
      </c>
      <c r="C18" s="127" t="s">
        <v>263</v>
      </c>
      <c r="D18" s="127" t="s">
        <v>310</v>
      </c>
      <c r="E18" s="127" t="n">
        <v>2003</v>
      </c>
      <c r="F18" s="127" t="s">
        <v>311</v>
      </c>
      <c r="G18" s="127" t="s">
        <v>307</v>
      </c>
    </row>
    <row r="19" customFormat="false" ht="15.75" hidden="false" customHeight="true" outlineLevel="0" collapsed="false">
      <c r="A19" s="127" t="s">
        <v>312</v>
      </c>
      <c r="B19" s="127" t="s">
        <v>313</v>
      </c>
      <c r="C19" s="127" t="s">
        <v>263</v>
      </c>
      <c r="D19" s="127" t="s">
        <v>314</v>
      </c>
      <c r="E19" s="127" t="n">
        <v>2005</v>
      </c>
      <c r="F19" s="127" t="s">
        <v>315</v>
      </c>
      <c r="G19" s="127" t="s">
        <v>307</v>
      </c>
    </row>
    <row r="20" customFormat="false" ht="15.75" hidden="false" customHeight="true" outlineLevel="0" collapsed="false">
      <c r="A20" s="127" t="s">
        <v>316</v>
      </c>
      <c r="B20" s="127" t="s">
        <v>317</v>
      </c>
      <c r="C20" s="127" t="s">
        <v>263</v>
      </c>
      <c r="D20" s="127" t="s">
        <v>318</v>
      </c>
      <c r="E20" s="127" t="n">
        <v>1999</v>
      </c>
      <c r="F20" s="127" t="s">
        <v>319</v>
      </c>
      <c r="G20" s="127" t="s">
        <v>307</v>
      </c>
    </row>
    <row r="21" customFormat="false" ht="15.75" hidden="false" customHeight="true" outlineLevel="0" collapsed="false">
      <c r="A21" s="127" t="s">
        <v>316</v>
      </c>
      <c r="B21" s="127" t="s">
        <v>320</v>
      </c>
      <c r="C21" s="127" t="s">
        <v>263</v>
      </c>
      <c r="D21" s="127" t="s">
        <v>321</v>
      </c>
      <c r="E21" s="127" t="n">
        <v>1991</v>
      </c>
      <c r="F21" s="127" t="s">
        <v>306</v>
      </c>
      <c r="G21" s="127" t="s">
        <v>307</v>
      </c>
    </row>
    <row r="22" customFormat="false" ht="15.75" hidden="false" customHeight="true" outlineLevel="0" collapsed="false">
      <c r="A22" s="127" t="s">
        <v>322</v>
      </c>
      <c r="B22" s="127" t="s">
        <v>323</v>
      </c>
      <c r="C22" s="127" t="s">
        <v>263</v>
      </c>
      <c r="D22" s="127" t="s">
        <v>324</v>
      </c>
      <c r="E22" s="127" t="n">
        <v>2014</v>
      </c>
      <c r="F22" s="127" t="s">
        <v>325</v>
      </c>
      <c r="G22" s="127" t="s">
        <v>307</v>
      </c>
    </row>
    <row r="23" customFormat="false" ht="15.75" hidden="false" customHeight="true" outlineLevel="0" collapsed="false">
      <c r="A23" s="127" t="s">
        <v>326</v>
      </c>
      <c r="B23" s="127" t="s">
        <v>327</v>
      </c>
      <c r="C23" s="127" t="s">
        <v>263</v>
      </c>
      <c r="D23" s="127" t="s">
        <v>328</v>
      </c>
      <c r="E23" s="127" t="n">
        <v>1988</v>
      </c>
      <c r="F23" s="127" t="s">
        <v>329</v>
      </c>
      <c r="G23" s="127" t="s">
        <v>307</v>
      </c>
    </row>
    <row r="24" customFormat="false" ht="15.75" hidden="false" customHeight="true" outlineLevel="0" collapsed="false">
      <c r="A24" s="127" t="s">
        <v>330</v>
      </c>
      <c r="B24" s="127" t="s">
        <v>331</v>
      </c>
      <c r="C24" s="127" t="s">
        <v>263</v>
      </c>
      <c r="D24" s="127" t="s">
        <v>332</v>
      </c>
      <c r="E24" s="127" t="n">
        <v>2016</v>
      </c>
      <c r="F24" s="127" t="s">
        <v>333</v>
      </c>
      <c r="G24" s="127" t="s">
        <v>307</v>
      </c>
    </row>
    <row r="25" customFormat="false" ht="15.75" hidden="false" customHeight="true" outlineLevel="0" collapsed="false">
      <c r="A25" s="127" t="s">
        <v>334</v>
      </c>
      <c r="B25" s="127" t="s">
        <v>335</v>
      </c>
      <c r="C25" s="127" t="s">
        <v>263</v>
      </c>
      <c r="D25" s="127" t="s">
        <v>336</v>
      </c>
      <c r="E25" s="127" t="n">
        <v>2015</v>
      </c>
      <c r="F25" s="127" t="s">
        <v>337</v>
      </c>
      <c r="G25" s="127" t="s">
        <v>338</v>
      </c>
    </row>
    <row r="26" customFormat="false" ht="15.75" hidden="false" customHeight="true" outlineLevel="0" collapsed="false">
      <c r="A26" s="127" t="s">
        <v>339</v>
      </c>
      <c r="B26" s="127" t="s">
        <v>340</v>
      </c>
      <c r="C26" s="127" t="s">
        <v>263</v>
      </c>
      <c r="D26" s="127" t="s">
        <v>341</v>
      </c>
      <c r="E26" s="127" t="n">
        <v>2015</v>
      </c>
      <c r="F26" s="127" t="s">
        <v>342</v>
      </c>
      <c r="G26" s="127" t="s">
        <v>338</v>
      </c>
    </row>
    <row r="27" customFormat="false" ht="15.75" hidden="false" customHeight="true" outlineLevel="0" collapsed="false">
      <c r="A27" s="127" t="s">
        <v>343</v>
      </c>
      <c r="B27" s="127" t="s">
        <v>344</v>
      </c>
      <c r="C27" s="127" t="s">
        <v>263</v>
      </c>
      <c r="D27" s="127" t="s">
        <v>345</v>
      </c>
      <c r="E27" s="127" t="n">
        <v>2014</v>
      </c>
      <c r="F27" s="127" t="s">
        <v>346</v>
      </c>
      <c r="G27" s="127" t="s">
        <v>338</v>
      </c>
    </row>
    <row r="28" customFormat="false" ht="15.75" hidden="false" customHeight="true" outlineLevel="0" collapsed="false">
      <c r="A28" s="127" t="s">
        <v>347</v>
      </c>
      <c r="B28" s="127" t="s">
        <v>348</v>
      </c>
      <c r="C28" s="127" t="s">
        <v>263</v>
      </c>
      <c r="D28" s="127" t="s">
        <v>349</v>
      </c>
      <c r="E28" s="127" t="n">
        <v>2016</v>
      </c>
      <c r="F28" s="127" t="s">
        <v>350</v>
      </c>
      <c r="G28" s="127" t="s">
        <v>338</v>
      </c>
    </row>
    <row r="29" customFormat="false" ht="15.75" hidden="false" customHeight="true" outlineLevel="0" collapsed="false">
      <c r="A29" s="127" t="s">
        <v>351</v>
      </c>
      <c r="B29" s="127" t="s">
        <v>352</v>
      </c>
      <c r="C29" s="127" t="s">
        <v>263</v>
      </c>
      <c r="D29" s="127" t="s">
        <v>353</v>
      </c>
      <c r="E29" s="127" t="n">
        <v>2019</v>
      </c>
      <c r="F29" s="127" t="s">
        <v>350</v>
      </c>
      <c r="G29" s="127" t="s">
        <v>338</v>
      </c>
    </row>
    <row r="30" customFormat="false" ht="15.75" hidden="false" customHeight="true" outlineLevel="0" collapsed="false">
      <c r="A30" s="127" t="s">
        <v>354</v>
      </c>
      <c r="B30" s="127" t="s">
        <v>355</v>
      </c>
      <c r="C30" s="127" t="s">
        <v>263</v>
      </c>
      <c r="D30" s="127" t="s">
        <v>356</v>
      </c>
      <c r="E30" s="127" t="n">
        <v>2014</v>
      </c>
      <c r="F30" s="127" t="s">
        <v>357</v>
      </c>
      <c r="G30" s="127" t="s">
        <v>358</v>
      </c>
    </row>
    <row r="31" customFormat="false" ht="15.75" hidden="false" customHeight="true" outlineLevel="0" collapsed="false">
      <c r="A31" s="127" t="s">
        <v>359</v>
      </c>
      <c r="B31" s="127" t="s">
        <v>360</v>
      </c>
      <c r="C31" s="127" t="s">
        <v>263</v>
      </c>
      <c r="D31" s="127" t="s">
        <v>361</v>
      </c>
      <c r="E31" s="127" t="n">
        <v>1978</v>
      </c>
      <c r="F31" s="127" t="s">
        <v>306</v>
      </c>
      <c r="G31" s="127" t="s">
        <v>362</v>
      </c>
    </row>
    <row r="32" customFormat="false" ht="15.75" hidden="false" customHeight="true" outlineLevel="0" collapsed="false">
      <c r="A32" s="127" t="s">
        <v>363</v>
      </c>
      <c r="B32" s="127" t="s">
        <v>364</v>
      </c>
      <c r="C32" s="127" t="s">
        <v>263</v>
      </c>
      <c r="D32" s="127" t="s">
        <v>365</v>
      </c>
      <c r="E32" s="127" t="n">
        <v>1986</v>
      </c>
      <c r="F32" s="127" t="s">
        <v>366</v>
      </c>
      <c r="G32" s="127" t="s">
        <v>362</v>
      </c>
    </row>
    <row r="33" customFormat="false" ht="15.75" hidden="false" customHeight="true" outlineLevel="0" collapsed="false">
      <c r="A33" s="127" t="s">
        <v>367</v>
      </c>
      <c r="B33" s="127" t="s">
        <v>368</v>
      </c>
      <c r="C33" s="127" t="s">
        <v>263</v>
      </c>
      <c r="D33" s="127" t="s">
        <v>369</v>
      </c>
      <c r="E33" s="127" t="n">
        <v>1989</v>
      </c>
      <c r="F33" s="127" t="s">
        <v>370</v>
      </c>
      <c r="G33" s="127" t="s">
        <v>362</v>
      </c>
    </row>
    <row r="34" customFormat="false" ht="15.75" hidden="false" customHeight="true" outlineLevel="0" collapsed="false">
      <c r="A34" s="127" t="s">
        <v>371</v>
      </c>
      <c r="B34" s="127" t="s">
        <v>372</v>
      </c>
      <c r="C34" s="127" t="s">
        <v>263</v>
      </c>
      <c r="D34" s="127" t="s">
        <v>373</v>
      </c>
      <c r="E34" s="127" t="n">
        <v>1979</v>
      </c>
      <c r="F34" s="127" t="s">
        <v>306</v>
      </c>
      <c r="G34" s="127" t="s">
        <v>362</v>
      </c>
    </row>
    <row r="35" customFormat="false" ht="15.75" hidden="false" customHeight="true" outlineLevel="0" collapsed="false">
      <c r="A35" s="127" t="s">
        <v>374</v>
      </c>
      <c r="B35" s="127" t="s">
        <v>375</v>
      </c>
      <c r="C35" s="127" t="s">
        <v>263</v>
      </c>
      <c r="D35" s="127" t="s">
        <v>376</v>
      </c>
      <c r="E35" s="127" t="n">
        <v>1985</v>
      </c>
      <c r="F35" s="127" t="s">
        <v>377</v>
      </c>
      <c r="G35" s="127" t="s">
        <v>362</v>
      </c>
    </row>
    <row r="36" customFormat="false" ht="15.75" hidden="false" customHeight="true" outlineLevel="0" collapsed="false">
      <c r="A36" s="127" t="s">
        <v>378</v>
      </c>
      <c r="B36" s="127" t="s">
        <v>379</v>
      </c>
      <c r="C36" s="127" t="s">
        <v>263</v>
      </c>
      <c r="D36" s="127" t="s">
        <v>380</v>
      </c>
      <c r="E36" s="127" t="n">
        <v>2011</v>
      </c>
      <c r="F36" s="127" t="s">
        <v>381</v>
      </c>
      <c r="G36" s="127" t="s">
        <v>362</v>
      </c>
    </row>
    <row r="37" customFormat="false" ht="15.75" hidden="false" customHeight="true" outlineLevel="0" collapsed="false">
      <c r="A37" s="127" t="s">
        <v>382</v>
      </c>
      <c r="B37" s="127" t="s">
        <v>383</v>
      </c>
      <c r="C37" s="127" t="s">
        <v>263</v>
      </c>
      <c r="D37" s="127" t="s">
        <v>384</v>
      </c>
      <c r="E37" s="127" t="n">
        <v>1972</v>
      </c>
      <c r="F37" s="127" t="s">
        <v>370</v>
      </c>
      <c r="G37" s="127" t="s">
        <v>362</v>
      </c>
    </row>
    <row r="38" customFormat="false" ht="15.75" hidden="false" customHeight="true" outlineLevel="0" collapsed="false">
      <c r="A38" s="127" t="s">
        <v>385</v>
      </c>
      <c r="B38" s="127" t="s">
        <v>386</v>
      </c>
      <c r="C38" s="127" t="s">
        <v>263</v>
      </c>
      <c r="D38" s="127" t="s">
        <v>387</v>
      </c>
      <c r="E38" s="127" t="n">
        <v>1979</v>
      </c>
      <c r="F38" s="127" t="s">
        <v>306</v>
      </c>
      <c r="G38" s="127" t="s">
        <v>362</v>
      </c>
    </row>
    <row r="39" customFormat="false" ht="15.75" hidden="false" customHeight="true" outlineLevel="0" collapsed="false">
      <c r="A39" s="127" t="s">
        <v>388</v>
      </c>
      <c r="B39" s="127" t="s">
        <v>389</v>
      </c>
      <c r="C39" s="127" t="s">
        <v>263</v>
      </c>
      <c r="D39" s="127" t="s">
        <v>390</v>
      </c>
      <c r="E39" s="127" t="n">
        <v>2012</v>
      </c>
      <c r="F39" s="127" t="s">
        <v>391</v>
      </c>
      <c r="G39" s="127" t="s">
        <v>362</v>
      </c>
    </row>
    <row r="40" customFormat="false" ht="15.75" hidden="false" customHeight="true" outlineLevel="0" collapsed="false">
      <c r="A40" s="127" t="s">
        <v>392</v>
      </c>
      <c r="B40" s="127" t="s">
        <v>393</v>
      </c>
      <c r="C40" s="127" t="s">
        <v>263</v>
      </c>
      <c r="D40" s="127" t="s">
        <v>394</v>
      </c>
      <c r="E40" s="127" t="n">
        <v>1991</v>
      </c>
      <c r="F40" s="127" t="s">
        <v>370</v>
      </c>
      <c r="G40" s="127" t="s">
        <v>362</v>
      </c>
    </row>
    <row r="41" customFormat="false" ht="15.75" hidden="false" customHeight="true" outlineLevel="0" collapsed="false">
      <c r="A41" s="126" t="s">
        <v>395</v>
      </c>
      <c r="B41" s="126" t="s">
        <v>395</v>
      </c>
    </row>
    <row r="42" customFormat="false" ht="15.75" hidden="false" customHeight="true" outlineLevel="0" collapsed="false">
      <c r="A42" s="126" t="s">
        <v>21</v>
      </c>
      <c r="B42" s="126" t="s">
        <v>21</v>
      </c>
    </row>
    <row r="43" customFormat="false" ht="15.75" hidden="false" customHeight="true" outlineLevel="0" collapsed="false">
      <c r="A43" s="126" t="s">
        <v>10</v>
      </c>
      <c r="B43" s="126" t="s">
        <v>10</v>
      </c>
    </row>
    <row r="44" customFormat="false" ht="15.75" hidden="false" customHeight="true" outlineLevel="0" collapsed="false">
      <c r="A44" s="126" t="s">
        <v>396</v>
      </c>
      <c r="B44" s="126" t="s">
        <v>396</v>
      </c>
    </row>
    <row r="45" customFormat="false" ht="15.75" hidden="false" customHeight="true" outlineLevel="0" collapsed="false">
      <c r="A45" s="126" t="s">
        <v>397</v>
      </c>
      <c r="B45" s="126" t="s">
        <v>398</v>
      </c>
    </row>
    <row r="46" customFormat="false" ht="15.75" hidden="false" customHeight="true" outlineLevel="0" collapsed="false">
      <c r="A46" s="126" t="s">
        <v>32</v>
      </c>
      <c r="B46" s="126" t="s">
        <v>32</v>
      </c>
    </row>
    <row r="47" customFormat="false" ht="15.75" hidden="false" customHeight="true" outlineLevel="0" collapsed="false">
      <c r="A47" s="126" t="s">
        <v>235</v>
      </c>
      <c r="B47" s="126" t="s">
        <v>27</v>
      </c>
    </row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ColWidth="11.82421875" defaultRowHeight="12.8" zeroHeight="false" outlineLevelRow="0" outlineLevelCol="0"/>
  <sheetData>
    <row r="1" customFormat="false" ht="12.8" hidden="false" customHeight="false" outlineLevel="0" collapsed="false">
      <c r="A1" s="129" t="n">
        <v>44535</v>
      </c>
      <c r="B1" s="0" t="n">
        <v>500</v>
      </c>
      <c r="C1" s="0" t="n">
        <v>381716</v>
      </c>
    </row>
    <row r="2" customFormat="false" ht="12.8" hidden="false" customHeight="false" outlineLevel="0" collapsed="false">
      <c r="A2" s="130" t="s">
        <v>399</v>
      </c>
      <c r="B2" s="0" t="n">
        <v>100</v>
      </c>
    </row>
    <row r="3" customFormat="false" ht="12.8" hidden="false" customHeight="false" outlineLevel="0" collapsed="false">
      <c r="A3" s="131" t="s">
        <v>400</v>
      </c>
      <c r="B3" s="132" t="n">
        <f aca="false">131+448</f>
        <v>579</v>
      </c>
    </row>
    <row r="4" customFormat="false" ht="12.8" hidden="false" customHeight="false" outlineLevel="0" collapsed="false">
      <c r="A4" s="131" t="s">
        <v>401</v>
      </c>
      <c r="B4" s="132" t="n">
        <f aca="false">274+447</f>
        <v>721</v>
      </c>
      <c r="C4" s="0" t="n">
        <v>1002</v>
      </c>
    </row>
    <row r="5" customFormat="false" ht="12.8" hidden="false" customHeight="false" outlineLevel="0" collapsed="false">
      <c r="C5" s="133" t="n">
        <f aca="false">C4/721</f>
        <v>1.38973647711512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9642</TotalTime>
  <Application>LibreOffice/7.2.0.4$Linux_X86_64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2021-10-28T12:21:51Z</dcterms:modified>
  <cp:revision>222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