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<sst xmlns="http://schemas.openxmlformats.org/spreadsheetml/2006/main" count="178" uniqueCount="80">
  <si>
    <t>Control</t>
  </si>
  <si>
    <t>Experiment</t>
  </si>
  <si>
    <t>Total</t>
  </si>
  <si>
    <t>Sign Tests</t>
  </si>
  <si>
    <t>net conversion</t>
  </si>
  <si>
    <t>gr conversion</t>
  </si>
  <si>
    <t>retention</t>
  </si>
  <si>
    <t>retention dif</t>
  </si>
  <si>
    <t>DOW</t>
  </si>
  <si>
    <t>Date</t>
  </si>
  <si>
    <t>Pageviews</t>
  </si>
  <si>
    <t>Clicks</t>
  </si>
  <si>
    <t>Enrollments</t>
  </si>
  <si>
    <t>Payments</t>
  </si>
  <si>
    <t>net conv</t>
  </si>
  <si>
    <t>gross conv</t>
  </si>
  <si>
    <t>Sat, Oct 11</t>
  </si>
  <si>
    <t>Sun, Oct 12</t>
  </si>
  <si>
    <t>Mon, Oct 13</t>
  </si>
  <si>
    <t>Tue, Oct 14</t>
  </si>
  <si>
    <t>Sa</t>
  </si>
  <si>
    <t>Fcont</t>
  </si>
  <si>
    <t>Wed, Oct 15</t>
  </si>
  <si>
    <t>Thu, Oct 16</t>
  </si>
  <si>
    <t>Su</t>
  </si>
  <si>
    <t>SE</t>
  </si>
  <si>
    <t>Fri, Oct 17</t>
  </si>
  <si>
    <t>Sat, Oct 18</t>
  </si>
  <si>
    <t>Sun, Oct 19</t>
  </si>
  <si>
    <t>M</t>
  </si>
  <si>
    <t>Mon, Oct 20</t>
  </si>
  <si>
    <t>Tue, Oct 21</t>
  </si>
  <si>
    <t>Wed, Oct 22</t>
  </si>
  <si>
    <t>Tu</t>
  </si>
  <si>
    <t>Lower Bound</t>
  </si>
  <si>
    <t>Thu, Oct 23</t>
  </si>
  <si>
    <t>W</t>
  </si>
  <si>
    <t>Upper Bound</t>
  </si>
  <si>
    <t>Fri, Oct 24</t>
  </si>
  <si>
    <t>Sat, Oct 25</t>
  </si>
  <si>
    <t>Sun, Oct 26</t>
  </si>
  <si>
    <t>Th</t>
  </si>
  <si>
    <t>Mon, Oct 27</t>
  </si>
  <si>
    <t>Tue, Oct 28</t>
  </si>
  <si>
    <t>F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</si>
  <si>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</si>
  <si>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</si>
  <si>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</si>
  <si>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</si>
  <si>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</si>
  <si>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</si>
  <si>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</si>
  <si>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</si>
  <si>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</si>
  <si>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</si>
  <si>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</si>
  <si>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</si>
  <si>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</si>
  <si>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</si>
  <si>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</si>
  <si>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</si>
  <si>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</si>
  <si>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</si>
  <si>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</si>
  <si>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Totals</t>
  </si>
  <si>
    <t>CT prob</t>
  </si>
  <si>
    <t>CT Prob</t>
  </si>
  <si>
    <t>CT Pooled</t>
  </si>
  <si>
    <t>Pooled SE</t>
  </si>
  <si>
    <t>CT diff</t>
  </si>
  <si>
    <t>Gross Conversion = enrollments/clicks</t>
  </si>
  <si>
    <t>Exp</t>
  </si>
  <si>
    <t>p value</t>
  </si>
  <si>
    <t>N=23</t>
  </si>
  <si>
    <t>d</t>
  </si>
  <si>
    <t>Ppool</t>
  </si>
  <si>
    <t>lower bound</t>
  </si>
  <si>
    <t>upper bound</t>
  </si>
  <si>
    <t>Net Conversion = payments/clicks</t>
  </si>
  <si>
    <t>Retention = payments/enrollments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</si>
</sst>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1" t="s">
        <v>14</v>
      </c>
      <c r="G1" s="1" t="s">
        <v>15</v>
      </c>
      <c r="H1" s="1" t="s">
        <v>6</v>
      </c>
    </row>
    <row r="2">
      <c r="A2" s="2" t="s">
        <v>16</v>
      </c>
      <c r="B2" s="4">
        <v>7723.0</v>
      </c>
      <c r="C2" s="4">
        <v>687.0</v>
      </c>
      <c r="D2" s="4">
        <v>134.0</v>
      </c>
      <c r="E2" s="4">
        <v>70.0</v>
      </c>
      <c r="F2">
        <f t="shared" ref="F2:F24" si="2">E2/C2</f>
        <v>0.1018922853</v>
      </c>
      <c r="G2">
        <f t="shared" ref="G2:H2" si="1">D2/C2</f>
        <v>0.1950509461</v>
      </c>
      <c r="H2">
        <f t="shared" si="1"/>
        <v>0.5223880597</v>
      </c>
    </row>
    <row r="3">
      <c r="A3" s="2" t="s">
        <v>17</v>
      </c>
      <c r="B3" s="4">
        <v>9102.0</v>
      </c>
      <c r="C3" s="4">
        <v>779.0</v>
      </c>
      <c r="D3" s="4">
        <v>147.0</v>
      </c>
      <c r="E3" s="4">
        <v>70.0</v>
      </c>
      <c r="F3">
        <f t="shared" si="2"/>
        <v>0.08985879332</v>
      </c>
      <c r="G3">
        <f t="shared" ref="G3:H3" si="3">D3/C3</f>
        <v>0.188703466</v>
      </c>
      <c r="H3">
        <f t="shared" si="3"/>
        <v>0.4761904762</v>
      </c>
    </row>
    <row r="4">
      <c r="A4" s="2" t="s">
        <v>18</v>
      </c>
      <c r="B4" s="4">
        <v>10511.0</v>
      </c>
      <c r="C4" s="4">
        <v>909.0</v>
      </c>
      <c r="D4" s="4">
        <v>167.0</v>
      </c>
      <c r="E4" s="4">
        <v>95.0</v>
      </c>
      <c r="F4">
        <f t="shared" si="2"/>
        <v>0.104510451</v>
      </c>
      <c r="G4">
        <f t="shared" ref="G4:H4" si="4">D4/C4</f>
        <v>0.1837183718</v>
      </c>
      <c r="H4">
        <f t="shared" si="4"/>
        <v>0.5688622754</v>
      </c>
    </row>
    <row r="5">
      <c r="A5" s="2" t="s">
        <v>19</v>
      </c>
      <c r="B5" s="4">
        <v>9871.0</v>
      </c>
      <c r="C5" s="4">
        <v>836.0</v>
      </c>
      <c r="D5" s="4">
        <v>156.0</v>
      </c>
      <c r="E5" s="4">
        <v>105.0</v>
      </c>
      <c r="F5">
        <f t="shared" si="2"/>
        <v>0.1255980861</v>
      </c>
      <c r="G5">
        <f t="shared" ref="G5:H5" si="5">D5/C5</f>
        <v>0.1866028708</v>
      </c>
      <c r="H5">
        <f t="shared" si="5"/>
        <v>0.6730769231</v>
      </c>
    </row>
    <row r="6">
      <c r="A6" s="2" t="s">
        <v>22</v>
      </c>
      <c r="B6" s="4">
        <v>10014.0</v>
      </c>
      <c r="C6" s="4">
        <v>837.0</v>
      </c>
      <c r="D6" s="4">
        <v>163.0</v>
      </c>
      <c r="E6" s="4">
        <v>64.0</v>
      </c>
      <c r="F6">
        <f t="shared" si="2"/>
        <v>0.07646356033</v>
      </c>
      <c r="G6">
        <f t="shared" ref="G6:H6" si="6">D6/C6</f>
        <v>0.1947431302</v>
      </c>
      <c r="H6">
        <f t="shared" si="6"/>
        <v>0.3926380368</v>
      </c>
    </row>
    <row r="7">
      <c r="A7" s="2" t="s">
        <v>23</v>
      </c>
      <c r="B7" s="4">
        <v>9670.0</v>
      </c>
      <c r="C7" s="4">
        <v>823.0</v>
      </c>
      <c r="D7" s="4">
        <v>138.0</v>
      </c>
      <c r="E7" s="4">
        <v>82.0</v>
      </c>
      <c r="F7">
        <f t="shared" si="2"/>
        <v>0.09963547995</v>
      </c>
      <c r="G7">
        <f t="shared" ref="G7:H7" si="7">D7/C7</f>
        <v>0.1676792224</v>
      </c>
      <c r="H7">
        <f t="shared" si="7"/>
        <v>0.5942028986</v>
      </c>
    </row>
    <row r="8">
      <c r="A8" s="2" t="s">
        <v>26</v>
      </c>
      <c r="B8" s="4">
        <v>9008.0</v>
      </c>
      <c r="C8" s="4">
        <v>748.0</v>
      </c>
      <c r="D8" s="4">
        <v>146.0</v>
      </c>
      <c r="E8" s="4">
        <v>76.0</v>
      </c>
      <c r="F8">
        <f t="shared" si="2"/>
        <v>0.1016042781</v>
      </c>
      <c r="G8">
        <f t="shared" ref="G8:H8" si="8">D8/C8</f>
        <v>0.1951871658</v>
      </c>
      <c r="H8">
        <f t="shared" si="8"/>
        <v>0.5205479452</v>
      </c>
    </row>
    <row r="9">
      <c r="A9" s="2" t="s">
        <v>27</v>
      </c>
      <c r="B9" s="4">
        <v>7434.0</v>
      </c>
      <c r="C9" s="4">
        <v>632.0</v>
      </c>
      <c r="D9" s="4">
        <v>110.0</v>
      </c>
      <c r="E9" s="4">
        <v>70.0</v>
      </c>
      <c r="F9">
        <f t="shared" si="2"/>
        <v>0.1107594937</v>
      </c>
      <c r="G9">
        <f t="shared" ref="G9:H9" si="9">D9/C9</f>
        <v>0.1740506329</v>
      </c>
      <c r="H9">
        <f t="shared" si="9"/>
        <v>0.6363636364</v>
      </c>
    </row>
    <row r="10">
      <c r="A10" s="2" t="s">
        <v>28</v>
      </c>
      <c r="B10" s="4">
        <v>8459.0</v>
      </c>
      <c r="C10" s="4">
        <v>691.0</v>
      </c>
      <c r="D10" s="4">
        <v>131.0</v>
      </c>
      <c r="E10" s="4">
        <v>60.0</v>
      </c>
      <c r="F10">
        <f t="shared" si="2"/>
        <v>0.08683068017</v>
      </c>
      <c r="G10">
        <f t="shared" ref="G10:H10" si="10">D10/C10</f>
        <v>0.1895803184</v>
      </c>
      <c r="H10">
        <f t="shared" si="10"/>
        <v>0.4580152672</v>
      </c>
    </row>
    <row r="11">
      <c r="A11" s="2" t="s">
        <v>30</v>
      </c>
      <c r="B11" s="4">
        <v>10667.0</v>
      </c>
      <c r="C11" s="4">
        <v>861.0</v>
      </c>
      <c r="D11" s="4">
        <v>165.0</v>
      </c>
      <c r="E11" s="4">
        <v>97.0</v>
      </c>
      <c r="F11">
        <f t="shared" si="2"/>
        <v>0.112659698</v>
      </c>
      <c r="G11">
        <f t="shared" ref="G11:H11" si="11">D11/C11</f>
        <v>0.1916376307</v>
      </c>
      <c r="H11">
        <f t="shared" si="11"/>
        <v>0.5878787879</v>
      </c>
    </row>
    <row r="12">
      <c r="A12" s="2" t="s">
        <v>31</v>
      </c>
      <c r="B12" s="4">
        <v>10660.0</v>
      </c>
      <c r="C12" s="4">
        <v>867.0</v>
      </c>
      <c r="D12" s="4">
        <v>196.0</v>
      </c>
      <c r="E12" s="4">
        <v>105.0</v>
      </c>
      <c r="F12">
        <f t="shared" si="2"/>
        <v>0.1211072664</v>
      </c>
      <c r="G12">
        <f t="shared" ref="G12:H12" si="12">D12/C12</f>
        <v>0.2260668973</v>
      </c>
      <c r="H12">
        <f t="shared" si="12"/>
        <v>0.5357142857</v>
      </c>
    </row>
    <row r="13">
      <c r="A13" s="2" t="s">
        <v>32</v>
      </c>
      <c r="B13" s="4">
        <v>9947.0</v>
      </c>
      <c r="C13" s="4">
        <v>838.0</v>
      </c>
      <c r="D13" s="4">
        <v>162.0</v>
      </c>
      <c r="E13" s="4">
        <v>92.0</v>
      </c>
      <c r="F13">
        <f t="shared" si="2"/>
        <v>0.1097852029</v>
      </c>
      <c r="G13">
        <f t="shared" ref="G13:H13" si="13">D13/C13</f>
        <v>0.1933174224</v>
      </c>
      <c r="H13">
        <f t="shared" si="13"/>
        <v>0.5679012346</v>
      </c>
    </row>
    <row r="14">
      <c r="A14" s="2" t="s">
        <v>35</v>
      </c>
      <c r="B14" s="4">
        <v>8324.0</v>
      </c>
      <c r="C14" s="4">
        <v>665.0</v>
      </c>
      <c r="D14" s="4">
        <v>127.0</v>
      </c>
      <c r="E14" s="4">
        <v>56.0</v>
      </c>
      <c r="F14">
        <f t="shared" si="2"/>
        <v>0.08421052632</v>
      </c>
      <c r="G14">
        <f t="shared" ref="G14:H14" si="14">D14/C14</f>
        <v>0.1909774436</v>
      </c>
      <c r="H14">
        <f t="shared" si="14"/>
        <v>0.4409448819</v>
      </c>
    </row>
    <row r="15">
      <c r="A15" s="2" t="s">
        <v>38</v>
      </c>
      <c r="B15" s="4">
        <v>9434.0</v>
      </c>
      <c r="C15" s="4">
        <v>673.0</v>
      </c>
      <c r="D15" s="4">
        <v>220.0</v>
      </c>
      <c r="E15" s="4">
        <v>122.0</v>
      </c>
      <c r="F15">
        <f t="shared" si="2"/>
        <v>0.1812778603</v>
      </c>
      <c r="G15">
        <f t="shared" ref="G15:H15" si="15">D15/C15</f>
        <v>0.3268945022</v>
      </c>
      <c r="H15">
        <f t="shared" si="15"/>
        <v>0.5545454545</v>
      </c>
    </row>
    <row r="16">
      <c r="A16" s="2" t="s">
        <v>39</v>
      </c>
      <c r="B16" s="4">
        <v>8687.0</v>
      </c>
      <c r="C16" s="4">
        <v>691.0</v>
      </c>
      <c r="D16" s="4">
        <v>176.0</v>
      </c>
      <c r="E16" s="4">
        <v>128.0</v>
      </c>
      <c r="F16">
        <f t="shared" si="2"/>
        <v>0.1852387844</v>
      </c>
      <c r="G16">
        <f t="shared" ref="G16:H16" si="16">D16/C16</f>
        <v>0.2547033285</v>
      </c>
      <c r="H16">
        <f t="shared" si="16"/>
        <v>0.7272727273</v>
      </c>
    </row>
    <row r="17">
      <c r="A17" s="2" t="s">
        <v>40</v>
      </c>
      <c r="B17" s="4">
        <v>8896.0</v>
      </c>
      <c r="C17" s="4">
        <v>708.0</v>
      </c>
      <c r="D17" s="4">
        <v>161.0</v>
      </c>
      <c r="E17" s="4">
        <v>104.0</v>
      </c>
      <c r="F17">
        <f t="shared" si="2"/>
        <v>0.1468926554</v>
      </c>
      <c r="G17">
        <f t="shared" ref="G17:H17" si="17">D17/C17</f>
        <v>0.2274011299</v>
      </c>
      <c r="H17">
        <f t="shared" si="17"/>
        <v>0.6459627329</v>
      </c>
    </row>
    <row r="18">
      <c r="A18" s="2" t="s">
        <v>42</v>
      </c>
      <c r="B18" s="4">
        <v>9535.0</v>
      </c>
      <c r="C18" s="4">
        <v>759.0</v>
      </c>
      <c r="D18" s="4">
        <v>233.0</v>
      </c>
      <c r="E18" s="4">
        <v>124.0</v>
      </c>
      <c r="F18">
        <f t="shared" si="2"/>
        <v>0.163372859</v>
      </c>
      <c r="G18">
        <f t="shared" ref="G18:H18" si="18">D18/C18</f>
        <v>0.3069828722</v>
      </c>
      <c r="H18">
        <f t="shared" si="18"/>
        <v>0.5321888412</v>
      </c>
    </row>
    <row r="19">
      <c r="A19" s="2" t="s">
        <v>43</v>
      </c>
      <c r="B19" s="4">
        <v>9363.0</v>
      </c>
      <c r="C19" s="4">
        <v>736.0</v>
      </c>
      <c r="D19" s="4">
        <v>154.0</v>
      </c>
      <c r="E19" s="4">
        <v>91.0</v>
      </c>
      <c r="F19">
        <f t="shared" si="2"/>
        <v>0.1236413043</v>
      </c>
      <c r="G19">
        <f t="shared" ref="G19:H19" si="19">D19/C19</f>
        <v>0.2092391304</v>
      </c>
      <c r="H19">
        <f t="shared" si="19"/>
        <v>0.5909090909</v>
      </c>
    </row>
    <row r="20">
      <c r="A20" s="2" t="s">
        <v>45</v>
      </c>
      <c r="B20" s="4">
        <v>9327.0</v>
      </c>
      <c r="C20" s="4">
        <v>739.0</v>
      </c>
      <c r="D20" s="4">
        <v>196.0</v>
      </c>
      <c r="E20" s="4">
        <v>86.0</v>
      </c>
      <c r="F20">
        <f t="shared" si="2"/>
        <v>0.1163734777</v>
      </c>
      <c r="G20">
        <f t="shared" ref="G20:H20" si="20">D20/C20</f>
        <v>0.2652232747</v>
      </c>
      <c r="H20">
        <f t="shared" si="20"/>
        <v>0.4387755102</v>
      </c>
    </row>
    <row r="21">
      <c r="A21" s="2" t="s">
        <v>46</v>
      </c>
      <c r="B21" s="4">
        <v>9345.0</v>
      </c>
      <c r="C21" s="4">
        <v>734.0</v>
      </c>
      <c r="D21" s="4">
        <v>167.0</v>
      </c>
      <c r="E21" s="4">
        <v>75.0</v>
      </c>
      <c r="F21">
        <f t="shared" si="2"/>
        <v>0.1021798365</v>
      </c>
      <c r="G21">
        <f t="shared" ref="G21:H21" si="21">D21/C21</f>
        <v>0.227520436</v>
      </c>
      <c r="H21">
        <f t="shared" si="21"/>
        <v>0.4491017964</v>
      </c>
    </row>
    <row r="22">
      <c r="A22" s="2" t="s">
        <v>47</v>
      </c>
      <c r="B22" s="4">
        <v>8890.0</v>
      </c>
      <c r="C22" s="4">
        <v>706.0</v>
      </c>
      <c r="D22" s="4">
        <v>174.0</v>
      </c>
      <c r="E22" s="4">
        <v>101.0</v>
      </c>
      <c r="F22">
        <f t="shared" si="2"/>
        <v>0.1430594901</v>
      </c>
      <c r="G22">
        <f t="shared" ref="G22:H22" si="22">D22/C22</f>
        <v>0.2464589235</v>
      </c>
      <c r="H22">
        <f t="shared" si="22"/>
        <v>0.5804597701</v>
      </c>
    </row>
    <row r="23">
      <c r="A23" s="2" t="s">
        <v>48</v>
      </c>
      <c r="B23" s="4">
        <v>8460.0</v>
      </c>
      <c r="C23" s="4">
        <v>681.0</v>
      </c>
      <c r="D23" s="4">
        <v>156.0</v>
      </c>
      <c r="E23" s="4">
        <v>93.0</v>
      </c>
      <c r="F23">
        <f t="shared" si="2"/>
        <v>0.1365638767</v>
      </c>
      <c r="G23">
        <f t="shared" ref="G23:H23" si="23">D23/C23</f>
        <v>0.2290748899</v>
      </c>
      <c r="H23">
        <f t="shared" si="23"/>
        <v>0.5961538462</v>
      </c>
    </row>
    <row r="24">
      <c r="A24" s="2" t="s">
        <v>49</v>
      </c>
      <c r="B24" s="4">
        <v>8836.0</v>
      </c>
      <c r="C24" s="4">
        <v>693.0</v>
      </c>
      <c r="D24" s="4">
        <v>206.0</v>
      </c>
      <c r="E24" s="4">
        <v>67.0</v>
      </c>
      <c r="F24">
        <f t="shared" si="2"/>
        <v>0.09668109668</v>
      </c>
      <c r="G24">
        <f t="shared" ref="G24:H24" si="24">D24/C24</f>
        <v>0.2972582973</v>
      </c>
      <c r="H24">
        <f t="shared" si="24"/>
        <v>0.3252427184</v>
      </c>
    </row>
    <row r="25">
      <c r="A25" s="2" t="s">
        <v>50</v>
      </c>
      <c r="B25" s="4">
        <v>9437.0</v>
      </c>
      <c r="C25" s="4">
        <v>788.0</v>
      </c>
      <c r="D25" s="2"/>
      <c r="E25" s="5"/>
    </row>
    <row r="26">
      <c r="A26" s="2" t="s">
        <v>51</v>
      </c>
      <c r="B26" s="4">
        <v>9420.0</v>
      </c>
      <c r="C26" s="4">
        <v>781.0</v>
      </c>
      <c r="D26" s="2"/>
      <c r="E26" s="5"/>
    </row>
    <row r="27">
      <c r="A27" s="2" t="s">
        <v>52</v>
      </c>
      <c r="B27" s="4">
        <v>9570.0</v>
      </c>
      <c r="C27" s="4">
        <v>805.0</v>
      </c>
      <c r="D27" s="2"/>
      <c r="E27" s="5"/>
    </row>
    <row r="28">
      <c r="A28" s="2" t="s">
        <v>53</v>
      </c>
      <c r="B28" s="4">
        <v>9921.0</v>
      </c>
      <c r="C28" s="4">
        <v>830.0</v>
      </c>
      <c r="D28" s="2"/>
      <c r="E28" s="5"/>
    </row>
    <row r="29">
      <c r="A29" s="2" t="s">
        <v>54</v>
      </c>
      <c r="B29" s="4">
        <v>9424.0</v>
      </c>
      <c r="C29" s="4">
        <v>781.0</v>
      </c>
      <c r="D29" s="2"/>
      <c r="E29" s="5"/>
    </row>
    <row r="30">
      <c r="A30" s="2" t="s">
        <v>55</v>
      </c>
      <c r="B30" s="4">
        <v>9010.0</v>
      </c>
      <c r="C30" s="4">
        <v>756.0</v>
      </c>
      <c r="D30" s="2"/>
      <c r="E30" s="5"/>
    </row>
    <row r="31">
      <c r="A31" s="2" t="s">
        <v>56</v>
      </c>
      <c r="B31" s="4">
        <v>9656.0</v>
      </c>
      <c r="C31" s="4">
        <v>825.0</v>
      </c>
      <c r="D31" s="2"/>
      <c r="E31" s="5"/>
    </row>
    <row r="32">
      <c r="A32" s="2" t="s">
        <v>57</v>
      </c>
      <c r="B32" s="4">
        <v>10419.0</v>
      </c>
      <c r="C32" s="4">
        <v>874.0</v>
      </c>
      <c r="D32" s="2"/>
      <c r="E32" s="5"/>
    </row>
    <row r="33">
      <c r="A33" s="2" t="s">
        <v>58</v>
      </c>
      <c r="B33" s="4">
        <v>9880.0</v>
      </c>
      <c r="C33" s="4">
        <v>830.0</v>
      </c>
      <c r="D33" s="2"/>
      <c r="E33" s="5"/>
    </row>
    <row r="34">
      <c r="A34" s="2" t="s">
        <v>59</v>
      </c>
      <c r="B34" s="4">
        <v>10134.0</v>
      </c>
      <c r="C34" s="4">
        <v>801.0</v>
      </c>
      <c r="D34" s="2"/>
      <c r="E34" s="5"/>
    </row>
    <row r="35">
      <c r="A35" s="2" t="s">
        <v>60</v>
      </c>
      <c r="B35" s="4">
        <v>9717.0</v>
      </c>
      <c r="C35" s="4">
        <v>814.0</v>
      </c>
      <c r="D35" s="2"/>
      <c r="E35" s="5"/>
    </row>
    <row r="36">
      <c r="A36" s="2" t="s">
        <v>61</v>
      </c>
      <c r="B36" s="4">
        <v>9192.0</v>
      </c>
      <c r="C36" s="4">
        <v>735.0</v>
      </c>
      <c r="D36" s="2"/>
      <c r="E36" s="5"/>
    </row>
    <row r="37">
      <c r="A37" s="2" t="s">
        <v>62</v>
      </c>
      <c r="B37" s="4">
        <v>8630.0</v>
      </c>
      <c r="C37" s="4">
        <v>743.0</v>
      </c>
      <c r="D37" s="2"/>
      <c r="E37" s="5"/>
    </row>
    <row r="38">
      <c r="A38" s="2" t="s">
        <v>63</v>
      </c>
      <c r="B38" s="4">
        <v>8970.0</v>
      </c>
      <c r="C38" s="4">
        <v>722.0</v>
      </c>
      <c r="D38" s="2"/>
      <c r="E38" s="5"/>
    </row>
    <row r="39">
      <c r="A39" s="2"/>
      <c r="B39" s="4"/>
      <c r="C39" s="4"/>
      <c r="D39" s="2"/>
      <c r="E39" s="5"/>
    </row>
    <row r="40">
      <c r="A40" s="3" t="s">
        <v>64</v>
      </c>
      <c r="B40" s="4">
        <f t="shared" ref="B40:C40" si="25">sum(B2:B38)</f>
        <v>345543</v>
      </c>
      <c r="C40" s="4">
        <f t="shared" si="25"/>
        <v>28378</v>
      </c>
      <c r="D40" s="2">
        <f t="shared" ref="D40:E40" si="26">sum(D2:D24)</f>
        <v>3785</v>
      </c>
      <c r="E40" s="5">
        <f t="shared" si="26"/>
        <v>2033</v>
      </c>
    </row>
    <row r="42">
      <c r="A42" s="1" t="s">
        <v>65</v>
      </c>
      <c r="B42">
        <f>C40/B40</f>
        <v>0.08212581357</v>
      </c>
    </row>
    <row r="45">
      <c r="A45" s="1" t="s">
        <v>5</v>
      </c>
      <c r="B45">
        <f>D40/C45</f>
        <v>0.2188746892</v>
      </c>
      <c r="C45">
        <f>sum(C2:C24)</f>
        <v>17293</v>
      </c>
    </row>
    <row r="46">
      <c r="A46" s="1" t="s">
        <v>4</v>
      </c>
      <c r="B46">
        <f>E40/C45</f>
        <v>0.1175620193</v>
      </c>
    </row>
    <row r="47">
      <c r="A47" s="1" t="s">
        <v>6</v>
      </c>
      <c r="B47">
        <f>E40/D40</f>
        <v>0.5371202114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9</v>
      </c>
      <c r="B1" s="3" t="s">
        <v>10</v>
      </c>
      <c r="C1" s="2" t="s">
        <v>11</v>
      </c>
      <c r="D1" s="2" t="s">
        <v>12</v>
      </c>
      <c r="E1" s="2" t="s">
        <v>13</v>
      </c>
      <c r="F1" s="1" t="s">
        <v>4</v>
      </c>
      <c r="G1" s="1" t="s">
        <v>5</v>
      </c>
      <c r="H1" s="1" t="s">
        <v>6</v>
      </c>
    </row>
    <row r="2">
      <c r="A2" s="2" t="s">
        <v>16</v>
      </c>
      <c r="B2" s="4">
        <v>7716.0</v>
      </c>
      <c r="C2" s="4">
        <v>686.0</v>
      </c>
      <c r="D2" s="4">
        <v>105.0</v>
      </c>
      <c r="E2" s="4">
        <v>34.0</v>
      </c>
      <c r="F2">
        <f t="shared" ref="F2:F24" si="2">E2/C2</f>
        <v>0.04956268222</v>
      </c>
      <c r="G2">
        <f t="shared" ref="G2:H2" si="1">D2/C2</f>
        <v>0.1530612245</v>
      </c>
      <c r="H2">
        <f t="shared" si="1"/>
        <v>0.3238095238</v>
      </c>
    </row>
    <row r="3">
      <c r="A3" s="2" t="s">
        <v>17</v>
      </c>
      <c r="B3" s="4">
        <v>9288.0</v>
      </c>
      <c r="C3" s="4">
        <v>785.0</v>
      </c>
      <c r="D3" s="4">
        <v>116.0</v>
      </c>
      <c r="E3" s="4">
        <v>91.0</v>
      </c>
      <c r="F3">
        <f t="shared" si="2"/>
        <v>0.1159235669</v>
      </c>
      <c r="G3">
        <f t="shared" ref="G3:H3" si="3">D3/C3</f>
        <v>0.1477707006</v>
      </c>
      <c r="H3">
        <f t="shared" si="3"/>
        <v>0.7844827586</v>
      </c>
    </row>
    <row r="4">
      <c r="A4" s="2" t="s">
        <v>18</v>
      </c>
      <c r="B4" s="4">
        <v>10480.0</v>
      </c>
      <c r="C4" s="4">
        <v>884.0</v>
      </c>
      <c r="D4" s="4">
        <v>145.0</v>
      </c>
      <c r="E4" s="4">
        <v>79.0</v>
      </c>
      <c r="F4">
        <f t="shared" si="2"/>
        <v>0.08936651584</v>
      </c>
      <c r="G4">
        <f t="shared" ref="G4:H4" si="4">D4/C4</f>
        <v>0.1640271493</v>
      </c>
      <c r="H4">
        <f t="shared" si="4"/>
        <v>0.5448275862</v>
      </c>
    </row>
    <row r="5">
      <c r="A5" s="2" t="s">
        <v>19</v>
      </c>
      <c r="B5" s="4">
        <v>9867.0</v>
      </c>
      <c r="C5" s="4">
        <v>827.0</v>
      </c>
      <c r="D5" s="4">
        <v>138.0</v>
      </c>
      <c r="E5" s="4">
        <v>92.0</v>
      </c>
      <c r="F5">
        <f t="shared" si="2"/>
        <v>0.1112454655</v>
      </c>
      <c r="G5">
        <f t="shared" ref="G5:H5" si="5">D5/C5</f>
        <v>0.1668681983</v>
      </c>
      <c r="H5">
        <f t="shared" si="5"/>
        <v>0.6666666667</v>
      </c>
    </row>
    <row r="6">
      <c r="A6" s="2" t="s">
        <v>22</v>
      </c>
      <c r="B6" s="4">
        <v>9793.0</v>
      </c>
      <c r="C6" s="4">
        <v>832.0</v>
      </c>
      <c r="D6" s="4">
        <v>140.0</v>
      </c>
      <c r="E6" s="4">
        <v>94.0</v>
      </c>
      <c r="F6">
        <f t="shared" si="2"/>
        <v>0.1129807692</v>
      </c>
      <c r="G6">
        <f t="shared" ref="G6:H6" si="6">D6/C6</f>
        <v>0.1682692308</v>
      </c>
      <c r="H6">
        <f t="shared" si="6"/>
        <v>0.6714285714</v>
      </c>
    </row>
    <row r="7">
      <c r="A7" s="2" t="s">
        <v>23</v>
      </c>
      <c r="B7" s="4">
        <v>9500.0</v>
      </c>
      <c r="C7" s="4">
        <v>788.0</v>
      </c>
      <c r="D7" s="4">
        <v>129.0</v>
      </c>
      <c r="E7" s="4">
        <v>61.0</v>
      </c>
      <c r="F7">
        <f t="shared" si="2"/>
        <v>0.07741116751</v>
      </c>
      <c r="G7">
        <f t="shared" ref="G7:H7" si="7">D7/C7</f>
        <v>0.1637055838</v>
      </c>
      <c r="H7">
        <f t="shared" si="7"/>
        <v>0.4728682171</v>
      </c>
    </row>
    <row r="8">
      <c r="A8" s="2" t="s">
        <v>26</v>
      </c>
      <c r="B8" s="4">
        <v>9088.0</v>
      </c>
      <c r="C8" s="4">
        <v>780.0</v>
      </c>
      <c r="D8" s="4">
        <v>127.0</v>
      </c>
      <c r="E8" s="4">
        <v>44.0</v>
      </c>
      <c r="F8">
        <f t="shared" si="2"/>
        <v>0.05641025641</v>
      </c>
      <c r="G8">
        <f t="shared" ref="G8:H8" si="8">D8/C8</f>
        <v>0.1628205128</v>
      </c>
      <c r="H8">
        <f t="shared" si="8"/>
        <v>0.3464566929</v>
      </c>
    </row>
    <row r="9">
      <c r="A9" s="2" t="s">
        <v>27</v>
      </c>
      <c r="B9" s="4">
        <v>7664.0</v>
      </c>
      <c r="C9" s="4">
        <v>652.0</v>
      </c>
      <c r="D9" s="4">
        <v>94.0</v>
      </c>
      <c r="E9" s="4">
        <v>62.0</v>
      </c>
      <c r="F9">
        <f t="shared" si="2"/>
        <v>0.09509202454</v>
      </c>
      <c r="G9">
        <f t="shared" ref="G9:H9" si="9">D9/C9</f>
        <v>0.1441717791</v>
      </c>
      <c r="H9">
        <f t="shared" si="9"/>
        <v>0.6595744681</v>
      </c>
    </row>
    <row r="10">
      <c r="A10" s="2" t="s">
        <v>28</v>
      </c>
      <c r="B10" s="4">
        <v>8434.0</v>
      </c>
      <c r="C10" s="4">
        <v>697.0</v>
      </c>
      <c r="D10" s="4">
        <v>120.0</v>
      </c>
      <c r="E10" s="4">
        <v>77.0</v>
      </c>
      <c r="F10">
        <f t="shared" si="2"/>
        <v>0.1104734577</v>
      </c>
      <c r="G10">
        <f t="shared" ref="G10:H10" si="10">D10/C10</f>
        <v>0.1721664275</v>
      </c>
      <c r="H10">
        <f t="shared" si="10"/>
        <v>0.6416666667</v>
      </c>
    </row>
    <row r="11">
      <c r="A11" s="2" t="s">
        <v>30</v>
      </c>
      <c r="B11" s="4">
        <v>10496.0</v>
      </c>
      <c r="C11" s="4">
        <v>860.0</v>
      </c>
      <c r="D11" s="4">
        <v>153.0</v>
      </c>
      <c r="E11" s="4">
        <v>98.0</v>
      </c>
      <c r="F11">
        <f t="shared" si="2"/>
        <v>0.1139534884</v>
      </c>
      <c r="G11">
        <f t="shared" ref="G11:H11" si="11">D11/C11</f>
        <v>0.1779069767</v>
      </c>
      <c r="H11">
        <f t="shared" si="11"/>
        <v>0.6405228758</v>
      </c>
    </row>
    <row r="12">
      <c r="A12" s="2" t="s">
        <v>31</v>
      </c>
      <c r="B12" s="4">
        <v>10551.0</v>
      </c>
      <c r="C12" s="4">
        <v>864.0</v>
      </c>
      <c r="D12" s="4">
        <v>143.0</v>
      </c>
      <c r="E12" s="4">
        <v>71.0</v>
      </c>
      <c r="F12">
        <f t="shared" si="2"/>
        <v>0.08217592593</v>
      </c>
      <c r="G12">
        <f t="shared" ref="G12:H12" si="12">D12/C12</f>
        <v>0.1655092593</v>
      </c>
      <c r="H12">
        <f t="shared" si="12"/>
        <v>0.4965034965</v>
      </c>
    </row>
    <row r="13">
      <c r="A13" s="2" t="s">
        <v>32</v>
      </c>
      <c r="B13" s="4">
        <v>9737.0</v>
      </c>
      <c r="C13" s="4">
        <v>801.0</v>
      </c>
      <c r="D13" s="4">
        <v>128.0</v>
      </c>
      <c r="E13" s="4">
        <v>70.0</v>
      </c>
      <c r="F13">
        <f t="shared" si="2"/>
        <v>0.08739076155</v>
      </c>
      <c r="G13">
        <f t="shared" ref="G13:H13" si="13">D13/C13</f>
        <v>0.1598002497</v>
      </c>
      <c r="H13">
        <f t="shared" si="13"/>
        <v>0.546875</v>
      </c>
    </row>
    <row r="14">
      <c r="A14" s="2" t="s">
        <v>35</v>
      </c>
      <c r="B14" s="4">
        <v>8176.0</v>
      </c>
      <c r="C14" s="4">
        <v>642.0</v>
      </c>
      <c r="D14" s="4">
        <v>122.0</v>
      </c>
      <c r="E14" s="4">
        <v>68.0</v>
      </c>
      <c r="F14">
        <f t="shared" si="2"/>
        <v>0.1059190031</v>
      </c>
      <c r="G14">
        <f t="shared" ref="G14:H14" si="14">D14/C14</f>
        <v>0.1900311526</v>
      </c>
      <c r="H14">
        <f t="shared" si="14"/>
        <v>0.5573770492</v>
      </c>
    </row>
    <row r="15">
      <c r="A15" s="2" t="s">
        <v>38</v>
      </c>
      <c r="B15" s="4">
        <v>9402.0</v>
      </c>
      <c r="C15" s="4">
        <v>697.0</v>
      </c>
      <c r="D15" s="4">
        <v>194.0</v>
      </c>
      <c r="E15" s="4">
        <v>94.0</v>
      </c>
      <c r="F15">
        <f t="shared" si="2"/>
        <v>0.1348637016</v>
      </c>
      <c r="G15">
        <f t="shared" ref="G15:H15" si="15">D15/C15</f>
        <v>0.2783357245</v>
      </c>
      <c r="H15">
        <f t="shared" si="15"/>
        <v>0.4845360825</v>
      </c>
    </row>
    <row r="16">
      <c r="A16" s="2" t="s">
        <v>39</v>
      </c>
      <c r="B16" s="4">
        <v>8669.0</v>
      </c>
      <c r="C16" s="4">
        <v>669.0</v>
      </c>
      <c r="D16" s="4">
        <v>127.0</v>
      </c>
      <c r="E16" s="4">
        <v>81.0</v>
      </c>
      <c r="F16">
        <f t="shared" si="2"/>
        <v>0.1210762332</v>
      </c>
      <c r="G16">
        <f t="shared" ref="G16:H16" si="16">D16/C16</f>
        <v>0.1898355755</v>
      </c>
      <c r="H16">
        <f t="shared" si="16"/>
        <v>0.6377952756</v>
      </c>
    </row>
    <row r="17">
      <c r="A17" s="2" t="s">
        <v>40</v>
      </c>
      <c r="B17" s="4">
        <v>8881.0</v>
      </c>
      <c r="C17" s="4">
        <v>693.0</v>
      </c>
      <c r="D17" s="4">
        <v>153.0</v>
      </c>
      <c r="E17" s="4">
        <v>101.0</v>
      </c>
      <c r="F17">
        <f t="shared" si="2"/>
        <v>0.1457431457</v>
      </c>
      <c r="G17">
        <f t="shared" ref="G17:H17" si="17">D17/C17</f>
        <v>0.2207792208</v>
      </c>
      <c r="H17">
        <f t="shared" si="17"/>
        <v>0.660130719</v>
      </c>
    </row>
    <row r="18">
      <c r="A18" s="2" t="s">
        <v>42</v>
      </c>
      <c r="B18" s="4">
        <v>9655.0</v>
      </c>
      <c r="C18" s="4">
        <v>771.0</v>
      </c>
      <c r="D18" s="4">
        <v>213.0</v>
      </c>
      <c r="E18" s="4">
        <v>119.0</v>
      </c>
      <c r="F18">
        <f t="shared" si="2"/>
        <v>0.1543450065</v>
      </c>
      <c r="G18">
        <f t="shared" ref="G18:H18" si="18">D18/C18</f>
        <v>0.2762645914</v>
      </c>
      <c r="H18">
        <f t="shared" si="18"/>
        <v>0.558685446</v>
      </c>
    </row>
    <row r="19">
      <c r="A19" s="2" t="s">
        <v>43</v>
      </c>
      <c r="B19" s="4">
        <v>9396.0</v>
      </c>
      <c r="C19" s="4">
        <v>736.0</v>
      </c>
      <c r="D19" s="4">
        <v>162.0</v>
      </c>
      <c r="E19" s="4">
        <v>120.0</v>
      </c>
      <c r="F19">
        <f t="shared" si="2"/>
        <v>0.1630434783</v>
      </c>
      <c r="G19">
        <f t="shared" ref="G19:H19" si="19">D19/C19</f>
        <v>0.2201086957</v>
      </c>
      <c r="H19">
        <f t="shared" si="19"/>
        <v>0.7407407407</v>
      </c>
    </row>
    <row r="20">
      <c r="A20" s="2" t="s">
        <v>45</v>
      </c>
      <c r="B20" s="4">
        <v>9262.0</v>
      </c>
      <c r="C20" s="4">
        <v>727.0</v>
      </c>
      <c r="D20" s="4">
        <v>201.0</v>
      </c>
      <c r="E20" s="4">
        <v>96.0</v>
      </c>
      <c r="F20">
        <f t="shared" si="2"/>
        <v>0.1320495186</v>
      </c>
      <c r="G20">
        <f t="shared" ref="G20:H20" si="20">D20/C20</f>
        <v>0.2764786795</v>
      </c>
      <c r="H20">
        <f t="shared" si="20"/>
        <v>0.4776119403</v>
      </c>
    </row>
    <row r="21">
      <c r="A21" s="2" t="s">
        <v>46</v>
      </c>
      <c r="B21" s="4">
        <v>9308.0</v>
      </c>
      <c r="C21" s="4">
        <v>728.0</v>
      </c>
      <c r="D21" s="4">
        <v>207.0</v>
      </c>
      <c r="E21" s="4">
        <v>67.0</v>
      </c>
      <c r="F21">
        <f t="shared" si="2"/>
        <v>0.09203296703</v>
      </c>
      <c r="G21">
        <f t="shared" ref="G21:H21" si="21">D21/C21</f>
        <v>0.2843406593</v>
      </c>
      <c r="H21">
        <f t="shared" si="21"/>
        <v>0.3236714976</v>
      </c>
    </row>
    <row r="22">
      <c r="A22" s="2" t="s">
        <v>47</v>
      </c>
      <c r="B22" s="4">
        <v>8715.0</v>
      </c>
      <c r="C22" s="4">
        <v>722.0</v>
      </c>
      <c r="D22" s="4">
        <v>182.0</v>
      </c>
      <c r="E22" s="4">
        <v>123.0</v>
      </c>
      <c r="F22">
        <f t="shared" si="2"/>
        <v>0.1703601108</v>
      </c>
      <c r="G22">
        <f t="shared" ref="G22:H22" si="22">D22/C22</f>
        <v>0.2520775623</v>
      </c>
      <c r="H22">
        <f t="shared" si="22"/>
        <v>0.6758241758</v>
      </c>
    </row>
    <row r="23">
      <c r="A23" s="2" t="s">
        <v>48</v>
      </c>
      <c r="B23" s="4">
        <v>8448.0</v>
      </c>
      <c r="C23" s="4">
        <v>695.0</v>
      </c>
      <c r="D23" s="4">
        <v>142.0</v>
      </c>
      <c r="E23" s="4">
        <v>100.0</v>
      </c>
      <c r="F23">
        <f t="shared" si="2"/>
        <v>0.1438848921</v>
      </c>
      <c r="G23">
        <f t="shared" ref="G23:H23" si="23">D23/C23</f>
        <v>0.2043165468</v>
      </c>
      <c r="H23">
        <f t="shared" si="23"/>
        <v>0.7042253521</v>
      </c>
    </row>
    <row r="24">
      <c r="A24" s="2" t="s">
        <v>49</v>
      </c>
      <c r="B24" s="4">
        <v>8836.0</v>
      </c>
      <c r="C24" s="4">
        <v>724.0</v>
      </c>
      <c r="D24" s="4">
        <v>182.0</v>
      </c>
      <c r="E24" s="4">
        <v>103.0</v>
      </c>
      <c r="F24">
        <f t="shared" si="2"/>
        <v>0.1422651934</v>
      </c>
      <c r="G24">
        <f t="shared" ref="G24:H24" si="24">D24/C24</f>
        <v>0.2513812155</v>
      </c>
      <c r="H24">
        <f t="shared" si="24"/>
        <v>0.5659340659</v>
      </c>
    </row>
    <row r="25">
      <c r="A25" s="2" t="s">
        <v>50</v>
      </c>
      <c r="B25" s="4">
        <v>9359.0</v>
      </c>
      <c r="C25" s="4">
        <v>789.0</v>
      </c>
      <c r="D25" s="5"/>
      <c r="E25" s="5"/>
    </row>
    <row r="26">
      <c r="A26" s="2" t="s">
        <v>51</v>
      </c>
      <c r="B26" s="4">
        <v>9427.0</v>
      </c>
      <c r="C26" s="4">
        <v>743.0</v>
      </c>
      <c r="D26" s="5"/>
      <c r="E26" s="5"/>
    </row>
    <row r="27">
      <c r="A27" s="2" t="s">
        <v>52</v>
      </c>
      <c r="B27" s="4">
        <v>9633.0</v>
      </c>
      <c r="C27" s="4">
        <v>808.0</v>
      </c>
      <c r="D27" s="5"/>
      <c r="E27" s="5"/>
    </row>
    <row r="28">
      <c r="A28" s="2" t="s">
        <v>53</v>
      </c>
      <c r="B28" s="4">
        <v>9842.0</v>
      </c>
      <c r="C28" s="4">
        <v>831.0</v>
      </c>
      <c r="D28" s="5"/>
      <c r="E28" s="5"/>
    </row>
    <row r="29">
      <c r="A29" s="2" t="s">
        <v>54</v>
      </c>
      <c r="B29" s="4">
        <v>9272.0</v>
      </c>
      <c r="C29" s="4">
        <v>767.0</v>
      </c>
      <c r="D29" s="5"/>
      <c r="E29" s="5"/>
    </row>
    <row r="30">
      <c r="A30" s="2" t="s">
        <v>55</v>
      </c>
      <c r="B30" s="4">
        <v>8969.0</v>
      </c>
      <c r="C30" s="4">
        <v>760.0</v>
      </c>
      <c r="D30" s="5"/>
      <c r="E30" s="5"/>
    </row>
    <row r="31">
      <c r="A31" s="2" t="s">
        <v>56</v>
      </c>
      <c r="B31" s="4">
        <v>9697.0</v>
      </c>
      <c r="C31" s="4">
        <v>850.0</v>
      </c>
      <c r="D31" s="5"/>
      <c r="E31" s="5"/>
    </row>
    <row r="32">
      <c r="A32" s="2" t="s">
        <v>57</v>
      </c>
      <c r="B32" s="4">
        <v>10445.0</v>
      </c>
      <c r="C32" s="4">
        <v>851.0</v>
      </c>
      <c r="D32" s="5"/>
      <c r="E32" s="5"/>
    </row>
    <row r="33">
      <c r="A33" s="2" t="s">
        <v>58</v>
      </c>
      <c r="B33" s="4">
        <v>9931.0</v>
      </c>
      <c r="C33" s="4">
        <v>831.0</v>
      </c>
      <c r="D33" s="5"/>
      <c r="E33" s="5"/>
    </row>
    <row r="34">
      <c r="A34" s="2" t="s">
        <v>59</v>
      </c>
      <c r="B34" s="4">
        <v>10042.0</v>
      </c>
      <c r="C34" s="4">
        <v>802.0</v>
      </c>
      <c r="D34" s="5"/>
      <c r="E34" s="5"/>
    </row>
    <row r="35">
      <c r="A35" s="2" t="s">
        <v>60</v>
      </c>
      <c r="B35" s="4">
        <v>9721.0</v>
      </c>
      <c r="C35" s="4">
        <v>829.0</v>
      </c>
      <c r="D35" s="5"/>
      <c r="E35" s="5"/>
    </row>
    <row r="36">
      <c r="A36" s="2" t="s">
        <v>61</v>
      </c>
      <c r="B36" s="4">
        <v>9304.0</v>
      </c>
      <c r="C36" s="4">
        <v>770.0</v>
      </c>
      <c r="D36" s="5"/>
      <c r="E36" s="5"/>
    </row>
    <row r="37">
      <c r="A37" s="2" t="s">
        <v>62</v>
      </c>
      <c r="B37" s="4">
        <v>8668.0</v>
      </c>
      <c r="C37" s="4">
        <v>724.0</v>
      </c>
      <c r="D37" s="5"/>
      <c r="E37" s="5"/>
    </row>
    <row r="38">
      <c r="A38" s="2" t="s">
        <v>63</v>
      </c>
      <c r="B38" s="4">
        <v>8988.0</v>
      </c>
      <c r="C38" s="4">
        <v>710.0</v>
      </c>
      <c r="D38" s="5"/>
      <c r="E38" s="5"/>
    </row>
    <row r="40">
      <c r="A40" s="1" t="s">
        <v>64</v>
      </c>
      <c r="B40">
        <f t="shared" ref="B40:C40" si="25">sum(B2:B38)</f>
        <v>344660</v>
      </c>
      <c r="C40">
        <f t="shared" si="25"/>
        <v>28325</v>
      </c>
      <c r="D40">
        <f t="shared" ref="D40:E40" si="26">sum(D2:D24)</f>
        <v>3423</v>
      </c>
      <c r="E40">
        <f t="shared" si="26"/>
        <v>1945</v>
      </c>
    </row>
    <row r="42">
      <c r="A42" s="1" t="s">
        <v>66</v>
      </c>
      <c r="B42">
        <f>C40/B40</f>
        <v>0.08218244067</v>
      </c>
    </row>
    <row r="45">
      <c r="A45" s="1" t="s">
        <v>5</v>
      </c>
      <c r="B45">
        <f>D40/C45</f>
        <v>0.1983198146</v>
      </c>
      <c r="C45">
        <f>sum(C2:C24)</f>
        <v>17260</v>
      </c>
    </row>
    <row r="46">
      <c r="A46" s="1" t="s">
        <v>4</v>
      </c>
      <c r="B46">
        <f>E40/C45</f>
        <v>0.1126882966</v>
      </c>
    </row>
    <row r="47">
      <c r="A47" s="1" t="s">
        <v>6</v>
      </c>
      <c r="B47">
        <f>E40/D40</f>
        <v>0.5682150161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F2" s="1" t="s">
        <v>3</v>
      </c>
    </row>
    <row r="3"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>
      <c r="A4" s="1" t="s">
        <v>10</v>
      </c>
      <c r="B4">
        <f>Control!B40</f>
        <v>345543</v>
      </c>
      <c r="C4">
        <f>Experiment!B40</f>
        <v>344660</v>
      </c>
      <c r="D4">
        <f>B4+C4</f>
        <v>690203</v>
      </c>
      <c r="F4" t="b">
        <f>Experiment!F2&gt;Control!F2</f>
        <v>0</v>
      </c>
      <c r="G4" t="b">
        <f>Experiment!G2&gt;Control!G2</f>
        <v>0</v>
      </c>
      <c r="H4" t="b">
        <f>Experiment!H2&gt;Control!H2</f>
        <v>0</v>
      </c>
      <c r="I4">
        <f>Experiment!H2-Control!H2</f>
        <v>-0.1985785359</v>
      </c>
      <c r="J4" s="1" t="s">
        <v>20</v>
      </c>
    </row>
    <row r="5">
      <c r="A5" s="1" t="s">
        <v>21</v>
      </c>
      <c r="B5">
        <f>B4/D4</f>
        <v>0.5006396669</v>
      </c>
      <c r="C5" s="1"/>
      <c r="F5" t="b">
        <f>Experiment!F3&gt;Control!F3</f>
        <v>1</v>
      </c>
      <c r="G5" t="b">
        <f>Experiment!G3&gt;Control!G3</f>
        <v>0</v>
      </c>
      <c r="H5" t="b">
        <f>Experiment!H3&gt;Control!H3</f>
        <v>1</v>
      </c>
      <c r="I5">
        <f>Experiment!H3-Control!H3</f>
        <v>0.3082922824</v>
      </c>
      <c r="J5" s="1" t="s">
        <v>24</v>
      </c>
    </row>
    <row r="6">
      <c r="A6" s="1" t="s">
        <v>25</v>
      </c>
      <c r="B6">
        <f>sqrt(0.25/D4)</f>
        <v>0.0006018407403</v>
      </c>
      <c r="F6" t="b">
        <f>Experiment!F4&gt;Control!F4</f>
        <v>0</v>
      </c>
      <c r="G6" t="b">
        <f>Experiment!G4&gt;Control!G4</f>
        <v>0</v>
      </c>
      <c r="H6" t="b">
        <f>Experiment!H4&gt;Control!H4</f>
        <v>0</v>
      </c>
      <c r="I6">
        <f>Experiment!H4-Control!H4</f>
        <v>-0.02403468924</v>
      </c>
      <c r="J6" s="1" t="s">
        <v>29</v>
      </c>
    </row>
    <row r="7">
      <c r="A7" s="1" t="s">
        <v>29</v>
      </c>
      <c r="B7">
        <f>1.96 * B6</f>
        <v>0.001179607851</v>
      </c>
      <c r="F7" t="b">
        <f>Experiment!F5&gt;Control!F5</f>
        <v>0</v>
      </c>
      <c r="G7" t="b">
        <f>Experiment!G5&gt;Control!G5</f>
        <v>0</v>
      </c>
      <c r="H7" t="b">
        <f>Experiment!H5&gt;Control!H5</f>
        <v>0</v>
      </c>
      <c r="I7">
        <f>Experiment!H5-Control!H5</f>
        <v>-0.00641025641</v>
      </c>
      <c r="J7" s="1" t="s">
        <v>33</v>
      </c>
    </row>
    <row r="8">
      <c r="A8" s="1" t="s">
        <v>34</v>
      </c>
      <c r="B8">
        <f>0.5 - B7</f>
        <v>0.4988203921</v>
      </c>
      <c r="F8" t="b">
        <f>Experiment!F6&gt;Control!F6</f>
        <v>1</v>
      </c>
      <c r="G8" t="b">
        <f>Experiment!G6&gt;Control!G6</f>
        <v>0</v>
      </c>
      <c r="H8" t="b">
        <f>Experiment!H6&gt;Control!H6</f>
        <v>1</v>
      </c>
      <c r="I8">
        <f>Experiment!H6-Control!H6</f>
        <v>0.2787905346</v>
      </c>
      <c r="J8" s="1" t="s">
        <v>36</v>
      </c>
    </row>
    <row r="9">
      <c r="A9" s="1" t="s">
        <v>37</v>
      </c>
      <c r="B9">
        <f>0.5 + B7</f>
        <v>0.5011796079</v>
      </c>
      <c r="F9" t="b">
        <f>Experiment!F7&gt;Control!F7</f>
        <v>0</v>
      </c>
      <c r="G9" t="b">
        <f>Experiment!G7&gt;Control!G7</f>
        <v>0</v>
      </c>
      <c r="H9" t="b">
        <f>Experiment!H7&gt;Control!H7</f>
        <v>0</v>
      </c>
      <c r="I9">
        <f>Experiment!H7-Control!H7</f>
        <v>-0.1213346815</v>
      </c>
      <c r="J9" s="1" t="s">
        <v>41</v>
      </c>
    </row>
    <row r="10">
      <c r="F10" t="b">
        <f>Experiment!F8&gt;Control!F8</f>
        <v>0</v>
      </c>
      <c r="G10" t="b">
        <f>Experiment!G8&gt;Control!G8</f>
        <v>0</v>
      </c>
      <c r="H10" t="b">
        <f>Experiment!H8&gt;Control!H8</f>
        <v>0</v>
      </c>
      <c r="I10">
        <f>Experiment!H8-Control!H8</f>
        <v>-0.1740912523</v>
      </c>
      <c r="J10" s="1" t="s">
        <v>44</v>
      </c>
    </row>
    <row r="11">
      <c r="F11" t="b">
        <f>Experiment!F9&gt;Control!F9</f>
        <v>0</v>
      </c>
      <c r="G11" t="b">
        <f>Experiment!G9&gt;Control!G9</f>
        <v>0</v>
      </c>
      <c r="H11" t="b">
        <f>Experiment!H9&gt;Control!H9</f>
        <v>1</v>
      </c>
      <c r="I11">
        <f>Experiment!H9-Control!H9</f>
        <v>0.02321083172</v>
      </c>
      <c r="J11" s="1" t="s">
        <v>20</v>
      </c>
    </row>
    <row r="12">
      <c r="A12" s="1" t="s">
        <v>11</v>
      </c>
      <c r="B12">
        <f>Control!C40</f>
        <v>28378</v>
      </c>
      <c r="C12">
        <f>Experiment!C40</f>
        <v>28325</v>
      </c>
      <c r="D12">
        <f>B12+C12</f>
        <v>56703</v>
      </c>
      <c r="F12" t="b">
        <f>Experiment!F10&gt;Control!F10</f>
        <v>1</v>
      </c>
      <c r="G12" t="b">
        <f>Experiment!G10&gt;Control!G10</f>
        <v>0</v>
      </c>
      <c r="H12" t="b">
        <f>Experiment!H10&gt;Control!H10</f>
        <v>1</v>
      </c>
      <c r="I12">
        <f>Experiment!H10-Control!H10</f>
        <v>0.1836513995</v>
      </c>
      <c r="J12" s="1" t="s">
        <v>24</v>
      </c>
    </row>
    <row r="13">
      <c r="A13" s="1" t="s">
        <v>21</v>
      </c>
      <c r="B13">
        <f>B12/D12</f>
        <v>0.5004673474</v>
      </c>
      <c r="F13" t="b">
        <f>Experiment!F11&gt;Control!F11</f>
        <v>1</v>
      </c>
      <c r="G13" t="b">
        <f>Experiment!G11&gt;Control!G11</f>
        <v>0</v>
      </c>
      <c r="H13" t="b">
        <f>Experiment!H11&gt;Control!H11</f>
        <v>1</v>
      </c>
      <c r="I13">
        <f>Experiment!H11-Control!H11</f>
        <v>0.05264408794</v>
      </c>
      <c r="J13" s="1" t="s">
        <v>29</v>
      </c>
    </row>
    <row r="14">
      <c r="A14" s="1" t="s">
        <v>25</v>
      </c>
      <c r="B14">
        <f>sqrt(0.25/D12)</f>
        <v>0.00209974708</v>
      </c>
      <c r="F14" t="b">
        <f>Experiment!F12&gt;Control!F12</f>
        <v>0</v>
      </c>
      <c r="G14" t="b">
        <f>Experiment!G12&gt;Control!G12</f>
        <v>0</v>
      </c>
      <c r="H14" t="b">
        <f>Experiment!H12&gt;Control!H12</f>
        <v>0</v>
      </c>
      <c r="I14">
        <f>Experiment!H12-Control!H12</f>
        <v>-0.03921078921</v>
      </c>
      <c r="J14" s="1" t="s">
        <v>33</v>
      </c>
    </row>
    <row r="15">
      <c r="A15" s="1" t="s">
        <v>29</v>
      </c>
      <c r="B15">
        <f>1.96 * B14</f>
        <v>0.004115504276</v>
      </c>
      <c r="F15" t="b">
        <f>Experiment!F13&gt;Control!F13</f>
        <v>0</v>
      </c>
      <c r="G15" t="b">
        <f>Experiment!G13&gt;Control!G13</f>
        <v>0</v>
      </c>
      <c r="H15" t="b">
        <f>Experiment!H13&gt;Control!H13</f>
        <v>0</v>
      </c>
      <c r="I15">
        <f>Experiment!H13-Control!H13</f>
        <v>-0.02102623457</v>
      </c>
      <c r="J15" s="1" t="s">
        <v>36</v>
      </c>
    </row>
    <row r="16">
      <c r="A16" s="1" t="s">
        <v>34</v>
      </c>
      <c r="B16">
        <f>0.5-B15</f>
        <v>0.4958844957</v>
      </c>
      <c r="F16" t="b">
        <f>Experiment!F14&gt;Control!F14</f>
        <v>1</v>
      </c>
      <c r="G16" t="b">
        <f>Experiment!G14&gt;Control!G14</f>
        <v>0</v>
      </c>
      <c r="H16" t="b">
        <f>Experiment!H14&gt;Control!H14</f>
        <v>1</v>
      </c>
      <c r="I16">
        <f>Experiment!H14-Control!H14</f>
        <v>0.1164321673</v>
      </c>
      <c r="J16" s="1" t="s">
        <v>41</v>
      </c>
    </row>
    <row r="17">
      <c r="A17" s="1" t="s">
        <v>37</v>
      </c>
      <c r="B17">
        <f>0.5 + B15</f>
        <v>0.5041155043</v>
      </c>
      <c r="F17" t="b">
        <f>Experiment!F15&gt;Control!F15</f>
        <v>0</v>
      </c>
      <c r="G17" t="b">
        <f>Experiment!G15&gt;Control!G15</f>
        <v>0</v>
      </c>
      <c r="H17" t="b">
        <f>Experiment!H15&gt;Control!H15</f>
        <v>0</v>
      </c>
      <c r="I17">
        <f>Experiment!H15-Control!H15</f>
        <v>-0.07000937207</v>
      </c>
      <c r="J17" s="1" t="s">
        <v>44</v>
      </c>
    </row>
    <row r="18">
      <c r="F18" t="b">
        <f>Experiment!F16&gt;Control!F16</f>
        <v>0</v>
      </c>
      <c r="G18" t="b">
        <f>Experiment!G16&gt;Control!G16</f>
        <v>0</v>
      </c>
      <c r="H18" t="b">
        <f>Experiment!H16&gt;Control!H16</f>
        <v>0</v>
      </c>
      <c r="I18">
        <f>Experiment!H16-Control!H16</f>
        <v>-0.08947745168</v>
      </c>
      <c r="J18" s="1" t="s">
        <v>20</v>
      </c>
    </row>
    <row r="19">
      <c r="F19" t="b">
        <f>Experiment!F17&gt;Control!F17</f>
        <v>0</v>
      </c>
      <c r="G19" t="b">
        <f>Experiment!G17&gt;Control!G17</f>
        <v>0</v>
      </c>
      <c r="H19" t="b">
        <f>Experiment!H17&gt;Control!H17</f>
        <v>1</v>
      </c>
      <c r="I19">
        <f>Experiment!H17-Control!H17</f>
        <v>0.01416798603</v>
      </c>
      <c r="J19" s="1" t="s">
        <v>24</v>
      </c>
    </row>
    <row r="20">
      <c r="A20" s="1" t="s">
        <v>66</v>
      </c>
      <c r="F20" t="b">
        <f>Experiment!F18&gt;Control!F18</f>
        <v>0</v>
      </c>
      <c r="G20" t="b">
        <f>Experiment!G18&gt;Control!G18</f>
        <v>0</v>
      </c>
      <c r="H20" t="b">
        <f>Experiment!H18&gt;Control!H18</f>
        <v>1</v>
      </c>
      <c r="I20">
        <f>Experiment!H18-Control!H18</f>
        <v>0.02649660481</v>
      </c>
      <c r="J20" s="1" t="s">
        <v>29</v>
      </c>
    </row>
    <row r="21">
      <c r="A21" s="1" t="s">
        <v>67</v>
      </c>
      <c r="B21">
        <f>D12/D4</f>
        <v>0.0821540909</v>
      </c>
      <c r="F21" t="b">
        <f>Experiment!F19&gt;Control!F19</f>
        <v>1</v>
      </c>
      <c r="G21" t="b">
        <f>Experiment!G19&gt;Control!G19</f>
        <v>1</v>
      </c>
      <c r="H21" t="b">
        <f>Experiment!H19&gt;Control!H19</f>
        <v>1</v>
      </c>
      <c r="I21">
        <f>Experiment!H19-Control!H19</f>
        <v>0.1498316498</v>
      </c>
      <c r="J21" s="1" t="s">
        <v>33</v>
      </c>
    </row>
    <row r="22">
      <c r="A22" s="1" t="s">
        <v>68</v>
      </c>
      <c r="B22">
        <f>sqrt(B21 * (1-B21) * ((1/B4)+(1/C4)))</f>
        <v>0.0006610608156</v>
      </c>
      <c r="F22" t="b">
        <f>Experiment!F20&gt;Control!F20</f>
        <v>1</v>
      </c>
      <c r="G22" t="b">
        <f>Experiment!G20&gt;Control!G20</f>
        <v>1</v>
      </c>
      <c r="H22" t="b">
        <f>Experiment!H20&gt;Control!H20</f>
        <v>1</v>
      </c>
      <c r="I22">
        <f>Experiment!H20-Control!H20</f>
        <v>0.03883643009</v>
      </c>
      <c r="J22" s="1" t="s">
        <v>36</v>
      </c>
    </row>
    <row r="23">
      <c r="A23" s="1" t="s">
        <v>29</v>
      </c>
      <c r="B23">
        <f>1.96 * B22</f>
        <v>0.001295679199</v>
      </c>
      <c r="F23" t="b">
        <f>Experiment!F21&gt;Control!F21</f>
        <v>0</v>
      </c>
      <c r="G23" t="b">
        <f>Experiment!G21&gt;Control!G21</f>
        <v>1</v>
      </c>
      <c r="H23" t="b">
        <f>Experiment!H21&gt;Control!H21</f>
        <v>0</v>
      </c>
      <c r="I23">
        <f>Experiment!H21-Control!H21</f>
        <v>-0.1254302988</v>
      </c>
      <c r="J23" s="1" t="s">
        <v>41</v>
      </c>
    </row>
    <row r="24">
      <c r="A24" s="1" t="s">
        <v>69</v>
      </c>
      <c r="B24">
        <f>Experiment!B42-Control!B42</f>
        <v>0.00005662709159</v>
      </c>
      <c r="F24" t="b">
        <f>Experiment!F22&gt;Control!F22</f>
        <v>1</v>
      </c>
      <c r="G24" t="b">
        <f>Experiment!G22&gt;Control!G22</f>
        <v>1</v>
      </c>
      <c r="H24" t="b">
        <f>Experiment!H22&gt;Control!H22</f>
        <v>1</v>
      </c>
      <c r="I24">
        <f>Experiment!H22-Control!H22</f>
        <v>0.09536440571</v>
      </c>
      <c r="J24" s="1" t="s">
        <v>44</v>
      </c>
    </row>
    <row r="25">
      <c r="F25" t="b">
        <f>Experiment!F23&gt;Control!F23</f>
        <v>1</v>
      </c>
      <c r="G25" t="b">
        <f>Experiment!G23&gt;Control!G23</f>
        <v>0</v>
      </c>
      <c r="H25" t="b">
        <f>Experiment!H23&gt;Control!H23</f>
        <v>1</v>
      </c>
      <c r="I25">
        <f>Experiment!H23-Control!H23</f>
        <v>0.108071506</v>
      </c>
      <c r="J25" s="1" t="s">
        <v>20</v>
      </c>
    </row>
    <row r="26">
      <c r="F26" t="b">
        <f>Experiment!F24&gt;Control!F24</f>
        <v>1</v>
      </c>
      <c r="G26" t="b">
        <f>Experiment!G24&gt;Control!G24</f>
        <v>0</v>
      </c>
      <c r="H26" t="b">
        <f>Experiment!H24&gt;Control!H24</f>
        <v>1</v>
      </c>
      <c r="I26">
        <f>Experiment!H24-Control!H24</f>
        <v>0.2406913475</v>
      </c>
      <c r="J26" s="1" t="s">
        <v>24</v>
      </c>
    </row>
    <row r="27">
      <c r="A27" s="1" t="s">
        <v>70</v>
      </c>
      <c r="F27" s="1">
        <f t="shared" ref="F27:H27" si="1">countif(F4:F26, true)</f>
        <v>10</v>
      </c>
      <c r="G27" s="1">
        <f t="shared" si="1"/>
        <v>4</v>
      </c>
      <c r="H27" s="1">
        <f t="shared" si="1"/>
        <v>13</v>
      </c>
      <c r="J27" s="1"/>
    </row>
    <row r="28">
      <c r="A28" s="1" t="s">
        <v>0</v>
      </c>
      <c r="B28">
        <f>Control!B45</f>
        <v>0.2188746892</v>
      </c>
      <c r="J28" s="1"/>
    </row>
    <row r="29">
      <c r="A29" s="1" t="s">
        <v>71</v>
      </c>
      <c r="B29">
        <f>Experiment!B45</f>
        <v>0.1983198146</v>
      </c>
      <c r="E29" s="1" t="s">
        <v>72</v>
      </c>
      <c r="F29" s="1">
        <v>0.6776</v>
      </c>
      <c r="G29" s="1">
        <v>0.0026</v>
      </c>
      <c r="H29" s="1">
        <v>0.6776</v>
      </c>
      <c r="J29" s="1"/>
    </row>
    <row r="30">
      <c r="E30" s="1" t="s">
        <v>73</v>
      </c>
      <c r="J30" s="1"/>
    </row>
    <row r="31">
      <c r="A31" s="1" t="s">
        <v>74</v>
      </c>
      <c r="B31">
        <f>B29-B28</f>
        <v>-0.02055487458</v>
      </c>
      <c r="J31" s="1"/>
    </row>
    <row r="32">
      <c r="A32" s="1" t="s">
        <v>75</v>
      </c>
      <c r="B32">
        <f>(Control!D40+Experiment!D40)/(Control!C45+Experiment!C45)</f>
        <v>0.2086070674</v>
      </c>
    </row>
    <row r="33">
      <c r="A33" s="1" t="s">
        <v>25</v>
      </c>
      <c r="B33">
        <f>sqrt(B32*(1-B32)*((1/Control!C45)+(1/Experiment!C45)))</f>
        <v>0.004371675385</v>
      </c>
    </row>
    <row r="34">
      <c r="A34" s="1" t="s">
        <v>29</v>
      </c>
      <c r="B34" s="1">
        <f>1.96 * B33</f>
        <v>0.008568483755</v>
      </c>
    </row>
    <row r="35">
      <c r="A35" s="1" t="s">
        <v>76</v>
      </c>
      <c r="B35">
        <f>B31-B34</f>
        <v>-0.02912335834</v>
      </c>
    </row>
    <row r="36">
      <c r="A36" s="1" t="s">
        <v>77</v>
      </c>
      <c r="B36">
        <f>B31+B34</f>
        <v>-0.01198639083</v>
      </c>
    </row>
    <row r="38">
      <c r="A38" s="1" t="s">
        <v>78</v>
      </c>
    </row>
    <row r="39">
      <c r="A39" s="1" t="s">
        <v>0</v>
      </c>
      <c r="B39">
        <f>Control!B46</f>
        <v>0.1175620193</v>
      </c>
    </row>
    <row r="40">
      <c r="A40" s="1" t="s">
        <v>1</v>
      </c>
      <c r="B40">
        <f>Experiment!B46</f>
        <v>0.1126882966</v>
      </c>
    </row>
    <row r="41">
      <c r="A41" s="1" t="s">
        <v>74</v>
      </c>
      <c r="B41">
        <f>B40-B39</f>
        <v>-0.004873722675</v>
      </c>
    </row>
    <row r="42">
      <c r="A42" s="1" t="s">
        <v>75</v>
      </c>
      <c r="B42">
        <f>(Control!E40+Experiment!E40)/(Control!C45+Experiment!C45)</f>
        <v>0.1151274853</v>
      </c>
    </row>
    <row r="43">
      <c r="A43" s="1" t="s">
        <v>25</v>
      </c>
      <c r="B43">
        <f>sqrt(B42 * (1-B42)* ((1/Control!C45) + (1/Experiment!C45)))</f>
        <v>0.003434133513</v>
      </c>
    </row>
    <row r="44">
      <c r="A44" s="1" t="s">
        <v>29</v>
      </c>
      <c r="B44">
        <f>1.96 * B43</f>
        <v>0.006730901685</v>
      </c>
    </row>
    <row r="45">
      <c r="A45" s="1" t="s">
        <v>76</v>
      </c>
      <c r="B45">
        <f>B41-B44</f>
        <v>-0.01160462436</v>
      </c>
    </row>
    <row r="46">
      <c r="A46" s="1" t="s">
        <v>77</v>
      </c>
      <c r="B46">
        <f>B41+B44</f>
        <v>0.001857179011</v>
      </c>
    </row>
    <row r="48">
      <c r="A48" s="1" t="s">
        <v>79</v>
      </c>
    </row>
    <row r="49">
      <c r="A49" s="1" t="s">
        <v>0</v>
      </c>
      <c r="B49">
        <f>Control!B47</f>
        <v>0.5371202114</v>
      </c>
    </row>
    <row r="50">
      <c r="A50" s="1" t="s">
        <v>1</v>
      </c>
      <c r="B50">
        <f>Experiment!B47</f>
        <v>0.5682150161</v>
      </c>
    </row>
    <row r="51">
      <c r="A51" s="1" t="s">
        <v>74</v>
      </c>
      <c r="B51">
        <f>B50-B49</f>
        <v>0.03109480471</v>
      </c>
    </row>
    <row r="52">
      <c r="A52" s="1" t="s">
        <v>75</v>
      </c>
      <c r="B52">
        <f>(Control!E40+Experiment!E40)/(Control!D40+Experiment!D40)</f>
        <v>0.5518867925</v>
      </c>
    </row>
    <row r="53">
      <c r="A53" s="1" t="s">
        <v>25</v>
      </c>
      <c r="B53">
        <f>sqrt(B52 * (1-B52) * ((1/Control!D40) + (1/Experiment!D40)))</f>
        <v>0.01172978009</v>
      </c>
    </row>
    <row r="54">
      <c r="A54" s="1" t="s">
        <v>29</v>
      </c>
      <c r="B54">
        <f>1.96 * B53</f>
        <v>0.02299036898</v>
      </c>
    </row>
    <row r="55">
      <c r="A55" s="1" t="s">
        <v>76</v>
      </c>
      <c r="B55">
        <f>B51-B54</f>
        <v>0.008104435728</v>
      </c>
    </row>
    <row r="56">
      <c r="A56" s="1" t="s">
        <v>77</v>
      </c>
      <c r="B56">
        <f>B51+B54</f>
        <v>0.05408517369</v>
      </c>
    </row>
  </sheetData>
  <drawing r:id="rId1"/>
</worksheet>
</file>