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Блинчик\Desktop\ \Экономика\"/>
    </mc:Choice>
  </mc:AlternateContent>
  <bookViews>
    <workbookView xWindow="0" yWindow="0" windowWidth="17256" windowHeight="520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76" i="1"/>
  <c r="C69" i="1"/>
  <c r="C56" i="1"/>
  <c r="C49" i="1"/>
  <c r="B34" i="1" l="1"/>
  <c r="B76" i="1"/>
  <c r="B69" i="1"/>
  <c r="B56" i="1"/>
  <c r="B49" i="1"/>
  <c r="B16" i="1" l="1"/>
  <c r="B15" i="1"/>
  <c r="B7" i="1"/>
  <c r="C91" i="1" l="1"/>
  <c r="C90" i="1"/>
  <c r="B85" i="1"/>
  <c r="B84" i="1"/>
  <c r="B83" i="1"/>
  <c r="B63" i="1"/>
  <c r="B41" i="1"/>
  <c r="B28" i="1"/>
  <c r="B24" i="1"/>
  <c r="B23" i="1"/>
  <c r="B22" i="1"/>
  <c r="B17" i="1"/>
  <c r="B9" i="1"/>
  <c r="B8" i="1"/>
</calcChain>
</file>

<file path=xl/sharedStrings.xml><?xml version="1.0" encoding="utf-8"?>
<sst xmlns="http://schemas.openxmlformats.org/spreadsheetml/2006/main" count="34" uniqueCount="15">
  <si>
    <t>%</t>
  </si>
  <si>
    <t>кредит</t>
  </si>
  <si>
    <t>депозит</t>
  </si>
  <si>
    <t>Кредит</t>
  </si>
  <si>
    <t>Вклад</t>
  </si>
  <si>
    <t>Итог</t>
  </si>
  <si>
    <t>Депозит</t>
  </si>
  <si>
    <t>Сумма</t>
  </si>
  <si>
    <t>млн</t>
  </si>
  <si>
    <t>т.р.</t>
  </si>
  <si>
    <t>Итого</t>
  </si>
  <si>
    <t>Текущий</t>
  </si>
  <si>
    <t>Срочный</t>
  </si>
  <si>
    <t>1 полугодие</t>
  </si>
  <si>
    <t>2 полугодие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</si>
</sst>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14</xdr:col>
      <xdr:colOff>335280</xdr:colOff>
      <xdr:row>5</xdr:row>
      <xdr:rowOff>173107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938260" cy="10875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121920</xdr:rowOff>
    </xdr:from>
    <xdr:to>
      <xdr:col>13</xdr:col>
      <xdr:colOff>83820</xdr:colOff>
      <xdr:row>13</xdr:row>
      <xdr:rowOff>124691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67840"/>
          <a:ext cx="8077200" cy="7342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13</xdr:col>
      <xdr:colOff>244715</xdr:colOff>
      <xdr:row>20</xdr:row>
      <xdr:rowOff>175170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108960"/>
          <a:ext cx="8238095" cy="7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38100</xdr:rowOff>
    </xdr:from>
    <xdr:to>
      <xdr:col>15</xdr:col>
      <xdr:colOff>7620</xdr:colOff>
      <xdr:row>26</xdr:row>
      <xdr:rowOff>176235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427220"/>
          <a:ext cx="9220200" cy="503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13</xdr:col>
      <xdr:colOff>244715</xdr:colOff>
      <xdr:row>30</xdr:row>
      <xdr:rowOff>167573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120640"/>
          <a:ext cx="8238095" cy="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129540</xdr:rowOff>
    </xdr:from>
    <xdr:to>
      <xdr:col>12</xdr:col>
      <xdr:colOff>106680</xdr:colOff>
      <xdr:row>39</xdr:row>
      <xdr:rowOff>110353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713220"/>
          <a:ext cx="7490460" cy="5294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68580</xdr:rowOff>
    </xdr:from>
    <xdr:to>
      <xdr:col>13</xdr:col>
      <xdr:colOff>244715</xdr:colOff>
      <xdr:row>45</xdr:row>
      <xdr:rowOff>156108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566660"/>
          <a:ext cx="8238095" cy="8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22860</xdr:rowOff>
    </xdr:from>
    <xdr:to>
      <xdr:col>14</xdr:col>
      <xdr:colOff>196248</xdr:colOff>
      <xdr:row>53</xdr:row>
      <xdr:rowOff>15240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9166860"/>
          <a:ext cx="8799228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175260</xdr:rowOff>
    </xdr:from>
    <xdr:to>
      <xdr:col>14</xdr:col>
      <xdr:colOff>43316</xdr:colOff>
      <xdr:row>61</xdr:row>
      <xdr:rowOff>167640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0782300"/>
          <a:ext cx="8646296" cy="54102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63</xdr:row>
      <xdr:rowOff>1</xdr:rowOff>
    </xdr:from>
    <xdr:to>
      <xdr:col>12</xdr:col>
      <xdr:colOff>487680</xdr:colOff>
      <xdr:row>65</xdr:row>
      <xdr:rowOff>180871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1521441"/>
          <a:ext cx="7871459" cy="5466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22860</xdr:rowOff>
    </xdr:from>
    <xdr:to>
      <xdr:col>13</xdr:col>
      <xdr:colOff>273287</xdr:colOff>
      <xdr:row>72</xdr:row>
      <xdr:rowOff>152338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824460"/>
          <a:ext cx="8266667" cy="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30480</xdr:rowOff>
    </xdr:from>
    <xdr:to>
      <xdr:col>12</xdr:col>
      <xdr:colOff>45720</xdr:colOff>
      <xdr:row>82</xdr:row>
      <xdr:rowOff>18773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4295120"/>
          <a:ext cx="7429500" cy="7198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7620</xdr:rowOff>
    </xdr:from>
    <xdr:to>
      <xdr:col>12</xdr:col>
      <xdr:colOff>76200</xdr:colOff>
      <xdr:row>88</xdr:row>
      <xdr:rowOff>171938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5552420"/>
          <a:ext cx="7459980" cy="712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91"/>
  <sheetViews>
    <sheetView tabSelected="1" topLeftCell="A62" zoomScale="98" workbookViewId="0">
      <selection activeCell="B69" sqref="B69"/>
    </sheetView>
  </sheetViews>
  <sheetFormatPr defaultRowHeight="14.4" x14ac:dyDescent="0.3"/>
  <cols>
    <col min="4" max="4" width="9.88671875" bestFit="1" customWidth="1"/>
  </cols>
  <sheetData>
    <row r="7" spans="1:2" x14ac:dyDescent="0.3">
      <c r="A7" t="s">
        <v>1</v>
      </c>
      <c r="B7">
        <f>1*0.16</f>
        <v>0.16</v>
      </c>
    </row>
    <row r="8" spans="1:2" x14ac:dyDescent="0.3">
      <c r="A8" t="s">
        <v>2</v>
      </c>
      <c r="B8">
        <f>20 * 0.08</f>
        <v>1.6</v>
      </c>
    </row>
    <row r="9" spans="1:2" x14ac:dyDescent="0.3">
      <c r="A9" s="3" t="s">
        <v>5</v>
      </c>
      <c r="B9" s="3">
        <f>B7-B8</f>
        <v>-1.4400000000000002</v>
      </c>
    </row>
    <row r="11" spans="1:2" x14ac:dyDescent="0.3">
      <c r="A11" s="2"/>
      <c r="B11" s="1"/>
    </row>
    <row r="15" spans="1:2" x14ac:dyDescent="0.3">
      <c r="A15" t="s">
        <v>3</v>
      </c>
      <c r="B15">
        <f>(750*0.22)</f>
        <v>165</v>
      </c>
    </row>
    <row r="16" spans="1:2" x14ac:dyDescent="0.3">
      <c r="A16" t="s">
        <v>4</v>
      </c>
      <c r="B16">
        <f>(850*0.14)</f>
        <v>119.00000000000001</v>
      </c>
    </row>
    <row r="17" spans="1:3" x14ac:dyDescent="0.3">
      <c r="A17" s="3" t="s">
        <v>5</v>
      </c>
      <c r="B17" s="3">
        <f>B15-B16</f>
        <v>45.999999999999986</v>
      </c>
    </row>
    <row r="22" spans="1:3" x14ac:dyDescent="0.3">
      <c r="A22" t="s">
        <v>3</v>
      </c>
      <c r="B22">
        <f>(470*0.2)</f>
        <v>94</v>
      </c>
    </row>
    <row r="23" spans="1:3" x14ac:dyDescent="0.3">
      <c r="A23" t="s">
        <v>6</v>
      </c>
      <c r="B23">
        <f>500*0.12</f>
        <v>60</v>
      </c>
    </row>
    <row r="24" spans="1:3" x14ac:dyDescent="0.3">
      <c r="A24" s="3" t="s">
        <v>5</v>
      </c>
      <c r="B24" s="3">
        <f>B22-B23</f>
        <v>34</v>
      </c>
    </row>
    <row r="28" spans="1:3" x14ac:dyDescent="0.3">
      <c r="A28" s="3" t="s">
        <v>5</v>
      </c>
      <c r="B28" s="3">
        <f>25000*0.13</f>
        <v>3250</v>
      </c>
    </row>
    <row r="32" spans="1:3" x14ac:dyDescent="0.3">
      <c r="A32" t="s">
        <v>7</v>
      </c>
      <c r="B32">
        <v>1.3</v>
      </c>
      <c r="C32" t="s">
        <v>8</v>
      </c>
    </row>
    <row r="33" spans="1:3" x14ac:dyDescent="0.3">
      <c r="A33" t="s">
        <v>0</v>
      </c>
      <c r="B33">
        <v>17</v>
      </c>
    </row>
    <row r="34" spans="1:3" x14ac:dyDescent="0.3">
      <c r="A34" s="3" t="s">
        <v>10</v>
      </c>
      <c r="B34" s="3">
        <f>B32*POWER(1+0.17,3) - B32</f>
        <v>0.78209689999999976</v>
      </c>
      <c r="C34" s="4">
        <f>B32*(1+3*0.17) -B32</f>
        <v>0.66300000000000003</v>
      </c>
    </row>
    <row r="41" spans="1:3" x14ac:dyDescent="0.3">
      <c r="A41" s="3" t="s">
        <v>5</v>
      </c>
      <c r="B41" s="3">
        <f>40000*1.18</f>
        <v>47200</v>
      </c>
    </row>
    <row r="47" spans="1:3" x14ac:dyDescent="0.3">
      <c r="A47" t="s">
        <v>7</v>
      </c>
      <c r="B47">
        <v>160</v>
      </c>
      <c r="C47" t="s">
        <v>9</v>
      </c>
    </row>
    <row r="48" spans="1:3" x14ac:dyDescent="0.3">
      <c r="A48" t="s">
        <v>0</v>
      </c>
      <c r="B48">
        <v>14</v>
      </c>
    </row>
    <row r="49" spans="1:3" x14ac:dyDescent="0.3">
      <c r="A49" s="3" t="s">
        <v>10</v>
      </c>
      <c r="B49" s="3">
        <f>B47*POWER(1+0.14,2)</f>
        <v>207.93600000000004</v>
      </c>
      <c r="C49" s="4">
        <f>B47*(1+2*0.14)</f>
        <v>204.8</v>
      </c>
    </row>
    <row r="54" spans="1:3" x14ac:dyDescent="0.3">
      <c r="A54" t="s">
        <v>7</v>
      </c>
      <c r="B54">
        <v>430000</v>
      </c>
    </row>
    <row r="55" spans="1:3" x14ac:dyDescent="0.3">
      <c r="A55" t="s">
        <v>0</v>
      </c>
      <c r="B55">
        <v>22</v>
      </c>
    </row>
    <row r="56" spans="1:3" x14ac:dyDescent="0.3">
      <c r="A56" s="3" t="s">
        <v>10</v>
      </c>
      <c r="B56" s="3">
        <f>B54*POWER(1+0.22,3)</f>
        <v>780814.64</v>
      </c>
      <c r="C56" s="4">
        <f>B54*(1+3*0.22)</f>
        <v>713800.00000000012</v>
      </c>
    </row>
    <row r="63" spans="1:3" x14ac:dyDescent="0.3">
      <c r="A63" s="3" t="s">
        <v>10</v>
      </c>
      <c r="B63" s="3">
        <f>(4500/30000)*100</f>
        <v>15</v>
      </c>
    </row>
    <row r="67" spans="1:3" x14ac:dyDescent="0.3">
      <c r="A67" t="s">
        <v>7</v>
      </c>
      <c r="B67">
        <v>2640</v>
      </c>
    </row>
    <row r="68" spans="1:3" x14ac:dyDescent="0.3">
      <c r="A68" t="s">
        <v>0</v>
      </c>
      <c r="B68">
        <v>16</v>
      </c>
    </row>
    <row r="69" spans="1:3" x14ac:dyDescent="0.3">
      <c r="A69" s="3" t="s">
        <v>10</v>
      </c>
      <c r="B69" s="3">
        <f>B67/POWER(1+0.16,2)</f>
        <v>1961.9500594530323</v>
      </c>
      <c r="C69" s="4">
        <f>B67/(1+2*0.16)</f>
        <v>2000</v>
      </c>
    </row>
    <row r="74" spans="1:3" x14ac:dyDescent="0.3">
      <c r="A74" t="s">
        <v>7</v>
      </c>
      <c r="B74">
        <v>5000</v>
      </c>
    </row>
    <row r="75" spans="1:3" x14ac:dyDescent="0.3">
      <c r="A75" t="s">
        <v>0</v>
      </c>
      <c r="B75">
        <v>22</v>
      </c>
    </row>
    <row r="76" spans="1:3" x14ac:dyDescent="0.3">
      <c r="A76" s="3" t="s">
        <v>10</v>
      </c>
      <c r="B76" s="3">
        <f>B74/POWER(1+0.22,3)</f>
        <v>2753.5344368030806</v>
      </c>
      <c r="C76" s="4">
        <f>B74/(1+3*0.22)</f>
        <v>3012.0481927710839</v>
      </c>
    </row>
    <row r="83" spans="1:3" x14ac:dyDescent="0.3">
      <c r="A83" t="s">
        <v>11</v>
      </c>
      <c r="B83">
        <f>220*1.01</f>
        <v>222.2</v>
      </c>
    </row>
    <row r="84" spans="1:3" x14ac:dyDescent="0.3">
      <c r="A84" t="s">
        <v>12</v>
      </c>
      <c r="B84">
        <f>220*1.11</f>
        <v>244.20000000000002</v>
      </c>
    </row>
    <row r="85" spans="1:3" x14ac:dyDescent="0.3">
      <c r="A85" s="3" t="s">
        <v>10</v>
      </c>
      <c r="B85" s="3">
        <f>B84-B83</f>
        <v>22.000000000000028</v>
      </c>
    </row>
    <row r="90" spans="1:3" x14ac:dyDescent="0.3">
      <c r="A90" t="s">
        <v>13</v>
      </c>
      <c r="C90">
        <f>(60000*0.1)/2 + 60000</f>
        <v>63000</v>
      </c>
    </row>
    <row r="91" spans="1:3" x14ac:dyDescent="0.3">
      <c r="A91" s="3" t="s">
        <v>14</v>
      </c>
      <c r="B91" s="3"/>
      <c r="C91" s="3">
        <f>(C90*0.08)/2 +C90</f>
        <v>65520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Блинчик</dc:creator>
  <cp:lastModifiedBy>Блинчик</cp:lastModifiedBy>
  <dcterms:created xsi:type="dcterms:W3CDTF">2021-02-10T09:21:53Z</dcterms:created>
  <dcterms:modified xsi:type="dcterms:W3CDTF">2021-02-17T08:01:10Z</dcterms:modified>
</cp:coreProperties>
</file>