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/>
  <c r="E60"/>
  <c r="C59"/>
  <c r="C58"/>
  <c r="C57"/>
  <c r="C54"/>
  <c r="C53"/>
  <c r="C52"/>
  <c r="E51"/>
  <c r="C49"/>
  <c r="C48"/>
  <c r="C47"/>
  <c r="C46"/>
  <c r="C43"/>
  <c r="C42"/>
  <c r="C41"/>
  <c r="C40"/>
  <c r="C39"/>
  <c r="C38"/>
  <c r="C37"/>
  <c r="D34"/>
  <c r="C33"/>
  <c r="C32"/>
  <c r="C31"/>
  <c r="C30"/>
  <c r="D27"/>
  <c r="G26"/>
  <c r="D25"/>
  <c r="E24"/>
  <c r="F21"/>
  <c r="E20"/>
  <c r="C19"/>
  <c r="C18"/>
  <c r="C17"/>
  <c r="C16"/>
  <c r="C15"/>
  <c r="C11"/>
  <c r="C12" s="1"/>
  <c r="C10"/>
  <c r="C9"/>
  <c r="B3" l="1"/>
  <c r="B4" s="1"/>
  <c r="B5" s="1"/>
  <c r="B6" s="1"/>
  <c r="B2"/>
</calcChain>
</file>

<file path=xl/sharedStrings.xml><?xml version="1.0" encoding="utf-8"?>
<sst xmlns="http://schemas.openxmlformats.org/spreadsheetml/2006/main" count="102" uniqueCount="78">
  <si>
    <t>Задача 1</t>
  </si>
  <si>
    <t>М1=</t>
  </si>
  <si>
    <t>М2=</t>
  </si>
  <si>
    <t>М3=</t>
  </si>
  <si>
    <t>М0=</t>
  </si>
  <si>
    <t>L=</t>
  </si>
  <si>
    <t>Задача 2</t>
  </si>
  <si>
    <t>600/3000=</t>
  </si>
  <si>
    <t>20%-5%=</t>
  </si>
  <si>
    <t>1/0,15 - 1/0,2=</t>
  </si>
  <si>
    <t>3000*1,66667=</t>
  </si>
  <si>
    <t>Задача 3</t>
  </si>
  <si>
    <t>50/500=</t>
  </si>
  <si>
    <t>500-50=</t>
  </si>
  <si>
    <t>500-20=</t>
  </si>
  <si>
    <t>480*0,1=</t>
  </si>
  <si>
    <t>480-48=</t>
  </si>
  <si>
    <t>432-450=</t>
  </si>
  <si>
    <t>кредитный потенциал  всей банковской системы</t>
  </si>
  <si>
    <t>Задача 4</t>
  </si>
  <si>
    <t>60-60*0,2=</t>
  </si>
  <si>
    <t>1/0,2=</t>
  </si>
  <si>
    <t>кредитные возможности всей банковской системы</t>
  </si>
  <si>
    <t xml:space="preserve">240 + 60 = </t>
  </si>
  <si>
    <t>Задача 5</t>
  </si>
  <si>
    <t>30 + 70 =</t>
  </si>
  <si>
    <t>350 - 100 =</t>
  </si>
  <si>
    <t>70 / 350 =</t>
  </si>
  <si>
    <t>1 / 0,2 =</t>
  </si>
  <si>
    <t>48 * 5 =</t>
  </si>
  <si>
    <t>30 * 5 =</t>
  </si>
  <si>
    <t>Задача 6</t>
  </si>
  <si>
    <t>1 / 5 =</t>
  </si>
  <si>
    <t>0,2 + 0,05 =</t>
  </si>
  <si>
    <t>1 / 0,25 =</t>
  </si>
  <si>
    <t>40 / 5 =</t>
  </si>
  <si>
    <t>D1</t>
  </si>
  <si>
    <t>8 / (1 - 0,2) =</t>
  </si>
  <si>
    <t>10 - 10 * 0,25 =</t>
  </si>
  <si>
    <t>К1</t>
  </si>
  <si>
    <t>К2</t>
  </si>
  <si>
    <t>7,5 * 4 - 40 =</t>
  </si>
  <si>
    <t>Задача 7</t>
  </si>
  <si>
    <t>20 * 0,12 =</t>
  </si>
  <si>
    <t>20 - 2,4 =</t>
  </si>
  <si>
    <t>17,6 - 16,8 =</t>
  </si>
  <si>
    <t>0,8 / 20 * 100%</t>
  </si>
  <si>
    <t>Задача 8</t>
  </si>
  <si>
    <t>200 - 200 * 0,2 =</t>
  </si>
  <si>
    <t>100 - 200 * 0,2 =</t>
  </si>
  <si>
    <t>60 * 5 =</t>
  </si>
  <si>
    <t>Задача 9</t>
  </si>
  <si>
    <t>40 * 0,125 =</t>
  </si>
  <si>
    <t>40 * 0,05 =</t>
  </si>
  <si>
    <t>1 / 0,125 =</t>
  </si>
  <si>
    <t>40 - 5 =</t>
  </si>
  <si>
    <t>35 * 8 =</t>
  </si>
  <si>
    <t>r</t>
  </si>
  <si>
    <t>r1</t>
  </si>
  <si>
    <t>m</t>
  </si>
  <si>
    <t>М</t>
  </si>
  <si>
    <t>D-R</t>
  </si>
  <si>
    <t>D</t>
  </si>
  <si>
    <t>R2</t>
  </si>
  <si>
    <r>
      <t>D</t>
    </r>
    <r>
      <rPr>
        <sz val="11"/>
        <color theme="1"/>
        <rFont val="Calibri"/>
        <family val="2"/>
        <scheme val="minor"/>
      </rPr>
      <t>-R2</t>
    </r>
  </si>
  <si>
    <r>
      <t>кредитный потенциал банка (</t>
    </r>
    <r>
      <rPr>
        <sz val="11"/>
        <color theme="1"/>
        <rFont val="Calibri"/>
        <family val="2"/>
        <scheme val="minor"/>
      </rPr>
      <t>К)</t>
    </r>
  </si>
  <si>
    <t>К*m=</t>
  </si>
  <si>
    <r>
      <t>кредитные возможности банка (</t>
    </r>
    <r>
      <rPr>
        <sz val="11"/>
        <color theme="1"/>
        <rFont val="Calibri"/>
        <family val="2"/>
        <scheme val="minor"/>
      </rPr>
      <t>К)</t>
    </r>
  </si>
  <si>
    <r>
      <t>1/r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</t>
    </r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</si>
  <si>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</t>
    </r>
  </si>
  <si>
    <r>
      <t xml:space="preserve">М = </t>
    </r>
    <r>
      <rPr>
        <sz val="11"/>
        <color theme="1"/>
        <rFont val="Calibri"/>
        <family val="2"/>
        <scheme val="minor"/>
      </rPr>
      <t xml:space="preserve">М + </t>
    </r>
    <r>
      <rPr>
        <sz val="11"/>
        <color theme="1"/>
        <rFont val="Calibri"/>
        <family val="2"/>
        <scheme val="minor"/>
      </rPr>
      <t>D</t>
    </r>
  </si>
  <si>
    <t>R</t>
  </si>
  <si>
    <t>К</t>
  </si>
  <si>
    <r>
      <t>R</t>
    </r>
    <r>
      <rPr>
        <sz val="11"/>
        <color theme="1"/>
        <rFont val="Calibri"/>
        <family val="2"/>
        <scheme val="minor"/>
      </rPr>
      <t xml:space="preserve"> * m</t>
    </r>
  </si>
  <si>
    <t>r2</t>
  </si>
  <si>
    <t>m2</t>
  </si>
  <si>
    <t>%</t>
  </si>
  <si>
    <t>млрд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</si>
</sst>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9" fontId="0" fillId="0" borderId="0" xfId="1" applyFont="1"/>
    <xf numFmtId="0" fontId="2" fillId="2" borderId="0" xfId="2"/>
  </cellXfs>
  <cellStyles count="3">
    <cellStyle name="Обычный" xfId="0" builtinId="0"/>
    <cellStyle name="Процентный" xfId="1" builtinId="5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workbookViewId="0">
      <selection activeCell="F21" sqref="F21"/>
    </sheetView>
  </sheetViews>
  <sheetFormatPr defaultRowHeight="15"/>
  <cols>
    <col min="1" max="1" width="9" customWidth="1"/>
    <col min="2" max="2" width="14.42578125" bestFit="1" customWidth="1"/>
    <col min="3" max="3" width="14.42578125" customWidth="1"/>
    <col min="4" max="4" width="14.42578125" bestFit="1" customWidth="1"/>
    <col min="5" max="5" width="10.42578125" bestFit="1" customWidth="1"/>
  </cols>
  <sheetData>
    <row r="1" spans="1:3">
      <c r="A1" t="s">
        <v>0</v>
      </c>
    </row>
    <row r="2" spans="1:3">
      <c r="A2" t="s">
        <v>4</v>
      </c>
      <c r="B2" s="3">
        <f>11.2+3.6</f>
        <v>14.799999999999999</v>
      </c>
      <c r="C2" t="s">
        <v>77</v>
      </c>
    </row>
    <row r="3" spans="1:3">
      <c r="A3" t="s">
        <v>1</v>
      </c>
      <c r="B3" s="3">
        <f>B2+83.2+7</f>
        <v>105</v>
      </c>
      <c r="C3" t="s">
        <v>77</v>
      </c>
    </row>
    <row r="4" spans="1:3">
      <c r="A4" t="s">
        <v>2</v>
      </c>
      <c r="B4" s="3">
        <f>B3+47.5+64.7</f>
        <v>217.2</v>
      </c>
      <c r="C4" t="s">
        <v>77</v>
      </c>
    </row>
    <row r="5" spans="1:3">
      <c r="A5" t="s">
        <v>3</v>
      </c>
      <c r="B5" s="3">
        <f>B4+6.5</f>
        <v>223.7</v>
      </c>
      <c r="C5" t="s">
        <v>77</v>
      </c>
    </row>
    <row r="6" spans="1:3">
      <c r="A6" t="s">
        <v>5</v>
      </c>
      <c r="B6" s="3">
        <f>B5+4.3</f>
        <v>228</v>
      </c>
      <c r="C6" t="s">
        <v>77</v>
      </c>
    </row>
    <row r="8" spans="1:3">
      <c r="A8" t="s">
        <v>6</v>
      </c>
    </row>
    <row r="9" spans="1:3">
      <c r="A9" t="s">
        <v>57</v>
      </c>
      <c r="B9" t="s">
        <v>7</v>
      </c>
      <c r="C9" s="2">
        <f>600/3000</f>
        <v>0.2</v>
      </c>
    </row>
    <row r="10" spans="1:3">
      <c r="A10" t="s">
        <v>58</v>
      </c>
      <c r="B10" t="s">
        <v>8</v>
      </c>
      <c r="C10">
        <f xml:space="preserve"> 0.2 - 0.15</f>
        <v>5.0000000000000017E-2</v>
      </c>
    </row>
    <row r="11" spans="1:3">
      <c r="A11" t="s">
        <v>59</v>
      </c>
      <c r="B11" t="s">
        <v>9</v>
      </c>
      <c r="C11" s="3">
        <f>1/0.15-1/0.2</f>
        <v>1.666666666666667</v>
      </c>
    </row>
    <row r="12" spans="1:3">
      <c r="A12" t="s">
        <v>60</v>
      </c>
      <c r="B12" t="s">
        <v>10</v>
      </c>
      <c r="C12" s="3">
        <f>3000*C11</f>
        <v>5000.0000000000009</v>
      </c>
    </row>
    <row r="14" spans="1:3">
      <c r="A14" t="s">
        <v>11</v>
      </c>
    </row>
    <row r="15" spans="1:3">
      <c r="A15" t="s">
        <v>57</v>
      </c>
      <c r="B15" t="s">
        <v>12</v>
      </c>
      <c r="C15">
        <f>50/500</f>
        <v>0.1</v>
      </c>
    </row>
    <row r="16" spans="1:3">
      <c r="A16" t="s">
        <v>61</v>
      </c>
      <c r="B16" t="s">
        <v>13</v>
      </c>
      <c r="C16">
        <f>500-50</f>
        <v>450</v>
      </c>
    </row>
    <row r="17" spans="1:7">
      <c r="A17" t="s">
        <v>62</v>
      </c>
      <c r="B17" t="s">
        <v>14</v>
      </c>
      <c r="C17">
        <f>500-20</f>
        <v>480</v>
      </c>
    </row>
    <row r="18" spans="1:7">
      <c r="A18" t="s">
        <v>63</v>
      </c>
      <c r="B18" t="s">
        <v>15</v>
      </c>
      <c r="C18">
        <f>480*0.1</f>
        <v>48</v>
      </c>
    </row>
    <row r="19" spans="1:7">
      <c r="A19" t="s">
        <v>64</v>
      </c>
      <c r="B19" t="s">
        <v>16</v>
      </c>
      <c r="C19">
        <f>480-48</f>
        <v>432</v>
      </c>
    </row>
    <row r="20" spans="1:7">
      <c r="A20" s="1" t="s">
        <v>65</v>
      </c>
      <c r="B20" s="1"/>
      <c r="C20" s="1"/>
      <c r="D20" t="s">
        <v>17</v>
      </c>
      <c r="E20" s="3">
        <f>432-450</f>
        <v>-18</v>
      </c>
    </row>
    <row r="21" spans="1:7">
      <c r="A21" s="1" t="s">
        <v>18</v>
      </c>
      <c r="B21" s="1"/>
      <c r="C21" s="1"/>
      <c r="D21" s="1"/>
      <c r="E21" t="s">
        <v>66</v>
      </c>
      <c r="F21" s="3">
        <f>-18*1/0.1</f>
        <v>-180</v>
      </c>
    </row>
    <row r="23" spans="1:7">
      <c r="A23" t="s">
        <v>19</v>
      </c>
    </row>
    <row r="24" spans="1:7">
      <c r="A24" s="1" t="s">
        <v>67</v>
      </c>
      <c r="B24" s="1"/>
      <c r="C24" s="1"/>
      <c r="D24" t="s">
        <v>20</v>
      </c>
      <c r="E24">
        <f>60-60*0.2</f>
        <v>48</v>
      </c>
    </row>
    <row r="25" spans="1:7" ht="18">
      <c r="A25" t="s">
        <v>69</v>
      </c>
      <c r="B25" t="s">
        <v>68</v>
      </c>
      <c r="C25" t="s">
        <v>21</v>
      </c>
      <c r="D25">
        <f>1/0.2</f>
        <v>5</v>
      </c>
    </row>
    <row r="26" spans="1:7">
      <c r="A26" s="1" t="s">
        <v>22</v>
      </c>
      <c r="B26" s="1"/>
      <c r="C26" s="1"/>
      <c r="D26" s="1"/>
      <c r="E26" t="s">
        <v>66</v>
      </c>
      <c r="F26" t="s">
        <v>29</v>
      </c>
      <c r="G26">
        <f>48*5</f>
        <v>240</v>
      </c>
    </row>
    <row r="27" spans="1:7">
      <c r="A27" s="1" t="s">
        <v>70</v>
      </c>
      <c r="B27" s="1"/>
      <c r="C27" t="s">
        <v>23</v>
      </c>
      <c r="D27" s="3">
        <f>240+60</f>
        <v>300</v>
      </c>
    </row>
    <row r="28" spans="1:7">
      <c r="A28" t="s">
        <v>24</v>
      </c>
    </row>
    <row r="30" spans="1:7">
      <c r="A30" t="s">
        <v>57</v>
      </c>
      <c r="B30" t="s">
        <v>27</v>
      </c>
      <c r="C30">
        <f>70/350</f>
        <v>0.2</v>
      </c>
    </row>
    <row r="31" spans="1:7">
      <c r="A31" t="s">
        <v>71</v>
      </c>
      <c r="B31" t="s">
        <v>25</v>
      </c>
      <c r="C31" s="3">
        <f>30+70</f>
        <v>100</v>
      </c>
    </row>
    <row r="32" spans="1:7">
      <c r="A32" t="s">
        <v>72</v>
      </c>
      <c r="B32" t="s">
        <v>26</v>
      </c>
      <c r="C32" s="3">
        <f>350-100</f>
        <v>250</v>
      </c>
    </row>
    <row r="33" spans="1:4">
      <c r="A33" t="s">
        <v>59</v>
      </c>
      <c r="B33" t="s">
        <v>28</v>
      </c>
      <c r="C33">
        <f>1/0.2</f>
        <v>5</v>
      </c>
    </row>
    <row r="34" spans="1:4">
      <c r="A34" t="s">
        <v>60</v>
      </c>
      <c r="B34" t="s">
        <v>73</v>
      </c>
      <c r="C34" t="s">
        <v>30</v>
      </c>
      <c r="D34" s="3">
        <f>30*5</f>
        <v>150</v>
      </c>
    </row>
    <row r="36" spans="1:4">
      <c r="A36" t="s">
        <v>31</v>
      </c>
    </row>
    <row r="37" spans="1:4">
      <c r="A37" t="s">
        <v>58</v>
      </c>
      <c r="B37" t="s">
        <v>32</v>
      </c>
      <c r="C37">
        <f>1/5</f>
        <v>0.2</v>
      </c>
    </row>
    <row r="38" spans="1:4">
      <c r="A38" t="s">
        <v>74</v>
      </c>
      <c r="B38" t="s">
        <v>33</v>
      </c>
      <c r="C38">
        <f>0.2+0.05</f>
        <v>0.25</v>
      </c>
    </row>
    <row r="39" spans="1:4">
      <c r="A39" t="s">
        <v>75</v>
      </c>
      <c r="B39" t="s">
        <v>34</v>
      </c>
      <c r="C39">
        <f>1/0.25</f>
        <v>4</v>
      </c>
    </row>
    <row r="40" spans="1:4">
      <c r="A40" t="s">
        <v>39</v>
      </c>
      <c r="B40" t="s">
        <v>35</v>
      </c>
      <c r="C40">
        <f>40/5</f>
        <v>8</v>
      </c>
    </row>
    <row r="41" spans="1:4">
      <c r="A41" t="s">
        <v>36</v>
      </c>
      <c r="B41" t="s">
        <v>37</v>
      </c>
      <c r="C41">
        <f>8/(1-0.2)</f>
        <v>10</v>
      </c>
    </row>
    <row r="42" spans="1:4">
      <c r="A42" t="s">
        <v>40</v>
      </c>
      <c r="B42" t="s">
        <v>38</v>
      </c>
      <c r="C42">
        <f>10-10*0.25</f>
        <v>7.5</v>
      </c>
    </row>
    <row r="43" spans="1:4">
      <c r="A43" t="s">
        <v>60</v>
      </c>
      <c r="B43" t="s">
        <v>41</v>
      </c>
      <c r="C43" s="3">
        <f>7.5*4-40</f>
        <v>-10</v>
      </c>
    </row>
    <row r="45" spans="1:4">
      <c r="A45" t="s">
        <v>42</v>
      </c>
    </row>
    <row r="46" spans="1:4">
      <c r="A46" t="s">
        <v>71</v>
      </c>
      <c r="B46" t="s">
        <v>43</v>
      </c>
      <c r="C46">
        <f>20*0.12</f>
        <v>2.4</v>
      </c>
    </row>
    <row r="47" spans="1:4">
      <c r="A47" t="s">
        <v>71</v>
      </c>
      <c r="B47" t="s">
        <v>44</v>
      </c>
      <c r="C47">
        <f>20-2.4</f>
        <v>17.600000000000001</v>
      </c>
    </row>
    <row r="48" spans="1:4">
      <c r="A48" t="s">
        <v>71</v>
      </c>
      <c r="B48" t="s">
        <v>45</v>
      </c>
      <c r="C48">
        <f>17.6-16.8</f>
        <v>0.80000000000000071</v>
      </c>
    </row>
    <row r="49" spans="1:6">
      <c r="A49" t="s">
        <v>76</v>
      </c>
      <c r="B49" t="s">
        <v>46</v>
      </c>
      <c r="C49" s="3">
        <f>0.8/20*100</f>
        <v>4</v>
      </c>
    </row>
    <row r="50" spans="1:6">
      <c r="A50" t="s">
        <v>47</v>
      </c>
    </row>
    <row r="51" spans="1:6">
      <c r="A51" s="1" t="s">
        <v>67</v>
      </c>
      <c r="B51" s="1"/>
      <c r="C51" s="1"/>
      <c r="D51" t="s">
        <v>48</v>
      </c>
      <c r="E51" s="3">
        <f>200-200*0.2</f>
        <v>160</v>
      </c>
    </row>
    <row r="52" spans="1:6">
      <c r="A52" t="s">
        <v>71</v>
      </c>
      <c r="B52" t="s">
        <v>49</v>
      </c>
      <c r="C52" s="3">
        <f>100-200*0.2</f>
        <v>60</v>
      </c>
    </row>
    <row r="53" spans="1:6">
      <c r="A53" t="s">
        <v>59</v>
      </c>
      <c r="B53" t="s">
        <v>28</v>
      </c>
      <c r="C53">
        <f>1 / 0.2</f>
        <v>5</v>
      </c>
    </row>
    <row r="54" spans="1:6">
      <c r="A54" t="s">
        <v>60</v>
      </c>
      <c r="B54" t="s">
        <v>50</v>
      </c>
      <c r="C54" s="3">
        <f>60*5</f>
        <v>300</v>
      </c>
    </row>
    <row r="56" spans="1:6">
      <c r="A56" t="s">
        <v>51</v>
      </c>
    </row>
    <row r="57" spans="1:6">
      <c r="A57" t="s">
        <v>71</v>
      </c>
      <c r="B57" t="s">
        <v>52</v>
      </c>
      <c r="C57">
        <f>40*0.125</f>
        <v>5</v>
      </c>
    </row>
    <row r="58" spans="1:6">
      <c r="A58" t="s">
        <v>71</v>
      </c>
      <c r="B58" t="s">
        <v>53</v>
      </c>
      <c r="C58">
        <f>40*0.05</f>
        <v>2</v>
      </c>
    </row>
    <row r="59" spans="1:6">
      <c r="A59" t="s">
        <v>59</v>
      </c>
      <c r="B59" t="s">
        <v>54</v>
      </c>
      <c r="C59">
        <f>1/0.125</f>
        <v>8</v>
      </c>
    </row>
    <row r="60" spans="1:6">
      <c r="A60" s="1" t="s">
        <v>67</v>
      </c>
      <c r="B60" s="1"/>
      <c r="C60" s="1"/>
      <c r="D60" t="s">
        <v>55</v>
      </c>
      <c r="E60" s="3">
        <f>40-5</f>
        <v>35</v>
      </c>
    </row>
    <row r="61" spans="1:6">
      <c r="A61" s="1" t="s">
        <v>22</v>
      </c>
      <c r="B61" s="1"/>
      <c r="C61" s="1"/>
      <c r="D61" s="1"/>
      <c r="E61" t="s">
        <v>56</v>
      </c>
      <c r="F61" s="3">
        <f>35*8</f>
        <v>280</v>
      </c>
    </row>
  </sheetData>
  <mergeCells count="8">
    <mergeCell ref="A27:B27"/>
    <mergeCell ref="A51:C51"/>
    <mergeCell ref="A60:C60"/>
    <mergeCell ref="A61:D61"/>
    <mergeCell ref="A20:C20"/>
    <mergeCell ref="A21:D21"/>
    <mergeCell ref="A24:C24"/>
    <mergeCell ref="A26:D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2021-03-10T09:47:31Z</dcterms:modified>
</cp:coreProperties>
</file>