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worksheets/sheet1.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workbook.xml" ContentType="application/vnd.openxmlformats-officedocument.spreadsheetml.sheet.main+xml"/>
  <Override PartName="/xl/charts/colors25.xml" ContentType="application/vnd.ms-office.chartcolorstyle+xml"/>
  <Override PartName="/xl/worksheets/sheet2.xml" ContentType="application/vnd.openxmlformats-officedocument.spreadsheetml.worksheet+xml"/>
  <Override PartName="/xl/drawings/drawing1.xml" ContentType="application/vnd.openxmlformats-officedocument.drawing+xml"/>
  <Override PartName="/xl/charts/chart25.xml" ContentType="application/vnd.openxmlformats-officedocument.drawingml.chart+xml"/>
  <Override PartName="/xl/charts/colors22.xml" ContentType="application/vnd.ms-office.chartcolorstyle+xml"/>
  <Override PartName="/xl/sharedStrings.xml" ContentType="application/vnd.openxmlformats-officedocument.spreadsheetml.sharedStrings+xml"/>
  <Override PartName="/xl/charts/chart24.xml" ContentType="application/vnd.openxmlformats-officedocument.drawingml.chart+xml"/>
  <Override PartName="/xl/charts/chart21.xml" ContentType="application/vnd.openxmlformats-officedocument.drawingml.chart+xml"/>
  <Override PartName="/xl/charts/colors24.xml" ContentType="application/vnd.ms-office.chartcolorstyle+xml"/>
  <Override PartName="/xl/charts/colors19.xml" ContentType="application/vnd.ms-office.chartcolorstyle+xml"/>
  <Override PartName="/xl/charts/chart19.xml" ContentType="application/vnd.openxmlformats-officedocument.drawingml.chart+xml"/>
  <Override PartName="/xl/charts/colors21.xml" ContentType="application/vnd.ms-office.chartcolorstyle+xml"/>
  <Override PartName="/xl/charts/style18.xml" ContentType="application/vnd.ms-office.chartstyle+xml"/>
  <Override PartName="/xl/charts/colors18.xml" ContentType="application/vnd.ms-office.chartcolorstyle+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colors16.xml" ContentType="application/vnd.ms-office.chartcolorstyle+xml"/>
  <Override PartName="/xl/charts/chart15.xml" ContentType="application/vnd.openxmlformats-officedocument.drawingml.chart+xml"/>
  <Override PartName="/xl/charts/style14.xml" ContentType="application/vnd.ms-office.chartstyle+xml"/>
  <Override PartName="/xl/charts/colors15.xml" ContentType="application/vnd.ms-office.chartcolorstyle+xml"/>
  <Override PartName="/xl/charts/chart14.xml" ContentType="application/vnd.openxmlformats-officedocument.drawingml.chart+xml"/>
  <Override PartName="/xl/charts/chart13.xml" ContentType="application/vnd.openxmlformats-officedocument.drawingml.chart+xml"/>
  <Override PartName="/xl/charts/colors13.xml" ContentType="application/vnd.ms-office.chartcolorstyle+xml"/>
  <Override PartName="/xl/charts/style12.xml" ContentType="application/vnd.ms-office.chartstyle+xml"/>
  <Override PartName="/xl/charts/chart18.xml" ContentType="application/vnd.openxmlformats-officedocument.drawingml.chart+xml"/>
  <Override PartName="/xl/charts/style22.xml" ContentType="application/vnd.ms-office.chartstyle+xml"/>
  <Override PartName="/xl/charts/chart12.xml" ContentType="application/vnd.openxmlformats-officedocument.drawingml.chart+xml"/>
  <Override PartName="/xl/charts/style15.xml" ContentType="application/vnd.ms-office.chartstyle+xml"/>
  <Override PartName="/xl/charts/style11.xml" ContentType="application/vnd.ms-office.chartstyle+xml"/>
  <Override PartName="/xl/charts/colors20.xml" ContentType="application/vnd.ms-office.chartcolorstyle+xml"/>
  <Override PartName="/xl/charts/colors23.xml" ContentType="application/vnd.ms-office.chartcolorstyle+xml"/>
  <Override PartName="/xl/charts/style10.xml" ContentType="application/vnd.ms-office.chartstyle+xml"/>
  <Override PartName="/xl/charts/style9.xml" ContentType="application/vnd.ms-office.chartstyle+xml"/>
  <Override PartName="/xl/charts/chart9.xml" ContentType="application/vnd.openxmlformats-officedocument.drawingml.chart+xml"/>
  <Override PartName="/xl/charts/style8.xml" ContentType="application/vnd.ms-office.chartstyle+xml"/>
  <Override PartName="/xl/charts/chart8.xml" ContentType="application/vnd.openxmlformats-officedocument.drawingml.chart+xml"/>
  <Override PartName="/xl/charts/style7.xml" ContentType="application/vnd.ms-office.chartstyle+xml"/>
  <Override PartName="/xl/charts/chart7.xml" ContentType="application/vnd.openxmlformats-officedocument.drawingml.chart+xml"/>
  <Override PartName="/xl/charts/chart16.xml" ContentType="application/vnd.openxmlformats-officedocument.drawingml.chart+xml"/>
  <Override PartName="/xl/charts/style6.xml" ContentType="application/vnd.ms-office.chartstyle+xml"/>
  <Override PartName="/xl/charts/colors14.xml" ContentType="application/vnd.ms-office.chartcolorstyle+xml"/>
  <Override PartName="/xl/charts/style16.xml" ContentType="application/vnd.ms-office.chartstyle+xml"/>
  <Override PartName="/xl/charts/colors6.xml" ContentType="application/vnd.ms-office.chartcolorstyle+xml"/>
  <Override PartName="/xl/charts/colors9.xml" ContentType="application/vnd.ms-office.chartcolorstyle+xml"/>
  <Override PartName="/xl/charts/chart6.xml" ContentType="application/vnd.openxmlformats-officedocument.drawingml.chart+xml"/>
  <Override PartName="/xl/charts/style13.xml" ContentType="application/vnd.ms-office.chartstyle+xml"/>
  <Override PartName="/xl/styles.xml" ContentType="application/vnd.openxmlformats-officedocument.spreadsheetml.styles+xml"/>
  <Override PartName="/xl/charts/colors8.xml" ContentType="application/vnd.ms-office.chartcolorstyle+xml"/>
  <Override PartName="/xl/charts/chart20.xml" ContentType="application/vnd.openxmlformats-officedocument.drawingml.chart+xml"/>
  <Override PartName="/xl/charts/style5.xml" ContentType="application/vnd.ms-office.chartstyle+xml"/>
  <Override PartName="/xl/charts/style3.xml" ContentType="application/vnd.ms-office.chartstyle+xml"/>
  <Override PartName="/xl/charts/style25.xml" ContentType="application/vnd.ms-office.chartstyle+xml"/>
  <Override PartName="/xl/charts/colors3.xml" ContentType="application/vnd.ms-office.chartcolorstyle+xml"/>
  <Override PartName="/xl/charts/colors11.xml" ContentType="application/vnd.ms-office.chartcolorstyle+xml"/>
  <Override PartName="/xl/charts/chart5.xml" ContentType="application/vnd.openxmlformats-officedocument.drawingml.chart+xml"/>
  <Override PartName="/xl/charts/chart3.xml" ContentType="application/vnd.openxmlformats-officedocument.drawingml.chart+xml"/>
  <Override PartName="/xl/charts/chart11.xml" ContentType="application/vnd.openxmlformats-officedocument.drawingml.chart+xml"/>
  <Override PartName="/xl/charts/style2.xml" ContentType="application/vnd.ms-office.chartstyle+xml"/>
  <Override PartName="/xl/charts/chart10.xml" ContentType="application/vnd.openxmlformats-officedocument.drawingml.chart+xml"/>
  <Override PartName="/xl/charts/colors12.xml" ContentType="application/vnd.ms-office.chartcolorstyle+xml"/>
  <Override PartName="/xl/charts/colors2.xml" ContentType="application/vnd.ms-office.chartcolorstyle+xml"/>
  <Override PartName="/xl/charts/style24.xml" ContentType="application/vnd.ms-office.chartstyle+xml"/>
  <Override PartName="/xl/charts/colors4.xml" ContentType="application/vnd.ms-office.chartcolorstyle+xml"/>
  <Override PartName="/xl/charts/style4.xml" ContentType="application/vnd.ms-office.chartstyle+xml"/>
  <Override PartName="/xl/charts/chart2.xml" ContentType="application/vnd.openxmlformats-officedocument.drawingml.chart+xml"/>
  <Override PartName="/xl/charts/style19.xml" ContentType="application/vnd.ms-office.chartstyle+xml"/>
  <Override PartName="/xl/charts/colors7.xml" ContentType="application/vnd.ms-office.chartcolorstyle+xml"/>
  <Override PartName="/docProps/app.xml" ContentType="application/vnd.openxmlformats-officedocument.extended-properties+xml"/>
  <Override PartName="/docProps/core.xml" ContentType="application/vnd.openxmlformats-package.core-properties+xml"/>
  <Override PartName="/xl/charts/chart22.xml" ContentType="application/vnd.openxmlformats-officedocument.drawingml.chart+xml"/>
  <Override PartName="/xl/charts/chart23.xml" ContentType="application/vnd.openxmlformats-officedocument.drawingml.chart+xml"/>
  <Override PartName="/xl/charts/style1.xml" ContentType="application/vnd.ms-office.chartstyle+xml"/>
  <Override PartName="/xl/charts/chart4.xml" ContentType="application/vnd.openxmlformats-officedocument.drawingml.chart+xml"/>
  <Override PartName="/xl/charts/style23.xml" ContentType="application/vnd.ms-office.chartstyle+xml"/>
  <Override PartName="/xl/charts/colors1.xml" ContentType="application/vnd.ms-office.chartcolorstyle+xml"/>
  <Override PartName="/xl/charts/style20.xml" ContentType="application/vnd.ms-office.chartstyle+xml"/>
  <Override PartName="/xl/charts/chart1.xml" ContentType="application/vnd.openxmlformats-officedocument.drawingml.chart+xml"/>
  <Override PartName="/xl/charts/style21.xml" ContentType="application/vnd.ms-office.chartstyle+xml"/>
  <Override PartName="/xl/charts/colors10.xml" ContentType="application/vnd.ms-office.chartcolorstyle+xml"/>
  <Override PartName="/xl/charts/colors5.xml" ContentType="application/vnd.ms-office.chartcolorstyle+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2"/>
  </bookViews>
  <sheets>
    <sheet name="Шаг 0" sheetId="1" state="visible" r:id="rId1"/>
    <sheet name="Шаг 1" sheetId="2" state="visible" r:id="rId2"/>
    <sheet name="Шаг 2" sheetId="3" state="visible" r:id="rId3"/>
  </sheets>
  <calcPr/>
</workbook>
</file>

<file path=xl/sharedStrings.xml><?xml version="1.0" encoding="utf-8"?>
<sst xmlns="http://schemas.openxmlformats.org/spreadsheetml/2006/main" count="119" uniqueCount="119">
  <si>
    <t>Project</t>
  </si>
  <si>
    <t>TXPG</t>
  </si>
  <si>
    <t>d</t>
  </si>
  <si>
    <t>Employe</t>
  </si>
  <si>
    <t>imironets</t>
  </si>
  <si>
    <t>yremizov</t>
  </si>
  <si>
    <t>ipanov</t>
  </si>
  <si>
    <t>tsosed</t>
  </si>
  <si>
    <t>dchernienko</t>
  </si>
  <si>
    <t>mvarlamov</t>
  </si>
  <si>
    <t>avoloshchuk</t>
  </si>
  <si>
    <t>vgavrilkovich</t>
  </si>
  <si>
    <t>Total</t>
  </si>
  <si>
    <t>#</t>
  </si>
  <si>
    <t>n</t>
  </si>
  <si>
    <t>Среднее</t>
  </si>
  <si>
    <t>СРЗНАЧ</t>
  </si>
  <si>
    <t xml:space="preserve">Выборочные характеристики</t>
  </si>
  <si>
    <t>Type</t>
  </si>
  <si>
    <t>Commit</t>
  </si>
  <si>
    <t>Issue</t>
  </si>
  <si>
    <t>Дисперсия</t>
  </si>
  <si>
    <t>ДИСП</t>
  </si>
  <si>
    <t xml:space="preserve">Мажорантность ряда</t>
  </si>
  <si>
    <t xml:space="preserve">Размах варьирования</t>
  </si>
  <si>
    <t xml:space="preserve">МАКС - МИН</t>
  </si>
  <si>
    <t xml:space="preserve">Дисперсия что показывает</t>
  </si>
  <si>
    <t>Размах</t>
  </si>
  <si>
    <t xml:space="preserve">К-т вариации</t>
  </si>
  <si>
    <t xml:space="preserve">корень из дисперсии / среднее</t>
  </si>
  <si>
    <t xml:space="preserve">Какие бывают средние</t>
  </si>
  <si>
    <t xml:space="preserve">Домножить на 100</t>
  </si>
  <si>
    <t xml:space="preserve">Макс отклонение</t>
  </si>
  <si>
    <t xml:space="preserve">МАКС d</t>
  </si>
  <si>
    <t xml:space="preserve">Число степеней свободы</t>
  </si>
  <si>
    <t xml:space="preserve">Макс. откл.</t>
  </si>
  <si>
    <t xml:space="preserve">Тау макс</t>
  </si>
  <si>
    <t xml:space="preserve">Макс откл /корень дисперсии</t>
  </si>
  <si>
    <t xml:space="preserve">Половина значений должна остаться (5-6 шагов)</t>
  </si>
  <si>
    <t xml:space="preserve">Тау макс.</t>
  </si>
  <si>
    <t xml:space="preserve">t 0.1%</t>
  </si>
  <si>
    <t>СТЬЮДРАСПРОБР</t>
  </si>
  <si>
    <t xml:space="preserve">t 5%</t>
  </si>
  <si>
    <t xml:space="preserve">Тау 0.1%</t>
  </si>
  <si>
    <t xml:space="preserve">t0.1 * корень (n-1) / корень (n - 2 + t0.1 ^ 2)</t>
  </si>
  <si>
    <t xml:space="preserve">Тау 5%</t>
  </si>
  <si>
    <t xml:space="preserve">Решение об отсеве</t>
  </si>
  <si>
    <t xml:space="preserve">Решение </t>
  </si>
  <si>
    <t xml:space="preserve">d = значение - среднее для каждого столбца</t>
  </si>
  <si>
    <t xml:space="preserve"> </t>
  </si>
  <si>
    <t xml:space="preserve">n = кол-ва строк</t>
  </si>
  <si>
    <t xml:space="preserve">&gt; 33 % и V - отсев</t>
  </si>
  <si>
    <t xml:space="preserve">График динамики отсева</t>
  </si>
  <si>
    <t xml:space="preserve">0 шаг</t>
  </si>
  <si>
    <t xml:space="preserve">1 шаг</t>
  </si>
  <si>
    <t xml:space="preserve">2 шаг</t>
  </si>
  <si>
    <t>САО</t>
  </si>
  <si>
    <t>CАО</t>
  </si>
  <si>
    <t>CAO</t>
  </si>
  <si>
    <t>d=</t>
  </si>
  <si>
    <t xml:space="preserve">Критерий Пирсона</t>
  </si>
  <si>
    <r>
      <rPr>
        <sz val="11"/>
        <color theme="0" tint="0"/>
        <rFont val="Calibri"/>
        <scheme val="minor"/>
      </rPr>
      <t>x</t>
    </r>
    <r>
      <rPr>
        <vertAlign val="subscript"/>
        <sz val="11"/>
        <color theme="0" tint="0"/>
        <rFont val="Calibri"/>
        <scheme val="minor"/>
      </rPr>
      <t>i</t>
    </r>
  </si>
  <si>
    <r>
      <rPr>
        <sz val="11"/>
        <color theme="0" tint="0"/>
        <rFont val="Calibri"/>
        <scheme val="minor"/>
      </rPr>
      <t>n</t>
    </r>
    <r>
      <rPr>
        <vertAlign val="subscript"/>
        <sz val="11"/>
        <color theme="0" tint="0"/>
        <rFont val="Calibri"/>
        <scheme val="minor"/>
      </rPr>
      <t xml:space="preserve">i </t>
    </r>
    <r>
      <rPr>
        <sz val="11"/>
        <color theme="0" tint="0"/>
        <rFont val="Calibri"/>
        <scheme val="minor"/>
      </rPr>
      <t>(набл.)</t>
    </r>
  </si>
  <si>
    <t>Ожидаемая</t>
  </si>
  <si>
    <t xml:space="preserve">Мера откл.</t>
  </si>
  <si>
    <r>
      <rPr>
        <sz val="11"/>
        <color theme="0" tint="0"/>
        <rFont val="Calibri"/>
        <scheme val="minor"/>
      </rPr>
      <t>χ</t>
    </r>
    <r>
      <rPr>
        <vertAlign val="superscript"/>
        <sz val="11"/>
        <color theme="0" tint="0"/>
        <rFont val="Calibri"/>
        <scheme val="minor"/>
      </rPr>
      <t>2</t>
    </r>
  </si>
  <si>
    <t xml:space="preserve">χ2 кр.</t>
  </si>
  <si>
    <t>p-value</t>
  </si>
  <si>
    <t>χ2тест</t>
  </si>
  <si>
    <t xml:space="preserve">Критерий Колмагорова-Смирнова</t>
  </si>
  <si>
    <r>
      <rPr>
        <sz val="11"/>
        <color theme="0" tint="0"/>
        <rFont val="Calibri"/>
        <scheme val="minor"/>
      </rPr>
      <t>n</t>
    </r>
    <r>
      <rPr>
        <vertAlign val="subscript"/>
        <sz val="11"/>
        <color theme="0" tint="0"/>
        <rFont val="Calibri"/>
        <scheme val="minor"/>
      </rPr>
      <t xml:space="preserve">i </t>
    </r>
  </si>
  <si>
    <t xml:space="preserve">Теор. част.</t>
  </si>
  <si>
    <t xml:space="preserve">D расчет</t>
  </si>
  <si>
    <t xml:space="preserve">D набл.</t>
  </si>
  <si>
    <t>Решение</t>
  </si>
  <si>
    <t xml:space="preserve">Эмпирическое распределение</t>
  </si>
  <si>
    <t>xi</t>
  </si>
  <si>
    <t xml:space="preserve">ni </t>
  </si>
  <si>
    <t>wi</t>
  </si>
  <si>
    <t xml:space="preserve">Ф-ция распределения</t>
  </si>
  <si>
    <t>при</t>
  </si>
  <si>
    <t xml:space="preserve">x &lt;= 0</t>
  </si>
  <si>
    <t xml:space="preserve">x &lt;= 1</t>
  </si>
  <si>
    <t xml:space="preserve">0 &lt; x &lt;= 1</t>
  </si>
  <si>
    <t xml:space="preserve">1 &lt; x &lt;= 2</t>
  </si>
  <si>
    <t xml:space="preserve">1 &lt; x &lt;= 3</t>
  </si>
  <si>
    <t xml:space="preserve">2 &lt; x &lt;= 4</t>
  </si>
  <si>
    <t xml:space="preserve">2 &lt; x &lt;= 3</t>
  </si>
  <si>
    <t xml:space="preserve">3 &lt; x &lt;= 4</t>
  </si>
  <si>
    <t xml:space="preserve">4 &lt; x &lt;= 5</t>
  </si>
  <si>
    <t xml:space="preserve">3 &lt; x &lt;= 5</t>
  </si>
  <si>
    <t xml:space="preserve">x &gt; 3</t>
  </si>
  <si>
    <t xml:space="preserve">5 &lt; x &lt;= 6</t>
  </si>
  <si>
    <t xml:space="preserve">6 &lt; x &lt;= 8</t>
  </si>
  <si>
    <t xml:space="preserve"> x &gt; 5</t>
  </si>
  <si>
    <t xml:space="preserve">6 &lt; x &lt;= 7</t>
  </si>
  <si>
    <t xml:space="preserve">8 &lt; x &lt;= 10</t>
  </si>
  <si>
    <t xml:space="preserve">8 &lt; x &lt;= 9</t>
  </si>
  <si>
    <t xml:space="preserve">7 &lt; x &lt;= 9</t>
  </si>
  <si>
    <t xml:space="preserve">10 &lt; x &lt;= 12</t>
  </si>
  <si>
    <t xml:space="preserve">9 &lt; x &lt;= 10</t>
  </si>
  <si>
    <t xml:space="preserve">8 &lt; x &lt;= 23</t>
  </si>
  <si>
    <t xml:space="preserve">x &gt; 7</t>
  </si>
  <si>
    <t xml:space="preserve">9 &lt; x &lt;= 11</t>
  </si>
  <si>
    <t xml:space="preserve">12 &lt; x &lt;= 13</t>
  </si>
  <si>
    <t xml:space="preserve">23 &lt; x &lt;= 25</t>
  </si>
  <si>
    <t xml:space="preserve">11 &lt; x &lt;= 12</t>
  </si>
  <si>
    <t xml:space="preserve">13 &lt; x &lt;= 14</t>
  </si>
  <si>
    <t xml:space="preserve">x &gt; 25</t>
  </si>
  <si>
    <t xml:space="preserve">x &gt; 14</t>
  </si>
  <si>
    <t xml:space="preserve">14 &lt; x &lt;= 20</t>
  </si>
  <si>
    <t xml:space="preserve"> 14 &lt; x &lt;= 15</t>
  </si>
  <si>
    <t xml:space="preserve">x &gt; 20</t>
  </si>
  <si>
    <t xml:space="preserve">15 &lt; x &lt;= 16</t>
  </si>
  <si>
    <t xml:space="preserve">16 &lt; x &lt;= 18</t>
  </si>
  <si>
    <t xml:space="preserve"> 18 &lt; x &lt;= 19</t>
  </si>
  <si>
    <t xml:space="preserve"> 19 &lt; x &lt;= 20</t>
  </si>
  <si>
    <t xml:space="preserve"> 20 &lt; x &lt;= 22</t>
  </si>
  <si>
    <t xml:space="preserve">22 &gt; x</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</si>
</sst>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2">
    <numFmt numFmtId="160" formatCode="m/d/yy;@"/>
    <numFmt numFmtId="161" formatCode="m/d/yyyy h:mm:ss"/>
  </numFmts>
  <fonts count="16">
    <font>
      <name val="Calibri"/>
      <color theme="1"/>
      <sz val="11.000000"/>
      <scheme val="minor"/>
    </font>
    <font>
      <name val="Calibri"/>
      <b/>
      <color rgb="FFFA7D00"/>
      <sz val="11.000000"/>
      <scheme val="minor"/>
    </font>
    <font>
      <name val="Calibri"/>
      <color rgb="FF9C6500"/>
      <sz val="11.000000"/>
      <scheme val="minor"/>
    </font>
    <font>
      <name val="Calibri"/>
      <color rgb="FF006100"/>
      <sz val="11.000000"/>
      <scheme val="minor"/>
    </font>
    <font>
      <name val="Calibri"/>
      <b/>
      <color rgb="FF3F3F3F"/>
      <sz val="11.000000"/>
      <scheme val="minor"/>
    </font>
    <font>
      <name val="Calibri"/>
      <color theme="0" tint="-0.249977111117893"/>
      <sz val="11.000000"/>
      <scheme val="minor"/>
    </font>
    <font>
      <name val="Calibri"/>
      <color theme="1" tint="0"/>
      <sz val="11.000000"/>
      <scheme val="minor"/>
    </font>
    <font>
      <name val="Calibri"/>
      <color theme="0" tint="0"/>
      <sz val="11.000000"/>
      <scheme val="minor"/>
    </font>
    <font>
      <name val="Calibri"/>
      <color theme="1"/>
      <scheme val="minor"/>
    </font>
    <font>
      <name val="Calibri"/>
      <color theme="1" tint="0"/>
      <sz val="10.500000"/>
    </font>
    <font>
      <name val="Calibri"/>
      <color theme="1" tint="0"/>
      <sz val="11.000000"/>
    </font>
    <font>
      <name val="Calibri"/>
      <b/>
      <color theme="1" tint="0"/>
      <sz val="11.000000"/>
    </font>
    <font>
      <name val="Calibri"/>
      <b/>
      <color theme="1"/>
      <sz val="11.000000"/>
      <scheme val="minor"/>
    </font>
    <font>
      <name val="Calibri"/>
      <color theme="1" tint="0.249977111117893"/>
      <sz val="11.000000"/>
      <scheme val="minor"/>
    </font>
    <font>
      <name val="Droid Sans Mono"/>
      <color rgb="FFD4D4D4"/>
      <sz val="10.500000"/>
    </font>
    <font>
      <name val="Droid Sans Mono"/>
      <color theme="1" tint="0"/>
      <sz val="10.500000"/>
    </font>
  </fonts>
  <fills count="20">
    <fill>
      <patternFill patternType="none"/>
    </fill>
    <fill>
      <patternFill patternType="gray125"/>
    </fill>
    <fill>
      <patternFill patternType="solid">
        <fgColor rgb="FFF2F2F2"/>
        <bgColor rgb="FFF2F2F2"/>
      </patternFill>
    </fill>
    <fill>
      <patternFill patternType="solid">
        <fgColor rgb="FFFFEB9C"/>
        <bgColor rgb="FFFFEB9C"/>
      </patternFill>
    </fill>
    <fill>
      <patternFill patternType="solid">
        <fgColor rgb="FFC6EFCE"/>
        <bgColor rgb="FFC6EFCE"/>
      </patternFill>
    </fill>
    <fill>
      <patternFill patternType="solid">
        <fgColor theme="1" tint="0.499984740745262"/>
        <bgColor theme="1" tint="0.499984740745262"/>
      </patternFill>
    </fill>
    <fill>
      <patternFill patternType="solid">
        <fgColor theme="1" tint="0.34998626667073579"/>
        <bgColor theme="1" tint="0.34998626667073579"/>
      </patternFill>
    </fill>
    <fill>
      <patternFill patternType="none"/>
    </fill>
    <fill>
      <patternFill patternType="solid">
        <fgColor theme="2" tint="-0.249977111117893"/>
        <bgColor theme="2" tint="-0.249977111117893"/>
      </patternFill>
    </fill>
    <fill>
      <patternFill patternType="solid">
        <fgColor theme="7" tint="0.79998168889431442"/>
        <bgColor theme="7" tint="0.79998168889431442"/>
      </patternFill>
    </fill>
    <fill>
      <patternFill patternType="solid">
        <fgColor theme="2" tint="-0.749992370372631"/>
        <bgColor theme="2" tint="-0.749992370372631"/>
      </patternFill>
    </fill>
    <fill>
      <patternFill patternType="solid">
        <fgColor theme="5" tint="0.79998168889431442"/>
        <bgColor theme="5" tint="0.79998168889431442"/>
      </patternFill>
    </fill>
    <fill>
      <patternFill patternType="solid">
        <fgColor theme="2" tint="-0.099978637043366805"/>
        <bgColor theme="2" tint="-0.099978637043366805"/>
      </patternFill>
    </fill>
    <fill>
      <patternFill patternType="solid">
        <fgColor theme="0" tint="-0.249977111117893"/>
        <bgColor theme="0" tint="-0.249977111117893"/>
      </patternFill>
    </fill>
    <fill>
      <patternFill patternType="solid">
        <fgColor theme="0" tint="-0.34998626667073579"/>
        <bgColor theme="0" tint="-0.34998626667073579"/>
      </patternFill>
    </fill>
    <fill>
      <patternFill patternType="solid">
        <fgColor theme="7" tint="0.59999389629810485"/>
        <bgColor theme="7" tint="0.59999389629810485"/>
      </patternFill>
    </fill>
    <fill>
      <patternFill patternType="solid">
        <fgColor theme="7" tint="0.39997558519241921"/>
        <bgColor theme="7" tint="0.39997558519241921"/>
      </patternFill>
    </fill>
    <fill>
      <patternFill patternType="solid">
        <fgColor theme="7" tint="-0.249977111117893"/>
        <bgColor theme="7" tint="-0.249977111117893"/>
      </patternFill>
    </fill>
    <fill>
      <patternFill patternType="solid">
        <fgColor theme="1" tint="0.14999847407452621"/>
        <bgColor theme="1" tint="0.14999847407452621"/>
      </patternFill>
    </fill>
    <fill>
      <patternFill patternType="solid">
        <fgColor theme="1" tint="0.249977111117893"/>
        <bgColor theme="1" tint="0.249977111117893"/>
      </patternFill>
    </fill>
  </fills>
  <borders count="26">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theme="1"/>
      </left>
      <right style="thin">
        <color theme="1"/>
      </right>
      <top style="thin">
        <color theme="1"/>
      </top>
      <bottom style="thin">
        <color theme="1"/>
      </bottom>
      <diagonal/>
    </border>
    <border>
      <left style="thin">
        <color theme="1"/>
      </left>
      <right/>
      <top/>
      <bottom/>
      <diagonal/>
    </border>
    <border>
      <left/>
      <right style="thin">
        <color theme="1"/>
      </right>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n">
        <color theme="1"/>
      </left>
      <right style="thin">
        <color theme="1"/>
      </right>
      <top style="thin">
        <color theme="1"/>
      </top>
      <bottom/>
      <diagonal/>
    </border>
    <border>
      <left style="thin">
        <color theme="1"/>
      </left>
      <right/>
      <top style="thin">
        <color theme="1"/>
      </top>
      <bottom/>
      <diagonal/>
    </border>
    <border>
      <left/>
      <right/>
      <top/>
      <bottom style="thin">
        <color rgb="FF7F7F7F"/>
      </bottom>
      <diagonal/>
    </border>
    <border>
      <left style="thin">
        <color rgb="FF7F7F7F"/>
      </left>
      <right style="thin">
        <color rgb="FF7F7F7F"/>
      </right>
      <top style="thin">
        <color rgb="FF7F7F7F"/>
      </top>
      <bottom/>
      <diagonal/>
    </border>
    <border>
      <left style="thin">
        <color rgb="FF7F7F7F"/>
      </left>
      <right style="thin">
        <color rgb="FF7F7F7F"/>
      </right>
      <top style="thin">
        <color rgb="FF7F7F7F"/>
      </top>
      <bottom style="thin">
        <color rgb="FF3F3F3F"/>
      </bottom>
      <diagonal/>
    </border>
    <border>
      <left style="thin">
        <color rgb="FF7F7F7F"/>
      </left>
      <right/>
      <top/>
      <bottom/>
      <diagonal/>
    </border>
    <border>
      <left style="thin">
        <color rgb="FF3F3F3F"/>
      </left>
      <right/>
      <top/>
      <bottom/>
      <diagonal/>
    </border>
    <border>
      <left style="thin">
        <color theme="1"/>
      </left>
      <right style="thin">
        <color theme="1"/>
      </right>
      <top style="thin">
        <color theme="1"/>
      </top>
      <bottom style="thin">
        <color rgb="FF3F3F3F"/>
      </bottom>
      <diagonal/>
    </border>
    <border>
      <left/>
      <right style="thin">
        <color rgb="FF3F3F3F"/>
      </right>
      <top style="thin">
        <color rgb="FF3F3F3F"/>
      </top>
      <bottom style="thin">
        <color rgb="FF3F3F3F"/>
      </bottom>
      <diagonal/>
    </border>
    <border>
      <left style="thin">
        <color rgb="FF3F3F3F"/>
      </left>
      <right/>
      <top style="thin">
        <color theme="1"/>
      </top>
      <bottom/>
      <diagonal/>
    </border>
    <border>
      <left/>
      <right/>
      <top style="thin">
        <color theme="1"/>
      </top>
      <bottom/>
      <diagonal/>
    </border>
    <border>
      <left style="thin">
        <color theme="1"/>
      </left>
      <right style="thin">
        <color rgb="FF3F3F3F"/>
      </right>
      <top style="thin">
        <color theme="1"/>
      </top>
      <bottom style="thin">
        <color theme="1"/>
      </bottom>
      <diagonal/>
    </border>
    <border>
      <left/>
      <right/>
      <top style="thin">
        <color rgb="FF3F3F3F"/>
      </top>
      <bottom/>
      <diagonal/>
    </border>
    <border>
      <left/>
      <right style="thin">
        <color theme="1"/>
      </right>
      <top style="thin">
        <color theme="1"/>
      </top>
      <bottom/>
      <diagonal/>
    </border>
  </borders>
  <cellStyleXfs count="5">
    <xf fontId="0" fillId="0" borderId="0" numFmtId="0" applyNumberFormat="1" applyFont="1" applyFill="1" applyBorder="1"/>
    <xf fontId="1" fillId="2" borderId="1" numFmtId="0" applyNumberFormat="0" applyFont="1" applyFill="1" applyBorder="1"/>
    <xf fontId="2" fillId="3" borderId="0" numFmtId="0" applyNumberFormat="0" applyFont="1" applyFill="1" applyBorder="0"/>
    <xf fontId="3" fillId="4" borderId="0" numFmtId="0" applyNumberFormat="0" applyFont="1" applyFill="1" applyBorder="0"/>
    <xf fontId="4" fillId="2" borderId="2" numFmtId="0" applyNumberFormat="0" applyFont="1" applyFill="1" applyBorder="1"/>
  </cellStyleXfs>
  <cellXfs count="152">
    <xf fontId="0" fillId="0" borderId="0" numFmtId="0" xfId="0"/>
    <xf fontId="0" fillId="5" borderId="3" numFmtId="0" xfId="0" applyFill="1" applyBorder="1"/>
    <xf fontId="5" fillId="6" borderId="4" numFmtId="0" xfId="0" applyFont="1" applyFill="1" applyBorder="1" applyAlignment="1">
      <alignment horizontal="center"/>
    </xf>
    <xf fontId="5" fillId="6" borderId="0" numFmtId="0" xfId="0" applyFont="1" applyFill="1" applyAlignment="1">
      <alignment horizontal="center"/>
    </xf>
    <xf fontId="0" fillId="7" borderId="5" numFmtId="0" xfId="0" applyFill="1" applyBorder="1">
      <protection hidden="0" locked="1"/>
    </xf>
    <xf fontId="0" fillId="6" borderId="0" numFmtId="0" xfId="0" applyFill="1" applyAlignment="1">
      <alignment horizontal="center"/>
    </xf>
    <xf fontId="0" fillId="7" borderId="0" numFmtId="0" xfId="0" applyFill="1" applyAlignment="1">
      <alignment horizontal="center"/>
    </xf>
    <xf fontId="0" fillId="8" borderId="6" numFmtId="0" xfId="0" applyFill="1" applyBorder="1" applyAlignment="1">
      <alignment horizontal="center"/>
    </xf>
    <xf fontId="0" fillId="8" borderId="7" numFmtId="0" xfId="0" applyFill="1" applyBorder="1" applyAlignment="1">
      <alignment horizontal="center"/>
    </xf>
    <xf fontId="0" fillId="8" borderId="8" numFmtId="0" xfId="0" applyFill="1" applyBorder="1" applyAlignment="1">
      <alignment horizontal="center"/>
    </xf>
    <xf fontId="0" fillId="8" borderId="3" numFmtId="0" xfId="0" applyFill="1" applyBorder="1" applyAlignment="1">
      <alignment horizontal="center"/>
    </xf>
    <xf fontId="6" fillId="9" borderId="6" numFmtId="0" xfId="0" applyFont="1" applyFill="1" applyBorder="1" applyAlignment="1">
      <alignment horizontal="center"/>
    </xf>
    <xf fontId="6" fillId="9" borderId="7" numFmtId="0" xfId="0" applyFont="1" applyFill="1" applyBorder="1" applyAlignment="1">
      <alignment horizontal="center"/>
    </xf>
    <xf fontId="6" fillId="9" borderId="8" numFmtId="0" xfId="0" applyFont="1" applyFill="1" applyBorder="1" applyAlignment="1">
      <alignment horizontal="center"/>
    </xf>
    <xf fontId="7" fillId="10" borderId="5" numFmtId="0" xfId="0" applyFont="1" applyFill="1" applyBorder="1" applyAlignment="1">
      <alignment horizontal="right"/>
    </xf>
    <xf fontId="0" fillId="8" borderId="3" numFmtId="0" xfId="0" applyFill="1" applyBorder="1" applyAlignment="1">
      <alignment horizontal="center"/>
      <protection hidden="0" locked="1"/>
    </xf>
    <xf fontId="0" fillId="7" borderId="0" numFmtId="0" xfId="0" applyFill="1"/>
    <xf fontId="0" fillId="7" borderId="0" numFmtId="0" xfId="0" applyFill="1">
      <protection hidden="0" locked="1"/>
    </xf>
    <xf fontId="2" fillId="3" borderId="0" numFmtId="0" xfId="2" applyFont="1" applyFill="1"/>
    <xf fontId="0" fillId="11" borderId="0" numFmtId="0" xfId="0" applyFill="1"/>
    <xf fontId="7" fillId="10" borderId="0" numFmtId="0" xfId="0" applyFont="1" applyFill="1" applyAlignment="1">
      <alignment horizontal="right"/>
    </xf>
    <xf fontId="0" fillId="12" borderId="3" numFmtId="0" xfId="0" applyFill="1" applyBorder="1" applyAlignment="1">
      <alignment horizontal="center"/>
    </xf>
    <xf fontId="0" fillId="13" borderId="3" numFmtId="0" xfId="0" applyFill="1" applyBorder="1" applyAlignment="1">
      <alignment horizontal="center"/>
    </xf>
    <xf fontId="8" fillId="14" borderId="3" numFmtId="0" xfId="0" applyFont="1" applyFill="1" applyBorder="1" applyAlignment="1">
      <alignment horizontal="center"/>
    </xf>
    <xf fontId="0" fillId="15" borderId="3" numFmtId="0" xfId="0" applyFill="1" applyBorder="1" applyAlignment="1">
      <alignment horizontal="center"/>
    </xf>
    <xf fontId="0" fillId="16" borderId="3" numFmtId="0" xfId="0" applyFill="1" applyBorder="1" applyAlignment="1">
      <alignment horizontal="center"/>
    </xf>
    <xf fontId="8" fillId="17" borderId="3" numFmtId="0" xfId="0" applyFont="1" applyFill="1" applyBorder="1" applyAlignment="1">
      <alignment horizontal="center"/>
    </xf>
    <xf fontId="7" fillId="18" borderId="5" numFmtId="0" xfId="0" applyFont="1" applyFill="1" applyBorder="1"/>
    <xf fontId="0" fillId="12" borderId="3" numFmtId="160" xfId="0" applyNumberFormat="1" applyFill="1" applyBorder="1"/>
    <xf fontId="0" fillId="14" borderId="3" numFmtId="0" xfId="0" applyFill="1" applyBorder="1" applyAlignment="1">
      <alignment horizontal="center"/>
      <protection hidden="0" locked="1"/>
    </xf>
    <xf fontId="7" fillId="18" borderId="0" numFmtId="0" xfId="0" applyFont="1" applyFill="1"/>
    <xf fontId="0" fillId="14" borderId="3" numFmtId="1" xfId="0" applyNumberFormat="1" applyFill="1" applyBorder="1"/>
    <xf fontId="0" fillId="7" borderId="0" numFmtId="1" xfId="0" applyNumberFormat="1" applyFill="1">
      <protection hidden="0" locked="1"/>
    </xf>
    <xf fontId="8" fillId="12" borderId="9" numFmtId="0" xfId="0" applyFont="1" applyFill="1" applyBorder="1" applyAlignment="1">
      <alignment horizontal="center"/>
    </xf>
    <xf fontId="0" fillId="13" borderId="10" numFmtId="0" xfId="0" applyFill="1" applyBorder="1" applyAlignment="1">
      <alignment horizontal="center"/>
    </xf>
    <xf fontId="0" fillId="14" borderId="11" numFmtId="0" xfId="0" applyFill="1" applyBorder="1" applyAlignment="1">
      <alignment horizontal="center"/>
    </xf>
    <xf fontId="0" fillId="12" borderId="6" numFmtId="0" xfId="0" applyFill="1" applyBorder="1" applyAlignment="1">
      <alignment horizontal="center"/>
    </xf>
    <xf fontId="0" fillId="13" borderId="7" numFmtId="0" xfId="0" applyFill="1" applyBorder="1" applyAlignment="1">
      <alignment horizontal="center"/>
    </xf>
    <xf fontId="0" fillId="12" borderId="7" numFmtId="0" xfId="0" applyFill="1" applyBorder="1" applyAlignment="1">
      <alignment horizontal="center"/>
    </xf>
    <xf fontId="0" fillId="15" borderId="10" numFmtId="0" xfId="0" applyFill="1" applyBorder="1"/>
    <xf fontId="0" fillId="16" borderId="10" numFmtId="0" xfId="0" applyFill="1" applyBorder="1">
      <protection hidden="0" locked="1"/>
    </xf>
    <xf fontId="0" fillId="17" borderId="11" numFmtId="0" xfId="0" applyFill="1" applyBorder="1"/>
    <xf fontId="0" fillId="14" borderId="5" numFmtId="0" xfId="0" applyFill="1" applyBorder="1" applyAlignment="1">
      <alignment horizontal="center"/>
    </xf>
    <xf fontId="7" fillId="18" borderId="0" numFmtId="0" xfId="0" applyFont="1" applyFill="1">
      <protection hidden="0" locked="1"/>
    </xf>
    <xf fontId="0" fillId="14" borderId="8" numFmtId="0" xfId="0" applyFill="1" applyBorder="1" applyAlignment="1">
      <alignment horizontal="center"/>
    </xf>
    <xf fontId="9" fillId="12" borderId="9" numFmtId="0" xfId="0" applyFont="1" applyFill="1" applyBorder="1" applyAlignment="1">
      <alignment horizontal="center"/>
    </xf>
    <xf fontId="10" fillId="13" borderId="10" numFmtId="0" xfId="0" applyFont="1" applyFill="1" applyBorder="1" applyAlignment="1">
      <alignment horizontal="center"/>
    </xf>
    <xf fontId="9" fillId="12" borderId="6" numFmtId="0" xfId="0" applyFont="1" applyFill="1" applyBorder="1" applyAlignment="1">
      <alignment horizontal="center"/>
    </xf>
    <xf fontId="9" fillId="13" borderId="7" numFmtId="0" xfId="0" applyFont="1" applyFill="1" applyBorder="1" applyAlignment="1">
      <alignment horizontal="center"/>
    </xf>
    <xf fontId="9" fillId="12" borderId="7" numFmtId="0" xfId="0" applyFont="1" applyFill="1" applyBorder="1" applyAlignment="1">
      <alignment horizontal="center"/>
    </xf>
    <xf fontId="10" fillId="13" borderId="7" numFmtId="0" xfId="0" applyFont="1" applyFill="1" applyBorder="1" applyAlignment="1">
      <alignment horizontal="center"/>
    </xf>
    <xf fontId="0" fillId="14" borderId="3" numFmtId="2" xfId="0" applyNumberFormat="1" applyFill="1" applyBorder="1"/>
    <xf fontId="10" fillId="12" borderId="9" numFmtId="0" xfId="0" applyFont="1" applyFill="1" applyBorder="1" applyAlignment="1">
      <alignment horizontal="center"/>
    </xf>
    <xf fontId="10" fillId="12" borderId="6" numFmtId="0" xfId="0" applyFont="1" applyFill="1" applyBorder="1" applyAlignment="1">
      <alignment horizontal="center"/>
    </xf>
    <xf fontId="0" fillId="12" borderId="12" numFmtId="160" xfId="0" applyNumberFormat="1" applyFill="1" applyBorder="1"/>
    <xf fontId="3" fillId="4" borderId="0" numFmtId="2" xfId="3" applyNumberFormat="1" applyFont="1" applyFill="1"/>
    <xf fontId="11" fillId="12" borderId="6" numFmtId="0" xfId="0" applyFont="1" applyFill="1" applyBorder="1" applyAlignment="1">
      <alignment horizontal="center"/>
    </xf>
    <xf fontId="11" fillId="13" borderId="10" numFmtId="0" xfId="0" applyFont="1" applyFill="1" applyBorder="1" applyAlignment="1">
      <alignment horizontal="center"/>
    </xf>
    <xf fontId="12" fillId="14" borderId="11" numFmtId="0" xfId="0" applyFont="1" applyFill="1" applyBorder="1" applyAlignment="1">
      <alignment horizontal="center"/>
    </xf>
    <xf fontId="11" fillId="13" borderId="7" numFmtId="0" xfId="0" applyFont="1" applyFill="1" applyBorder="1" applyAlignment="1">
      <alignment horizontal="center"/>
    </xf>
    <xf fontId="0" fillId="7" borderId="0" numFmtId="2" xfId="0" applyNumberFormat="1" applyFill="1"/>
    <xf fontId="0" fillId="7" borderId="0" numFmtId="14" xfId="0" applyNumberFormat="1" applyFill="1"/>
    <xf fontId="10" fillId="12" borderId="13" numFmtId="0" xfId="0" applyFont="1" applyFill="1" applyBorder="1" applyAlignment="1">
      <alignment horizontal="center"/>
    </xf>
    <xf fontId="0" fillId="7" borderId="0" numFmtId="0" xfId="0" applyFill="1" applyAlignment="1">
      <alignment horizontal="center"/>
      <protection hidden="0" locked="1"/>
    </xf>
    <xf fontId="13" fillId="7" borderId="0" numFmtId="0" xfId="0" applyFont="1" applyFill="1"/>
    <xf fontId="14" fillId="7" borderId="0" numFmtId="0" xfId="0" applyFont="1" applyFill="1" applyAlignment="1">
      <alignment horizontal="left"/>
    </xf>
    <xf fontId="7" fillId="7" borderId="0" numFmtId="0" xfId="0" applyFont="1" applyFill="1"/>
    <xf fontId="14" fillId="7" borderId="0" numFmtId="0" xfId="0" applyFont="1" applyFill="1"/>
    <xf fontId="0" fillId="0" borderId="0" numFmtId="161" xfId="0" applyNumberFormat="1"/>
    <xf fontId="0" fillId="0" borderId="0" numFmtId="0" xfId="0" applyAlignment="1">
      <alignment horizontal="left"/>
    </xf>
    <xf fontId="10" fillId="7" borderId="0" numFmtId="0" xfId="0" applyFont="1" applyFill="1" applyAlignment="1">
      <alignment horizontal="center"/>
    </xf>
    <xf fontId="0" fillId="7" borderId="0" numFmtId="161" xfId="0" applyNumberFormat="1" applyFill="1"/>
    <xf fontId="7" fillId="7" borderId="0" numFmtId="0" xfId="0" applyFont="1" applyFill="1" applyAlignment="1">
      <alignment vertical="center" wrapText="1"/>
    </xf>
    <xf fontId="7" fillId="7" borderId="0" numFmtId="0" xfId="0" applyFont="1" applyFill="1" applyAlignment="1">
      <alignment wrapText="1"/>
    </xf>
    <xf fontId="0" fillId="7" borderId="0" numFmtId="0" xfId="0" applyFill="1" applyAlignment="1">
      <alignment vertical="center" wrapText="1"/>
    </xf>
    <xf fontId="15" fillId="7" borderId="0" numFmtId="0" xfId="0" applyFont="1" applyFill="1"/>
    <xf fontId="15" fillId="0" borderId="0" numFmtId="0" xfId="0" applyFont="1" applyAlignment="1">
      <alignment horizontal="left"/>
    </xf>
    <xf fontId="0" fillId="8" borderId="3" numFmtId="0" xfId="0" applyFill="1" applyBorder="1" applyAlignment="1">
      <alignment horizontal="center"/>
      <protection hidden="0" locked="1"/>
    </xf>
    <xf fontId="7" fillId="18" borderId="0" numFmtId="0" xfId="0" applyFont="1" applyFill="1" applyAlignment="1">
      <alignment horizontal="center"/>
    </xf>
    <xf fontId="7" fillId="6" borderId="3" numFmtId="0" xfId="0" applyFont="1" applyFill="1" applyBorder="1"/>
    <xf fontId="7" fillId="5" borderId="3" numFmtId="0" xfId="0" applyFont="1" applyFill="1" applyBorder="1"/>
    <xf fontId="0" fillId="7" borderId="0" numFmtId="0" xfId="0" applyFill="1"/>
    <xf fontId="0" fillId="7" borderId="0" numFmtId="0" xfId="0" applyFill="1"/>
    <xf fontId="7" fillId="18" borderId="0" numFmtId="0" xfId="0" applyFont="1" applyFill="1" applyAlignment="1">
      <alignment horizontal="center"/>
    </xf>
    <xf fontId="0" fillId="18" borderId="0" numFmtId="0" xfId="0" applyFill="1" applyAlignment="1">
      <alignment horizontal="center"/>
    </xf>
    <xf fontId="7" fillId="18" borderId="0" numFmtId="1" xfId="0" applyNumberFormat="1" applyFont="1" applyFill="1" applyAlignment="1">
      <alignment horizontal="center"/>
      <protection hidden="0" locked="1"/>
    </xf>
    <xf fontId="0" fillId="7" borderId="0" numFmtId="0" xfId="0" applyFill="1"/>
    <xf fontId="7" fillId="19" borderId="0" numFmtId="0" xfId="0" applyFont="1" applyFill="1" applyAlignment="1">
      <alignment horizontal="center"/>
    </xf>
    <xf fontId="7" fillId="19" borderId="0" numFmtId="0" xfId="0" applyFont="1" applyFill="1" applyAlignment="1">
      <alignment horizontal="center"/>
    </xf>
    <xf fontId="7" fillId="19" borderId="14" numFmtId="0" xfId="0" applyFont="1" applyFill="1" applyBorder="1" applyAlignment="1">
      <alignment horizontal="center"/>
    </xf>
    <xf fontId="1" fillId="2" borderId="1" numFmtId="0" xfId="1" applyFont="1" applyFill="1" applyBorder="1"/>
    <xf fontId="1" fillId="2" borderId="15" numFmtId="0" xfId="1" applyFont="1" applyFill="1" applyBorder="1"/>
    <xf fontId="1" fillId="2" borderId="16" numFmtId="0" xfId="1" applyFont="1" applyFill="1" applyBorder="1"/>
    <xf fontId="0" fillId="7" borderId="17" numFmtId="0" xfId="0" applyFill="1" applyBorder="1">
      <protection hidden="0" locked="1"/>
    </xf>
    <xf fontId="4" fillId="2" borderId="2" numFmtId="0" xfId="4" applyFont="1" applyFill="1" applyBorder="1"/>
    <xf fontId="4" fillId="2" borderId="2" numFmtId="1" xfId="4" applyNumberFormat="1" applyFont="1" applyFill="1" applyBorder="1"/>
    <xf fontId="0" fillId="7" borderId="18" numFmtId="0" xfId="0" applyFill="1" applyBorder="1">
      <protection hidden="0" locked="1"/>
    </xf>
    <xf fontId="0" fillId="7" borderId="0" numFmtId="0" xfId="0" applyFill="1" applyAlignment="1">
      <alignment vertical="center"/>
    </xf>
    <xf fontId="0" fillId="7" borderId="0" numFmtId="0" xfId="0" applyFill="1"/>
    <xf fontId="7" fillId="19" borderId="10" numFmtId="0" xfId="0" applyFont="1" applyFill="1" applyBorder="1" applyAlignment="1">
      <alignment horizontal="center"/>
    </xf>
    <xf fontId="7" fillId="5" borderId="3" numFmtId="1" xfId="0" applyNumberFormat="1" applyFont="1" applyFill="1" applyBorder="1">
      <protection hidden="0" locked="1"/>
    </xf>
    <xf fontId="0" fillId="7" borderId="4" numFmtId="0" xfId="0" applyFill="1" applyBorder="1"/>
    <xf fontId="0" fillId="7" borderId="4" numFmtId="0" xfId="0" applyFill="1" applyBorder="1">
      <protection hidden="0" locked="1"/>
    </xf>
    <xf fontId="7" fillId="5" borderId="3" numFmtId="0" xfId="0" applyFont="1" applyFill="1" applyBorder="1">
      <protection hidden="0" locked="1"/>
    </xf>
    <xf fontId="4" fillId="7" borderId="0" numFmtId="0" xfId="4" applyFont="1" applyFill="1"/>
    <xf fontId="7" fillId="5" borderId="3" numFmtId="0" xfId="0" applyFont="1" applyFill="1" applyBorder="1"/>
    <xf fontId="7" fillId="6" borderId="12" numFmtId="0" xfId="0" applyFont="1" applyFill="1" applyBorder="1"/>
    <xf fontId="7" fillId="5" borderId="12" numFmtId="2" xfId="0" applyNumberFormat="1" applyFont="1" applyFill="1" applyBorder="1"/>
    <xf fontId="7" fillId="5" borderId="3" numFmtId="2" xfId="0" applyNumberFormat="1" applyFont="1" applyFill="1" applyBorder="1"/>
    <xf fontId="7" fillId="5" borderId="6" numFmtId="2" xfId="0" applyNumberFormat="1" applyFont="1" applyFill="1" applyBorder="1"/>
    <xf fontId="4" fillId="7" borderId="0" numFmtId="2" xfId="4" applyNumberFormat="1" applyFont="1" applyFill="1"/>
    <xf fontId="7" fillId="5" borderId="19" numFmtId="2" xfId="0" applyNumberFormat="1" applyFont="1" applyFill="1" applyBorder="1"/>
    <xf fontId="7" fillId="5" borderId="12" numFmtId="2" xfId="0" applyNumberFormat="1" applyFont="1" applyFill="1" applyBorder="1"/>
    <xf fontId="7" fillId="5" borderId="3" numFmtId="2" xfId="0" applyNumberFormat="1" applyFont="1" applyFill="1" applyBorder="1"/>
    <xf fontId="7" fillId="19" borderId="3" numFmtId="0" xfId="0" applyFont="1" applyFill="1" applyBorder="1"/>
    <xf fontId="0" fillId="7" borderId="3" numFmtId="2" xfId="0" applyNumberFormat="1" applyFill="1" applyBorder="1"/>
    <xf fontId="4" fillId="2" borderId="2" numFmtId="2" xfId="4" applyNumberFormat="1" applyFont="1" applyFill="1" applyBorder="1" applyAlignment="1">
      <alignment vertical="center"/>
    </xf>
    <xf fontId="4" fillId="2" borderId="20" numFmtId="2" xfId="4" applyNumberFormat="1" applyFont="1" applyFill="1" applyBorder="1" applyAlignment="1">
      <alignment vertical="center"/>
    </xf>
    <xf fontId="0" fillId="7" borderId="21" numFmtId="0" xfId="0" applyFill="1" applyBorder="1"/>
    <xf fontId="0" fillId="7" borderId="22" numFmtId="0" xfId="0" applyFill="1" applyBorder="1"/>
    <xf fontId="13" fillId="7" borderId="22" numFmtId="0" xfId="0" applyFont="1" applyFill="1" applyBorder="1"/>
    <xf fontId="7" fillId="5" borderId="23" numFmtId="2" xfId="0" applyNumberFormat="1" applyFont="1" applyFill="1" applyBorder="1"/>
    <xf fontId="0" fillId="7" borderId="21" numFmtId="0" xfId="0" applyFill="1" applyBorder="1">
      <protection hidden="0" locked="1"/>
    </xf>
    <xf fontId="0" fillId="7" borderId="22" numFmtId="0" xfId="0" applyFill="1" applyBorder="1">
      <protection hidden="0" locked="1"/>
    </xf>
    <xf fontId="4" fillId="2" borderId="2" numFmtId="0" xfId="4" applyFont="1" applyFill="1" applyBorder="1" applyAlignment="1">
      <alignment vertical="center"/>
    </xf>
    <xf fontId="4" fillId="2" borderId="20" numFmtId="0" xfId="4" applyFont="1" applyFill="1" applyBorder="1" applyAlignment="1">
      <alignment vertical="center"/>
    </xf>
    <xf fontId="0" fillId="7" borderId="18" numFmtId="0" xfId="0" applyFill="1" applyBorder="1"/>
    <xf fontId="4" fillId="2" borderId="2" numFmtId="2" xfId="4" applyNumberFormat="1" applyFont="1" applyFill="1" applyBorder="1" applyAlignment="1">
      <alignment horizontal="center" vertical="center"/>
    </xf>
    <xf fontId="4" fillId="2" borderId="20" numFmtId="2" xfId="4" applyNumberFormat="1" applyFont="1" applyFill="1" applyBorder="1" applyAlignment="1">
      <alignment horizontal="center" vertical="center"/>
    </xf>
    <xf fontId="4" fillId="2" borderId="2" numFmtId="0" xfId="4" applyFont="1" applyFill="1" applyBorder="1" applyAlignment="1">
      <alignment horizontal="center" vertical="center"/>
    </xf>
    <xf fontId="4" fillId="2" borderId="20" numFmtId="0" xfId="4" applyFont="1" applyFill="1" applyBorder="1" applyAlignment="1">
      <alignment horizontal="center" vertical="center"/>
    </xf>
    <xf fontId="0" fillId="7" borderId="24" numFmtId="0" xfId="0" applyFill="1" applyBorder="1"/>
    <xf fontId="0" fillId="7" borderId="4" numFmtId="1" xfId="0" applyNumberFormat="1" applyFill="1" applyBorder="1">
      <protection hidden="0" locked="1"/>
    </xf>
    <xf fontId="7" fillId="5" borderId="12" numFmtId="0" xfId="0" applyFont="1" applyFill="1" applyBorder="1"/>
    <xf fontId="7" fillId="5" borderId="12" numFmtId="0" xfId="0" applyFont="1" applyFill="1" applyBorder="1"/>
    <xf fontId="7" fillId="19" borderId="6" numFmtId="0" xfId="0" applyFont="1" applyFill="1" applyBorder="1"/>
    <xf fontId="7" fillId="19" borderId="23" numFmtId="0" xfId="0" applyFont="1" applyFill="1" applyBorder="1"/>
    <xf fontId="7" fillId="5" borderId="3" numFmtId="2" xfId="0" applyNumberFormat="1" applyFont="1" applyFill="1" applyBorder="1">
      <protection hidden="0" locked="1"/>
    </xf>
    <xf fontId="0" fillId="7" borderId="25" numFmtId="0" xfId="0" applyFill="1" applyBorder="1"/>
    <xf fontId="0" fillId="7" borderId="25" numFmtId="0" xfId="0" applyFill="1" applyBorder="1">
      <protection hidden="0" locked="1"/>
    </xf>
    <xf fontId="0" fillId="7" borderId="0" numFmtId="0" xfId="0" applyFill="1" applyAlignment="1">
      <alignment horizontal="center"/>
    </xf>
    <xf fontId="0" fillId="7" borderId="0" numFmtId="0" xfId="0" applyFill="1" applyAlignment="1">
      <alignment horizontal="center"/>
    </xf>
    <xf fontId="0" fillId="7" borderId="10" numFmtId="0" xfId="0" applyFill="1" applyBorder="1" applyAlignment="1">
      <alignment horizontal="center"/>
    </xf>
    <xf fontId="7" fillId="19" borderId="6" numFmtId="2" xfId="0" applyNumberFormat="1" applyFont="1" applyFill="1" applyBorder="1" applyAlignment="1">
      <alignment horizontal="center"/>
    </xf>
    <xf fontId="7" fillId="5" borderId="7" numFmtId="0" xfId="0" applyFont="1" applyFill="1" applyBorder="1" applyAlignment="1">
      <alignment horizontal="center"/>
    </xf>
    <xf fontId="7" fillId="6" borderId="8" numFmtId="0" xfId="0" applyFont="1" applyFill="1" applyBorder="1" applyAlignment="1">
      <alignment horizontal="center"/>
    </xf>
    <xf fontId="0" fillId="7" borderId="7" numFmtId="0" xfId="0" applyFill="1" applyBorder="1"/>
    <xf fontId="7" fillId="6" borderId="3" numFmtId="2" xfId="0" applyNumberFormat="1" applyFont="1" applyFill="1" applyBorder="1"/>
    <xf fontId="7" fillId="6" borderId="6" numFmtId="2" xfId="0" applyNumberFormat="1" applyFont="1" applyFill="1" applyBorder="1" applyAlignment="1">
      <alignment horizontal="right"/>
    </xf>
    <xf fontId="0" fillId="7" borderId="7" numFmtId="0" xfId="0" applyFill="1" applyBorder="1">
      <protection hidden="0" locked="1"/>
    </xf>
    <xf fontId="7" fillId="6" borderId="3" numFmtId="2" xfId="0" applyNumberFormat="1" applyFont="1" applyFill="1" applyBorder="1" applyAlignment="1">
      <alignment horizontal="right"/>
    </xf>
    <xf fontId="0" fillId="7" borderId="0" numFmtId="0" xfId="0" applyFill="1"/>
  </cellXfs>
  <cellStyles count="5">
    <cellStyle name="Normal" xfId="0" builtinId="0"/>
    <cellStyle name="Calculation" xfId="1" builtinId="22"/>
    <cellStyle name="Neutral" xfId="2" builtinId="28"/>
    <cellStyle name="Good" xfId="3" builtinId="26"/>
    <cellStyle name="Output" xfId="4"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Relationships xmlns="http://schemas.openxmlformats.org/package/2006/relationships"><Relationship Id="rId1" Type="http://schemas.microsoft.com/office/2011/relationships/chartStyle" Target="style1.xml" /><Relationship Id="rId2" Type="http://schemas.microsoft.com/office/2011/relationships/chartColorStyle" Target="colors1.xml" /></Relationships>
</file>

<file path=xl/charts/_rels/chart10.xml.rels><?xml version="1.0" encoding="UTF-8" standalone="yes"?><Relationships xmlns="http://schemas.openxmlformats.org/package/2006/relationships"><Relationship Id="rId1" Type="http://schemas.microsoft.com/office/2011/relationships/chartStyle" Target="style10.xml" /><Relationship Id="rId2" Type="http://schemas.microsoft.com/office/2011/relationships/chartColorStyle" Target="colors10.xml" /></Relationships>
</file>

<file path=xl/charts/_rels/chart11.xml.rels><?xml version="1.0" encoding="UTF-8" standalone="yes"?><Relationships xmlns="http://schemas.openxmlformats.org/package/2006/relationships"><Relationship Id="rId1" Type="http://schemas.microsoft.com/office/2011/relationships/chartStyle" Target="style11.xml" /><Relationship Id="rId2" Type="http://schemas.microsoft.com/office/2011/relationships/chartColorStyle" Target="colors11.xml" /></Relationships>
</file>

<file path=xl/charts/_rels/chart12.xml.rels><?xml version="1.0" encoding="UTF-8" standalone="yes"?><Relationships xmlns="http://schemas.openxmlformats.org/package/2006/relationships"><Relationship Id="rId1" Type="http://schemas.microsoft.com/office/2011/relationships/chartStyle" Target="style12.xml" /><Relationship Id="rId2" Type="http://schemas.microsoft.com/office/2011/relationships/chartColorStyle" Target="colors12.xml" /></Relationships>
</file>

<file path=xl/charts/_rels/chart13.xml.rels><?xml version="1.0" encoding="UTF-8" standalone="yes"?><Relationships xmlns="http://schemas.openxmlformats.org/package/2006/relationships"><Relationship Id="rId1" Type="http://schemas.microsoft.com/office/2011/relationships/chartStyle" Target="style13.xml" /><Relationship Id="rId2" Type="http://schemas.microsoft.com/office/2011/relationships/chartColorStyle" Target="colors13.xml" /></Relationships>
</file>

<file path=xl/charts/_rels/chart14.xml.rels><?xml version="1.0" encoding="UTF-8" standalone="yes"?><Relationships xmlns="http://schemas.openxmlformats.org/package/2006/relationships"><Relationship Id="rId1" Type="http://schemas.microsoft.com/office/2011/relationships/chartStyle" Target="style14.xml" /><Relationship Id="rId2" Type="http://schemas.microsoft.com/office/2011/relationships/chartColorStyle" Target="colors14.xml" /></Relationships>
</file>

<file path=xl/charts/_rels/chart15.xml.rels><?xml version="1.0" encoding="UTF-8" standalone="yes"?><Relationships xmlns="http://schemas.openxmlformats.org/package/2006/relationships"><Relationship Id="rId1" Type="http://schemas.microsoft.com/office/2011/relationships/chartStyle" Target="style15.xml" /><Relationship Id="rId2" Type="http://schemas.microsoft.com/office/2011/relationships/chartColorStyle" Target="colors15.xml" /></Relationships>
</file>

<file path=xl/charts/_rels/chart16.xml.rels><?xml version="1.0" encoding="UTF-8" standalone="yes"?><Relationships xmlns="http://schemas.openxmlformats.org/package/2006/relationships"><Relationship Id="rId1" Type="http://schemas.microsoft.com/office/2011/relationships/chartStyle" Target="style16.xml" /><Relationship Id="rId2" Type="http://schemas.microsoft.com/office/2011/relationships/chartColorStyle" Target="colors16.xml" /></Relationships>
</file>

<file path=xl/charts/_rels/chart17.xml.rels><?xml version="1.0" encoding="UTF-8" standalone="yes"?><Relationships xmlns="http://schemas.openxmlformats.org/package/2006/relationships"><Relationship Id="rId1" Type="http://schemas.microsoft.com/office/2011/relationships/chartStyle" Target="style17.xml" /><Relationship Id="rId2" Type="http://schemas.microsoft.com/office/2011/relationships/chartColorStyle" Target="colors17.xml" /></Relationships>
</file>

<file path=xl/charts/_rels/chart18.xml.rels><?xml version="1.0" encoding="UTF-8" standalone="yes"?><Relationships xmlns="http://schemas.openxmlformats.org/package/2006/relationships"><Relationship Id="rId1" Type="http://schemas.microsoft.com/office/2011/relationships/chartStyle" Target="style18.xml" /><Relationship Id="rId2" Type="http://schemas.microsoft.com/office/2011/relationships/chartColorStyle" Target="colors18.xml" /></Relationships>
</file>

<file path=xl/charts/_rels/chart19.xml.rels><?xml version="1.0" encoding="UTF-8" standalone="yes"?><Relationships xmlns="http://schemas.openxmlformats.org/package/2006/relationships"><Relationship Id="rId1" Type="http://schemas.microsoft.com/office/2011/relationships/chartStyle" Target="style19.xml" /><Relationship Id="rId2" Type="http://schemas.microsoft.com/office/2011/relationships/chartColorStyle" Target="colors19.xml" /></Relationships>
</file>

<file path=xl/charts/_rels/chart2.xml.rels><?xml version="1.0" encoding="UTF-8" standalone="yes"?><Relationships xmlns="http://schemas.openxmlformats.org/package/2006/relationships"><Relationship Id="rId1" Type="http://schemas.microsoft.com/office/2011/relationships/chartStyle" Target="style2.xml" /><Relationship Id="rId2" Type="http://schemas.microsoft.com/office/2011/relationships/chartColorStyle" Target="colors2.xml" /></Relationships>
</file>

<file path=xl/charts/_rels/chart20.xml.rels><?xml version="1.0" encoding="UTF-8" standalone="yes"?><Relationships xmlns="http://schemas.openxmlformats.org/package/2006/relationships"><Relationship Id="rId1" Type="http://schemas.microsoft.com/office/2011/relationships/chartStyle" Target="style20.xml" /><Relationship Id="rId2" Type="http://schemas.microsoft.com/office/2011/relationships/chartColorStyle" Target="colors20.xml" /></Relationships>
</file>

<file path=xl/charts/_rels/chart21.xml.rels><?xml version="1.0" encoding="UTF-8" standalone="yes"?><Relationships xmlns="http://schemas.openxmlformats.org/package/2006/relationships"><Relationship Id="rId1" Type="http://schemas.microsoft.com/office/2011/relationships/chartStyle" Target="style21.xml" /><Relationship Id="rId2" Type="http://schemas.microsoft.com/office/2011/relationships/chartColorStyle" Target="colors21.xml" /></Relationships>
</file>

<file path=xl/charts/_rels/chart22.xml.rels><?xml version="1.0" encoding="UTF-8" standalone="yes"?><Relationships xmlns="http://schemas.openxmlformats.org/package/2006/relationships"><Relationship Id="rId1" Type="http://schemas.microsoft.com/office/2011/relationships/chartStyle" Target="style22.xml" /><Relationship Id="rId2" Type="http://schemas.microsoft.com/office/2011/relationships/chartColorStyle" Target="colors22.xml" /></Relationships>
</file>

<file path=xl/charts/_rels/chart23.xml.rels><?xml version="1.0" encoding="UTF-8" standalone="yes"?><Relationships xmlns="http://schemas.openxmlformats.org/package/2006/relationships"><Relationship Id="rId1" Type="http://schemas.microsoft.com/office/2011/relationships/chartStyle" Target="style23.xml" /><Relationship Id="rId2" Type="http://schemas.microsoft.com/office/2011/relationships/chartColorStyle" Target="colors23.xml" /></Relationships>
</file>

<file path=xl/charts/_rels/chart24.xml.rels><?xml version="1.0" encoding="UTF-8" standalone="yes"?><Relationships xmlns="http://schemas.openxmlformats.org/package/2006/relationships"><Relationship Id="rId1" Type="http://schemas.microsoft.com/office/2011/relationships/chartStyle" Target="style24.xml" /><Relationship Id="rId2" Type="http://schemas.microsoft.com/office/2011/relationships/chartColorStyle" Target="colors24.xml" /></Relationships>
</file>

<file path=xl/charts/_rels/chart25.xml.rels><?xml version="1.0" encoding="UTF-8" standalone="yes"?><Relationships xmlns="http://schemas.openxmlformats.org/package/2006/relationships"><Relationship Id="rId1" Type="http://schemas.microsoft.com/office/2011/relationships/chartStyle" Target="style25.xml" /><Relationship Id="rId2" Type="http://schemas.microsoft.com/office/2011/relationships/chartColorStyle" Target="colors25.xml" /></Relationships>
</file>

<file path=xl/charts/_rels/chart3.xml.rels><?xml version="1.0" encoding="UTF-8" standalone="yes"?><Relationships xmlns="http://schemas.openxmlformats.org/package/2006/relationships"><Relationship Id="rId1" Type="http://schemas.microsoft.com/office/2011/relationships/chartStyle" Target="style3.xml" /><Relationship Id="rId2" Type="http://schemas.microsoft.com/office/2011/relationships/chartColorStyle" Target="colors3.xml" /></Relationships>
</file>

<file path=xl/charts/_rels/chart4.xml.rels><?xml version="1.0" encoding="UTF-8" standalone="yes"?><Relationships xmlns="http://schemas.openxmlformats.org/package/2006/relationships"><Relationship Id="rId1" Type="http://schemas.microsoft.com/office/2011/relationships/chartStyle" Target="style4.xml" /><Relationship Id="rId2" Type="http://schemas.microsoft.com/office/2011/relationships/chartColorStyle" Target="colors4.xml" /></Relationships>
</file>

<file path=xl/charts/_rels/chart5.xml.rels><?xml version="1.0" encoding="UTF-8" standalone="yes"?><Relationships xmlns="http://schemas.openxmlformats.org/package/2006/relationships"><Relationship Id="rId1" Type="http://schemas.microsoft.com/office/2011/relationships/chartStyle" Target="style5.xml" /><Relationship Id="rId2" Type="http://schemas.microsoft.com/office/2011/relationships/chartColorStyle" Target="colors5.xml" /></Relationships>
</file>

<file path=xl/charts/_rels/chart6.xml.rels><?xml version="1.0" encoding="UTF-8" standalone="yes"?><Relationships xmlns="http://schemas.openxmlformats.org/package/2006/relationships"><Relationship Id="rId1" Type="http://schemas.microsoft.com/office/2011/relationships/chartStyle" Target="style6.xml" /><Relationship Id="rId2" Type="http://schemas.microsoft.com/office/2011/relationships/chartColorStyle" Target="colors6.xml" /></Relationships>
</file>

<file path=xl/charts/_rels/chart7.xml.rels><?xml version="1.0" encoding="UTF-8" standalone="yes"?><Relationships xmlns="http://schemas.openxmlformats.org/package/2006/relationships"><Relationship Id="rId1" Type="http://schemas.microsoft.com/office/2011/relationships/chartStyle" Target="style7.xml" /><Relationship Id="rId2" Type="http://schemas.microsoft.com/office/2011/relationships/chartColorStyle" Target="colors7.xml" /></Relationships>
</file>

<file path=xl/charts/_rels/chart8.xml.rels><?xml version="1.0" encoding="UTF-8" standalone="yes"?><Relationships xmlns="http://schemas.openxmlformats.org/package/2006/relationships"><Relationship Id="rId1" Type="http://schemas.microsoft.com/office/2011/relationships/chartStyle" Target="style8.xml" /><Relationship Id="rId2" Type="http://schemas.microsoft.com/office/2011/relationships/chartColorStyle" Target="colors8.xml" /></Relationships>
</file>

<file path=xl/charts/_rels/chart9.xml.rels><?xml version="1.0" encoding="UTF-8" standalone="yes"?><Relationships xmlns="http://schemas.openxmlformats.org/package/2006/relationships"><Relationship Id="rId1" Type="http://schemas.microsoft.com/office/2011/relationships/chartStyle" Target="style9.xml" /><Relationship Id="rId2" Type="http://schemas.microsoft.com/office/2011/relationships/chartColorStyle" Target="colors9.xml" /></Relationships>
</file>

<file path=xl/charts/chart1.xml><?xml version="1.0" encoding="utf-8"?>
<c:chartSpace xmlns:c="http://schemas.openxmlformats.org/drawingml/2006/chart" xmlns:a="http://schemas.openxmlformats.org/drawingml/2006/main" xmlns:r="http://schemas.openxmlformats.org/officeDocument/2006/relationships" xmlns:mc="http://schemas.openxmlformats.org/markup-compatibility/2006" xmlns:c14="http://schemas.microsoft.com/office/drawing/2007/8/2/chart">
  <c:date1904 val="0"/>
  <c:lang val="en-US"/>
  <c:roundedCorners val="0"/>
  <mc:AlternateContent>
    <mc:Choice Requires="c14">
      <c14:style val="102"/>
    </mc:Choice>
    <mc:Fallback>
      <c:style val="2"/>
    </mc:Fallback>
  </mc:AlternateContent>
  <c:chart>
    <c:title>
      <c:tx>
        <c:rich>
          <a:bodyPr/>
          <a:p>
            <a:pPr>
              <a:defRPr sz="1400" b="0" spc="0">
                <a:solidFill>
                  <a:schemeClr val="tx1">
                    <a:lumMod val="65000"/>
                    <a:lumOff val="35000"/>
                  </a:schemeClr>
                </a:solidFill>
                <a:latin typeface="+mn-lt"/>
                <a:ea typeface="+mn-ea"/>
                <a:cs typeface="+mn-cs"/>
              </a:defRPr>
            </a:pPr>
            <a:r>
              <a:rPr/>
              <a:t>Распределение для imironets</a:t>
            </a:r>
            <a:endParaRPr/>
          </a:p>
        </c:rich>
      </c:tx>
      <c:layout/>
      <c:overlay val="0"/>
      <c:spPr bwMode="auto">
        <a:prstGeom prst="rect">
          <a:avLst/>
        </a:prstGeom>
        <a:noFill/>
        <a:ln>
          <a:noFill/>
        </a:ln>
      </c:spPr>
      <c:txPr>
        <a:bodyPr/>
        <a:p>
          <a:pPr>
            <a:defRPr sz="1400" b="0" spc="0">
              <a:solidFill>
                <a:schemeClr val="tx1">
                  <a:lumMod val="65000"/>
                  <a:lumOff val="35000"/>
                </a:schemeClr>
              </a:solidFill>
              <a:latin typeface="+mn-lt"/>
              <a:ea typeface="+mn-ea"/>
              <a:cs typeface="+mn-cs"/>
            </a:defRPr>
          </a:pPr>
          <a:endParaRPr/>
        </a:p>
      </c:txPr>
    </c:title>
    <c:autoTitleDeleted val="0"/>
    <c:plotArea>
      <c:layout>
        <c:manualLayout/>
      </c:layout>
      <c:barChart>
        <c:barDir val="col"/>
        <c:grouping val="clustered"/>
        <c:varyColors val="0"/>
        <c:ser>
          <c:idx val="0"/>
          <c:order val="0"/>
          <c:spPr bwMode="auto">
            <a:prstGeom prst="rect">
              <a:avLst/>
            </a:prstGeom>
            <a:solidFill>
              <a:schemeClr val="accent1"/>
            </a:solidFill>
            <a:ln>
              <a:noFill/>
            </a:ln>
          </c:spPr>
          <c:invertIfNegative val="0"/>
          <c:cat>
            <c:numRef>
              <c:f xml:space="preserve">'Шаг 2'!$AF$4:$AF$37</c:f>
            </c:numRef>
          </c:cat>
          <c:val>
            <c:numRef>
              <c:f xml:space="preserve">'Шаг 2'!$BB$4:$BB$31</c:f>
            </c:numRef>
          </c:val>
        </c:ser>
        <c:dLbls>
          <c:showBubbleSize val="0"/>
          <c:showCatName val="0"/>
          <c:showLeaderLines val="0"/>
          <c:showLegendKey val="0"/>
          <c:showPercent val="0"/>
          <c:showSerName val="0"/>
          <c:showVal val="0"/>
        </c:dLbls>
        <c:gapWidth val="219"/>
        <c:overlap val="-26"/>
        <c:axId val="1866169476"/>
        <c:axId val="1866169477"/>
      </c:barChart>
      <c:catAx>
        <c:axId val="1866169476"/>
        <c:scaling>
          <c:orientation val="minMax"/>
        </c:scaling>
        <c:delete val="0"/>
        <c:axPos val="b"/>
        <c:majorTickMark val="none"/>
        <c:minorTickMark val="none"/>
        <c:tickLblPos val="nextTo"/>
        <c:spPr bwMode="auto">
          <a:prstGeom prst="rect">
            <a:avLst/>
          </a:prstGeom>
          <a:noFill/>
          <a:ln w="9525" cap="flat" cmpd="sng" algn="ctr">
            <a:solidFill>
              <a:schemeClr val="tx1">
                <a:lumMod val="15000"/>
                <a:lumOff val="85000"/>
              </a:schemeClr>
            </a:solidFill>
            <a:round/>
          </a:ln>
        </c:spPr>
        <c:txPr>
          <a:bodyPr/>
          <a:p>
            <a:pPr>
              <a:defRPr sz="900">
                <a:solidFill>
                  <a:schemeClr val="tx1">
                    <a:lumMod val="65000"/>
                    <a:lumOff val="35000"/>
                  </a:schemeClr>
                </a:solidFill>
                <a:latin typeface="+mn-lt"/>
                <a:ea typeface="+mn-ea"/>
                <a:cs typeface="+mn-cs"/>
              </a:defRPr>
            </a:pPr>
            <a:endParaRPr/>
          </a:p>
        </c:txPr>
        <c:crossAx val="1866169477"/>
        <c:crosses val="autoZero"/>
        <c:auto val="1"/>
        <c:lblAlgn val="ctr"/>
        <c:lblOffset val="100"/>
        <c:noMultiLvlLbl val="0"/>
      </c:catAx>
      <c:valAx>
        <c:axId val="1866169477"/>
        <c:scaling>
          <c:orientation val="minMax"/>
        </c:scaling>
        <c:delete val="0"/>
        <c:axPos val="l"/>
        <c:majorGridlines>
          <c:spPr bwMode="auto">
            <a:prstGeom prst="rect">
              <a:avLst/>
            </a:prstGeom>
            <a:noFill/>
            <a:ln w="9525" cap="flat" cmpd="sng" algn="ctr">
              <a:solidFill>
                <a:schemeClr val="tx1">
                  <a:lumMod val="15000"/>
                  <a:lumOff val="85000"/>
                </a:schemeClr>
              </a:solidFill>
              <a:round/>
            </a:ln>
          </c:spPr>
        </c:majorGridlines>
        <c:numFmt formatCode="General" sourceLinked="1"/>
        <c:majorTickMark val="none"/>
        <c:minorTickMark val="none"/>
        <c:tickLblPos val="nextTo"/>
        <c:spPr bwMode="auto">
          <a:prstGeom prst="rect">
            <a:avLst/>
          </a:prstGeom>
          <a:noFill/>
          <a:ln>
            <a:noFill/>
          </a:ln>
        </c:spPr>
        <c:txPr>
          <a:bodyPr/>
          <a:p>
            <a:pPr>
              <a:defRPr sz="900">
                <a:solidFill>
                  <a:schemeClr val="tx1">
                    <a:lumMod val="65000"/>
                    <a:lumOff val="35000"/>
                  </a:schemeClr>
                </a:solidFill>
                <a:latin typeface="+mn-lt"/>
                <a:ea typeface="+mn-ea"/>
                <a:cs typeface="+mn-cs"/>
              </a:defRPr>
            </a:pPr>
            <a:endParaRPr/>
          </a:p>
        </c:txPr>
        <c:crossAx val="1866169476"/>
        <c:crosses val="autoZero"/>
        <c:crossBetween val="between"/>
      </c:valAx>
      <c:spPr bwMode="auto">
        <a:prstGeom prst="rect">
          <a:avLst/>
        </a:prstGeom>
        <a:noFill/>
        <a:ln>
          <a:noFill/>
        </a:ln>
      </c:spPr>
    </c:plotArea>
    <c:plotVisOnly val="1"/>
    <c:dispBlanksAs val="gap"/>
    <c:showDLblsOverMax val="0"/>
  </c:chart>
  <c:spPr bwMode="auto">
    <a:xfrm>
      <a:off x="26565220" y="6677024"/>
      <a:ext cx="4095753" cy="2181224"/>
    </a:xfrm>
    <a:prstGeom prst="rect">
      <a:avLst/>
    </a:prstGeom>
    <a:solidFill>
      <a:schemeClr val="bg1"/>
    </a:solidFill>
    <a:ln w="9525" cap="flat" cmpd="sng" algn="ctr">
      <a:solidFill>
        <a:schemeClr val="tx1">
          <a:lumMod val="15000"/>
          <a:lumOff val="85000"/>
        </a:schemeClr>
      </a:solidFill>
      <a:round/>
    </a:ln>
  </c:spPr>
  <c:txPr>
    <a:bodyPr/>
    <a:p>
      <a:pPr>
        <a:defRPr sz="1000">
          <a:solidFill>
            <a:schemeClr val="tx1"/>
          </a:solidFill>
          <a:latin typeface="+mn-lt"/>
          <a:ea typeface="+mn-ea"/>
          <a:cs typeface="+mn-cs"/>
        </a:defRPr>
      </a:pPr>
      <a:endParaRPr/>
    </a:p>
  </c:txPr>
  <c:printSettings>
    <c:headerFooter/>
    <c:pageMargins l="0.69999999999999996" r="0.69999999999999996" t="0.75" b="0.75" header="0.29999999999999999" footer="0.29999999999999999"/>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mc="http://schemas.openxmlformats.org/markup-compatibility/2006" xmlns:c14="http://schemas.microsoft.com/office/drawing/2007/8/2/chart">
  <c:date1904 val="0"/>
  <c:lang val="en-US"/>
  <c:roundedCorners val="0"/>
  <mc:AlternateContent>
    <mc:Choice Requires="c14">
      <c14:style val="102"/>
    </mc:Choice>
    <mc:Fallback>
      <c:style val="2"/>
    </mc:Fallback>
  </mc:AlternateContent>
  <c:chart>
    <c:title>
      <c:tx>
        <c:rich>
          <a:bodyPr/>
          <a:p>
            <a:pPr>
              <a:defRPr sz="1400" b="0" spc="0">
                <a:solidFill>
                  <a:schemeClr val="tx1">
                    <a:lumMod val="65000"/>
                    <a:lumOff val="35000"/>
                  </a:schemeClr>
                </a:solidFill>
                <a:latin typeface="+mn-lt"/>
                <a:ea typeface="+mn-ea"/>
                <a:cs typeface="+mn-cs"/>
              </a:defRPr>
            </a:pPr>
            <a:r>
              <a:rPr/>
              <a:t>Распределение наблюдаемых отклонений</a:t>
            </a:r>
            <a:endParaRPr/>
          </a:p>
        </c:rich>
      </c:tx>
      <c:layout/>
      <c:overlay val="0"/>
      <c:spPr bwMode="auto">
        <a:prstGeom prst="rect">
          <a:avLst/>
        </a:prstGeom>
        <a:noFill/>
        <a:ln>
          <a:noFill/>
        </a:ln>
      </c:spPr>
      <c:txPr>
        <a:bodyPr/>
        <a:p>
          <a:pPr>
            <a:defRPr sz="1400" b="0" spc="0">
              <a:solidFill>
                <a:schemeClr val="tx1">
                  <a:lumMod val="65000"/>
                  <a:lumOff val="35000"/>
                </a:schemeClr>
              </a:solidFill>
              <a:latin typeface="+mn-lt"/>
              <a:ea typeface="+mn-ea"/>
              <a:cs typeface="+mn-cs"/>
            </a:defRPr>
          </a:pPr>
          <a:endParaRPr/>
        </a:p>
      </c:txPr>
    </c:title>
    <c:autoTitleDeleted val="0"/>
    <c:plotArea>
      <c:layout>
        <c:manualLayout/>
      </c:layout>
      <c:barChart>
        <c:barDir val="col"/>
        <c:grouping val="clustered"/>
        <c:varyColors val="0"/>
        <c:ser>
          <c:idx val="0"/>
          <c:order val="0"/>
          <c:spPr bwMode="auto">
            <a:prstGeom prst="rect">
              <a:avLst/>
            </a:prstGeom>
            <a:solidFill>
              <a:schemeClr val="accent1"/>
            </a:solidFill>
            <a:ln>
              <a:noFill/>
            </a:ln>
          </c:spPr>
          <c:invertIfNegative val="0"/>
          <c:cat>
            <c:numRef>
              <c:f xml:space="preserve">'Шаг 2'!$CC$53:$CJ$53</c:f>
            </c:numRef>
          </c:cat>
          <c:val>
            <c:numRef>
              <c:f xml:space="preserve">'Шаг 2'!$CC$54:$CJ$54</c:f>
            </c:numRef>
          </c:val>
        </c:ser>
        <c:dLbls>
          <c:showBubbleSize val="0"/>
          <c:showCatName val="0"/>
          <c:showLeaderLines val="0"/>
          <c:showLegendKey val="0"/>
          <c:showPercent val="0"/>
          <c:showSerName val="0"/>
          <c:showVal val="0"/>
        </c:dLbls>
        <c:gapWidth val="150"/>
        <c:axId val="1866169598"/>
        <c:axId val="1866169599"/>
      </c:barChart>
      <c:lineChart>
        <c:grouping val="standard"/>
        <c:varyColors val="0"/>
        <c:ser>
          <c:idx val="1"/>
          <c:order val="1"/>
          <c:spPr bwMode="auto">
            <a:prstGeom prst="rect">
              <a:avLst/>
            </a:prstGeom>
            <a:solidFill>
              <a:schemeClr val="accent2"/>
            </a:solidFill>
            <a:ln w="28575" cap="rnd">
              <a:solidFill>
                <a:schemeClr val="accent2"/>
              </a:solidFill>
              <a:round/>
            </a:ln>
          </c:spPr>
          <c:marker>
            <c:symbol val="none"/>
          </c:marker>
          <c:cat>
            <c:numRef>
              <c:f xml:space="preserve">'Шаг 2'!$CC$53:$CJ$53</c:f>
            </c:numRef>
          </c:cat>
          <c:val>
            <c:numRef>
              <c:f xml:space="preserve">'Шаг 2'!$CC$55:$CJ$55</c:f>
            </c:numRef>
          </c:val>
          <c:smooth val="0"/>
        </c:ser>
        <c:dLbls>
          <c:showBubbleSize val="0"/>
          <c:showCatName val="0"/>
          <c:showLeaderLines val="0"/>
          <c:showLegendKey val="0"/>
          <c:showPercent val="0"/>
          <c:showSerName val="0"/>
          <c:showVal val="0"/>
        </c:dLbls>
        <c:marker val="0"/>
        <c:smooth val="0"/>
        <c:axId val="1866169598"/>
        <c:axId val="1866169599"/>
      </c:lineChart>
      <c:catAx>
        <c:axId val="1866169598"/>
        <c:scaling>
          <c:orientation val="minMax"/>
        </c:scaling>
        <c:delete val="0"/>
        <c:axPos val="b"/>
        <c:numFmt formatCode="General" sourceLinked="1"/>
        <c:majorTickMark val="none"/>
        <c:minorTickMark val="none"/>
        <c:tickLblPos val="nextTo"/>
        <c:spPr bwMode="auto">
          <a:prstGeom prst="rect">
            <a:avLst/>
          </a:prstGeom>
          <a:noFill/>
          <a:ln w="9525" cap="flat" cmpd="sng" algn="ctr">
            <a:solidFill>
              <a:schemeClr val="tx1">
                <a:lumMod val="15000"/>
                <a:lumOff val="85000"/>
              </a:schemeClr>
            </a:solidFill>
            <a:round/>
          </a:ln>
        </c:spPr>
        <c:txPr>
          <a:bodyPr/>
          <a:p>
            <a:pPr>
              <a:defRPr sz="900">
                <a:solidFill>
                  <a:schemeClr val="tx1">
                    <a:lumMod val="65000"/>
                    <a:lumOff val="35000"/>
                  </a:schemeClr>
                </a:solidFill>
                <a:latin typeface="+mn-lt"/>
                <a:ea typeface="+mn-ea"/>
                <a:cs typeface="+mn-cs"/>
              </a:defRPr>
            </a:pPr>
            <a:endParaRPr/>
          </a:p>
        </c:txPr>
        <c:crossAx val="1866169599"/>
        <c:crosses val="autoZero"/>
        <c:auto val="1"/>
        <c:lblAlgn val="ctr"/>
        <c:lblOffset val="100"/>
        <c:tickMarkSkip val="2"/>
        <c:noMultiLvlLbl val="0"/>
      </c:catAx>
      <c:valAx>
        <c:axId val="1866169599"/>
        <c:scaling>
          <c:orientation val="minMax"/>
        </c:scaling>
        <c:delete val="0"/>
        <c:axPos val="l"/>
        <c:majorGridlines>
          <c:spPr bwMode="auto">
            <a:prstGeom prst="rect">
              <a:avLst/>
            </a:prstGeom>
            <a:noFill/>
            <a:ln w="9525" cap="flat" cmpd="sng" algn="ctr">
              <a:solidFill>
                <a:schemeClr val="tx1">
                  <a:lumMod val="15000"/>
                  <a:lumOff val="85000"/>
                </a:schemeClr>
              </a:solidFill>
              <a:round/>
            </a:ln>
          </c:spPr>
        </c:majorGridlines>
        <c:numFmt formatCode="General" sourceLinked="1"/>
        <c:majorTickMark val="none"/>
        <c:minorTickMark val="none"/>
        <c:tickLblPos val="nextTo"/>
        <c:spPr bwMode="auto">
          <a:prstGeom prst="rect">
            <a:avLst/>
          </a:prstGeom>
          <a:noFill/>
          <a:ln>
            <a:noFill/>
          </a:ln>
        </c:spPr>
        <c:txPr>
          <a:bodyPr/>
          <a:p>
            <a:pPr>
              <a:defRPr sz="900">
                <a:solidFill>
                  <a:schemeClr val="tx1">
                    <a:lumMod val="65000"/>
                    <a:lumOff val="35000"/>
                  </a:schemeClr>
                </a:solidFill>
                <a:latin typeface="+mn-lt"/>
                <a:ea typeface="+mn-ea"/>
                <a:cs typeface="+mn-cs"/>
              </a:defRPr>
            </a:pPr>
            <a:endParaRPr/>
          </a:p>
        </c:txPr>
        <c:crossAx val="1866169598"/>
        <c:crosses val="autoZero"/>
        <c:crossBetween val="between"/>
      </c:valAx>
      <c:spPr bwMode="auto">
        <a:prstGeom prst="rect">
          <a:avLst/>
        </a:prstGeom>
        <a:noFill/>
        <a:ln>
          <a:noFill/>
        </a:ln>
      </c:spPr>
    </c:plotArea>
    <c:plotVisOnly val="1"/>
    <c:dispBlanksAs val="gap"/>
    <c:showDLblsOverMax val="0"/>
  </c:chart>
  <c:spPr bwMode="auto">
    <a:xfrm>
      <a:off x="49815749" y="10858499"/>
      <a:ext cx="4876798" cy="2724145"/>
    </a:xfrm>
    <a:prstGeom prst="rect">
      <a:avLst/>
    </a:prstGeom>
    <a:solidFill>
      <a:schemeClr val="bg1"/>
    </a:solidFill>
    <a:ln w="9525" cap="flat" cmpd="sng" algn="ctr">
      <a:solidFill>
        <a:schemeClr val="tx1">
          <a:lumMod val="15000"/>
          <a:lumOff val="85000"/>
        </a:schemeClr>
      </a:solidFill>
      <a:round/>
    </a:ln>
  </c:spPr>
  <c:txPr>
    <a:bodyPr/>
    <a:p>
      <a:pPr>
        <a:defRPr sz="1000">
          <a:solidFill>
            <a:schemeClr val="tx1"/>
          </a:solidFill>
          <a:latin typeface="+mn-lt"/>
          <a:ea typeface="+mn-ea"/>
          <a:cs typeface="+mn-cs"/>
        </a:defRPr>
      </a:pPr>
      <a:endParaRPr/>
    </a:p>
  </c:txPr>
  <c:printSettings>
    <c:headerFooter/>
    <c:pageMargins l="0.69999999999999996" r="0.69999999999999996" t="0.75" b="0.75" header="0.29999999999999999" footer="0.29999999999999999"/>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mc="http://schemas.openxmlformats.org/markup-compatibility/2006" xmlns:c14="http://schemas.microsoft.com/office/drawing/2007/8/2/chart">
  <c:date1904 val="0"/>
  <c:lang val="en-US"/>
  <c:roundedCorners val="0"/>
  <mc:AlternateContent>
    <mc:Choice Requires="c14">
      <c14:style val="102"/>
    </mc:Choice>
    <mc:Fallback>
      <c:style val="2"/>
    </mc:Fallback>
  </mc:AlternateContent>
  <c:chart>
    <c:title>
      <c:tx>
        <c:rich>
          <a:bodyPr/>
          <a:p>
            <a:pPr>
              <a:defRPr sz="1400" b="0" spc="0">
                <a:solidFill>
                  <a:schemeClr val="tx1">
                    <a:lumMod val="65000"/>
                    <a:lumOff val="35000"/>
                  </a:schemeClr>
                </a:solidFill>
                <a:latin typeface="+mn-lt"/>
                <a:ea typeface="+mn-ea"/>
                <a:cs typeface="+mn-cs"/>
              </a:defRPr>
            </a:pPr>
            <a:r>
              <a:rPr/>
              <a:t>Распределение для dchernienko</a:t>
            </a:r>
            <a:endParaRPr/>
          </a:p>
        </c:rich>
      </c:tx>
      <c:layout/>
      <c:overlay val="0"/>
      <c:spPr bwMode="auto">
        <a:prstGeom prst="rect">
          <a:avLst/>
        </a:prstGeom>
        <a:noFill/>
        <a:ln>
          <a:noFill/>
        </a:ln>
      </c:spPr>
      <c:txPr>
        <a:bodyPr/>
        <a:p>
          <a:pPr>
            <a:defRPr sz="1400" b="0" spc="0">
              <a:solidFill>
                <a:schemeClr val="tx1">
                  <a:lumMod val="65000"/>
                  <a:lumOff val="35000"/>
                </a:schemeClr>
              </a:solidFill>
              <a:latin typeface="+mn-lt"/>
              <a:ea typeface="+mn-ea"/>
              <a:cs typeface="+mn-cs"/>
            </a:defRPr>
          </a:pPr>
          <a:endParaRPr/>
        </a:p>
      </c:txPr>
    </c:title>
    <c:autoTitleDeleted val="0"/>
    <c:plotArea>
      <c:layout>
        <c:manualLayout/>
      </c:layout>
      <c:barChart>
        <c:barDir val="col"/>
        <c:grouping val="clustered"/>
        <c:varyColors val="0"/>
        <c:ser>
          <c:idx val="0"/>
          <c:order val="0"/>
          <c:spPr bwMode="auto">
            <a:prstGeom prst="rect">
              <a:avLst/>
            </a:prstGeom>
            <a:solidFill>
              <a:schemeClr val="accent1"/>
            </a:solidFill>
            <a:ln>
              <a:noFill/>
            </a:ln>
          </c:spPr>
          <c:invertIfNegative val="0"/>
          <c:cat>
            <c:numRef>
              <c:f xml:space="preserve">'Шаг 2'!$AF$4:$AF$37</c:f>
              <c:numCache>
                <c:formatCode>m/d/yy;@</c:formatCode>
                <c:ptCount val="34"/>
                <c:pt idx="0">
                  <c:v>44817</c:v>
                </c:pt>
                <c:pt idx="1">
                  <c:v>44818</c:v>
                </c:pt>
                <c:pt idx="2">
                  <c:v>44819</c:v>
                </c:pt>
                <c:pt idx="3">
                  <c:v>44820</c:v>
                </c:pt>
                <c:pt idx="4">
                  <c:v>44823</c:v>
                </c:pt>
                <c:pt idx="5">
                  <c:v>44824</c:v>
                </c:pt>
                <c:pt idx="6">
                  <c:v>44825</c:v>
                </c:pt>
                <c:pt idx="7">
                  <c:v>44826</c:v>
                </c:pt>
                <c:pt idx="8">
                  <c:v>44827</c:v>
                </c:pt>
                <c:pt idx="9">
                  <c:v>44830</c:v>
                </c:pt>
                <c:pt idx="10">
                  <c:v>44831</c:v>
                </c:pt>
                <c:pt idx="11">
                  <c:v>44832</c:v>
                </c:pt>
                <c:pt idx="12">
                  <c:v>44833</c:v>
                </c:pt>
                <c:pt idx="13">
                  <c:v>44834</c:v>
                </c:pt>
                <c:pt idx="14">
                  <c:v>44835</c:v>
                </c:pt>
                <c:pt idx="15">
                  <c:v>44836</c:v>
                </c:pt>
                <c:pt idx="16">
                  <c:v>44837</c:v>
                </c:pt>
                <c:pt idx="17">
                  <c:v>44838</c:v>
                </c:pt>
                <c:pt idx="18">
                  <c:v>44839</c:v>
                </c:pt>
                <c:pt idx="19">
                  <c:v>44840</c:v>
                </c:pt>
                <c:pt idx="20">
                  <c:v>44841</c:v>
                </c:pt>
                <c:pt idx="21">
                  <c:v>44842</c:v>
                </c:pt>
                <c:pt idx="22">
                  <c:v>44843</c:v>
                </c:pt>
                <c:pt idx="23">
                  <c:v>44844</c:v>
                </c:pt>
                <c:pt idx="24">
                  <c:v>44845</c:v>
                </c:pt>
                <c:pt idx="25">
                  <c:v>44846</c:v>
                </c:pt>
                <c:pt idx="26">
                  <c:v>44847</c:v>
                </c:pt>
                <c:pt idx="27">
                  <c:v>44848</c:v>
                </c:pt>
                <c:pt idx="28">
                  <c:v>44849</c:v>
                </c:pt>
                <c:pt idx="29">
                  <c:v>44850</c:v>
                </c:pt>
                <c:pt idx="30">
                  <c:v>44851</c:v>
                </c:pt>
                <c:pt idx="31">
                  <c:v>44852</c:v>
                </c:pt>
                <c:pt idx="32">
                  <c:v>44853</c:v>
                </c:pt>
                <c:pt idx="33">
                  <c:v>44854</c:v>
                </c:pt>
              </c:numCache>
            </c:numRef>
          </c:cat>
          <c:val>
            <c:numRef>
              <c:f xml:space="preserve">'Шаг 2'!$BF$4:$BF$31</c:f>
            </c:numRef>
          </c:val>
        </c:ser>
        <c:dLbls>
          <c:showBubbleSize val="0"/>
          <c:showCatName val="0"/>
          <c:showLeaderLines val="0"/>
          <c:showLegendKey val="0"/>
          <c:showPercent val="0"/>
          <c:showSerName val="0"/>
          <c:showVal val="0"/>
        </c:dLbls>
        <c:gapWidth val="219"/>
        <c:overlap val="-25"/>
        <c:axId val="1866169603"/>
        <c:axId val="1866169604"/>
      </c:barChart>
      <c:catAx>
        <c:axId val="1866169603"/>
        <c:scaling>
          <c:orientation val="minMax"/>
        </c:scaling>
        <c:delete val="0"/>
        <c:axPos val="b"/>
        <c:numFmt formatCode="m/d/yy;@" sourceLinked="1"/>
        <c:majorTickMark val="none"/>
        <c:minorTickMark val="none"/>
        <c:tickLblPos val="nextTo"/>
        <c:spPr bwMode="auto">
          <a:prstGeom prst="rect">
            <a:avLst/>
          </a:prstGeom>
          <a:noFill/>
          <a:ln w="9525" cap="flat" cmpd="sng" algn="ctr">
            <a:solidFill>
              <a:schemeClr val="tx1">
                <a:lumMod val="15000"/>
                <a:lumOff val="85000"/>
              </a:schemeClr>
            </a:solidFill>
            <a:round/>
          </a:ln>
        </c:spPr>
        <c:txPr>
          <a:bodyPr/>
          <a:p>
            <a:pPr>
              <a:defRPr sz="900">
                <a:solidFill>
                  <a:schemeClr val="tx1">
                    <a:lumMod val="65000"/>
                    <a:lumOff val="35000"/>
                  </a:schemeClr>
                </a:solidFill>
                <a:latin typeface="+mn-lt"/>
                <a:ea typeface="+mn-ea"/>
                <a:cs typeface="+mn-cs"/>
              </a:defRPr>
            </a:pPr>
            <a:endParaRPr/>
          </a:p>
        </c:txPr>
        <c:crossAx val="1866169604"/>
        <c:crosses val="autoZero"/>
        <c:auto val="1"/>
        <c:lblAlgn val="ctr"/>
        <c:lblOffset val="100"/>
        <c:noMultiLvlLbl val="0"/>
      </c:catAx>
      <c:valAx>
        <c:axId val="1866169604"/>
        <c:scaling>
          <c:orientation val="minMax"/>
        </c:scaling>
        <c:delete val="0"/>
        <c:axPos val="l"/>
        <c:majorGridlines>
          <c:spPr bwMode="auto">
            <a:prstGeom prst="rect">
              <a:avLst/>
            </a:prstGeom>
            <a:noFill/>
            <a:ln w="9525" cap="flat" cmpd="sng" algn="ctr">
              <a:solidFill>
                <a:schemeClr val="tx1">
                  <a:lumMod val="15000"/>
                  <a:lumOff val="85000"/>
                </a:schemeClr>
              </a:solidFill>
              <a:round/>
            </a:ln>
          </c:spPr>
        </c:majorGridlines>
        <c:numFmt formatCode="0" sourceLinked="1"/>
        <c:majorTickMark val="none"/>
        <c:minorTickMark val="none"/>
        <c:tickLblPos val="nextTo"/>
        <c:spPr bwMode="auto">
          <a:prstGeom prst="rect">
            <a:avLst/>
          </a:prstGeom>
          <a:noFill/>
          <a:ln>
            <a:noFill/>
          </a:ln>
        </c:spPr>
        <c:txPr>
          <a:bodyPr/>
          <a:p>
            <a:pPr>
              <a:defRPr sz="900">
                <a:solidFill>
                  <a:schemeClr val="tx1">
                    <a:lumMod val="65000"/>
                    <a:lumOff val="35000"/>
                  </a:schemeClr>
                </a:solidFill>
                <a:latin typeface="+mn-lt"/>
                <a:ea typeface="+mn-ea"/>
                <a:cs typeface="+mn-cs"/>
              </a:defRPr>
            </a:pPr>
            <a:endParaRPr/>
          </a:p>
        </c:txPr>
        <c:crossAx val="1866169603"/>
        <c:crosses val="autoZero"/>
        <c:crossBetween val="between"/>
      </c:valAx>
      <c:spPr bwMode="auto">
        <a:prstGeom prst="rect">
          <a:avLst/>
        </a:prstGeom>
        <a:noFill/>
        <a:ln>
          <a:noFill/>
        </a:ln>
      </c:spPr>
    </c:plotArea>
    <c:plotVisOnly val="1"/>
    <c:dispBlanksAs val="gap"/>
    <c:showDLblsOverMax val="0"/>
  </c:chart>
  <c:spPr bwMode="auto">
    <a:xfrm>
      <a:off x="57740549" y="6696074"/>
      <a:ext cx="4257675" cy="2181222"/>
    </a:xfrm>
    <a:prstGeom prst="rect">
      <a:avLst/>
    </a:prstGeom>
    <a:solidFill>
      <a:schemeClr val="bg1"/>
    </a:solidFill>
    <a:ln w="9525" cap="flat" cmpd="sng" algn="ctr">
      <a:solidFill>
        <a:schemeClr val="tx1">
          <a:lumMod val="15000"/>
          <a:lumOff val="85000"/>
        </a:schemeClr>
      </a:solidFill>
      <a:round/>
    </a:ln>
  </c:spPr>
  <c:txPr>
    <a:bodyPr/>
    <a:p>
      <a:pPr>
        <a:defRPr sz="1000">
          <a:solidFill>
            <a:schemeClr val="tx1"/>
          </a:solidFill>
          <a:latin typeface="+mn-lt"/>
          <a:ea typeface="+mn-ea"/>
          <a:cs typeface="+mn-cs"/>
        </a:defRPr>
      </a:pPr>
      <a:endParaRPr/>
    </a:p>
  </c:txPr>
  <c:printSettings>
    <c:headerFooter/>
    <c:pageMargins l="0.69999999999999996" r="0.69999999999999996" t="0.75" b="0.75" header="0.29999999999999999" footer="0.29999999999999999"/>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mc="http://schemas.openxmlformats.org/markup-compatibility/2006" xmlns:c14="http://schemas.microsoft.com/office/drawing/2007/8/2/chart">
  <c:date1904 val="0"/>
  <c:lang val="en-US"/>
  <c:roundedCorners val="0"/>
  <mc:AlternateContent>
    <mc:Choice Requires="c14">
      <c14:style val="102"/>
    </mc:Choice>
    <mc:Fallback>
      <c:style val="2"/>
    </mc:Fallback>
  </mc:AlternateContent>
  <c:chart>
    <c:title>
      <c:tx>
        <c:rich>
          <a:bodyPr/>
          <a:p>
            <a:pPr>
              <a:defRPr sz="1400" b="0" spc="0">
                <a:solidFill>
                  <a:schemeClr val="tx1">
                    <a:lumMod val="65000"/>
                    <a:lumOff val="35000"/>
                  </a:schemeClr>
                </a:solidFill>
                <a:latin typeface="+mn-lt"/>
                <a:ea typeface="+mn-ea"/>
                <a:cs typeface="+mn-cs"/>
              </a:defRPr>
            </a:pPr>
            <a:r>
              <a:rPr/>
              <a:t>Распределение наблюдаемых отклонений</a:t>
            </a:r>
            <a:endParaRPr/>
          </a:p>
        </c:rich>
      </c:tx>
      <c:layout/>
      <c:overlay val="0"/>
      <c:spPr bwMode="auto">
        <a:prstGeom prst="rect">
          <a:avLst/>
        </a:prstGeom>
        <a:noFill/>
        <a:ln>
          <a:noFill/>
        </a:ln>
      </c:spPr>
      <c:txPr>
        <a:bodyPr/>
        <a:p>
          <a:pPr>
            <a:defRPr sz="1400" b="0" spc="0">
              <a:solidFill>
                <a:schemeClr val="tx1">
                  <a:lumMod val="65000"/>
                  <a:lumOff val="35000"/>
                </a:schemeClr>
              </a:solidFill>
              <a:latin typeface="+mn-lt"/>
              <a:ea typeface="+mn-ea"/>
              <a:cs typeface="+mn-cs"/>
            </a:defRPr>
          </a:pPr>
          <a:endParaRPr/>
        </a:p>
      </c:txPr>
    </c:title>
    <c:autoTitleDeleted val="0"/>
    <c:plotArea>
      <c:layout>
        <c:manualLayout/>
      </c:layout>
      <c:barChart>
        <c:barDir val="col"/>
        <c:grouping val="clustered"/>
        <c:varyColors val="0"/>
        <c:ser>
          <c:idx val="0"/>
          <c:order val="0"/>
          <c:spPr bwMode="auto">
            <a:prstGeom prst="rect">
              <a:avLst/>
            </a:prstGeom>
            <a:solidFill>
              <a:schemeClr val="accent1"/>
            </a:solidFill>
            <a:ln>
              <a:noFill/>
            </a:ln>
          </c:spPr>
          <c:invertIfNegative val="0"/>
          <c:cat>
            <c:numRef>
              <c:f xml:space="preserve">'Шаг 2'!$CN$53:$DE$53</c:f>
            </c:numRef>
          </c:cat>
          <c:val>
            <c:numRef>
              <c:f xml:space="preserve">'Шаг 2'!$CN$54:$DE$54</c:f>
            </c:numRef>
          </c:val>
        </c:ser>
        <c:dLbls>
          <c:showBubbleSize val="0"/>
          <c:showCatName val="0"/>
          <c:showLeaderLines val="0"/>
          <c:showLegendKey val="0"/>
          <c:showPercent val="0"/>
          <c:showSerName val="0"/>
          <c:showVal val="0"/>
        </c:dLbls>
        <c:gapWidth val="150"/>
        <c:axId val="1866169608"/>
        <c:axId val="1866169609"/>
      </c:barChart>
      <c:lineChart>
        <c:grouping val="standard"/>
        <c:varyColors val="0"/>
        <c:ser>
          <c:idx val="1"/>
          <c:order val="1"/>
          <c:spPr bwMode="auto">
            <a:prstGeom prst="rect">
              <a:avLst/>
            </a:prstGeom>
            <a:solidFill>
              <a:schemeClr val="accent2"/>
            </a:solidFill>
            <a:ln w="28575" cap="rnd">
              <a:solidFill>
                <a:schemeClr val="accent2"/>
              </a:solidFill>
              <a:round/>
            </a:ln>
          </c:spPr>
          <c:marker>
            <c:symbol val="none"/>
          </c:marker>
          <c:cat>
            <c:numRef>
              <c:f xml:space="preserve">'Шаг 2'!$CN$53:$DE$53</c:f>
            </c:numRef>
          </c:cat>
          <c:val>
            <c:numRef>
              <c:f xml:space="preserve">'Шаг 2'!$CN$55:$DE$55</c:f>
            </c:numRef>
          </c:val>
          <c:smooth val="0"/>
        </c:ser>
        <c:dLbls>
          <c:showBubbleSize val="0"/>
          <c:showCatName val="0"/>
          <c:showLeaderLines val="0"/>
          <c:showLegendKey val="0"/>
          <c:showPercent val="0"/>
          <c:showSerName val="0"/>
          <c:showVal val="0"/>
        </c:dLbls>
        <c:marker val="0"/>
        <c:smooth val="0"/>
        <c:axId val="1866169608"/>
        <c:axId val="1866169609"/>
      </c:lineChart>
      <c:catAx>
        <c:axId val="1866169608"/>
        <c:scaling>
          <c:orientation val="minMax"/>
        </c:scaling>
        <c:delete val="0"/>
        <c:axPos val="b"/>
        <c:numFmt formatCode="General" sourceLinked="1"/>
        <c:majorTickMark val="none"/>
        <c:minorTickMark val="none"/>
        <c:tickLblPos val="nextTo"/>
        <c:spPr bwMode="auto">
          <a:prstGeom prst="rect">
            <a:avLst/>
          </a:prstGeom>
          <a:noFill/>
          <a:ln w="9525" cap="flat" cmpd="sng" algn="ctr">
            <a:solidFill>
              <a:schemeClr val="tx1">
                <a:lumMod val="15000"/>
                <a:lumOff val="85000"/>
              </a:schemeClr>
            </a:solidFill>
            <a:round/>
          </a:ln>
        </c:spPr>
        <c:txPr>
          <a:bodyPr/>
          <a:p>
            <a:pPr>
              <a:defRPr sz="900">
                <a:solidFill>
                  <a:schemeClr val="tx1">
                    <a:lumMod val="65000"/>
                    <a:lumOff val="35000"/>
                  </a:schemeClr>
                </a:solidFill>
                <a:latin typeface="+mn-lt"/>
                <a:ea typeface="+mn-ea"/>
                <a:cs typeface="+mn-cs"/>
              </a:defRPr>
            </a:pPr>
            <a:endParaRPr/>
          </a:p>
        </c:txPr>
        <c:crossAx val="1866169609"/>
        <c:crosses val="autoZero"/>
        <c:auto val="1"/>
        <c:lblAlgn val="ctr"/>
        <c:lblOffset val="100"/>
        <c:tickMarkSkip val="2"/>
        <c:noMultiLvlLbl val="0"/>
      </c:catAx>
      <c:valAx>
        <c:axId val="1866169609"/>
        <c:scaling>
          <c:orientation val="minMax"/>
        </c:scaling>
        <c:delete val="0"/>
        <c:axPos val="l"/>
        <c:majorGridlines>
          <c:spPr bwMode="auto">
            <a:prstGeom prst="rect">
              <a:avLst/>
            </a:prstGeom>
            <a:noFill/>
            <a:ln w="9525" cap="flat" cmpd="sng" algn="ctr">
              <a:solidFill>
                <a:schemeClr val="tx1">
                  <a:lumMod val="15000"/>
                  <a:lumOff val="85000"/>
                </a:schemeClr>
              </a:solidFill>
              <a:round/>
            </a:ln>
          </c:spPr>
        </c:majorGridlines>
        <c:numFmt formatCode="General" sourceLinked="1"/>
        <c:majorTickMark val="none"/>
        <c:minorTickMark val="none"/>
        <c:tickLblPos val="nextTo"/>
        <c:spPr bwMode="auto">
          <a:prstGeom prst="rect">
            <a:avLst/>
          </a:prstGeom>
          <a:noFill/>
          <a:ln>
            <a:noFill/>
          </a:ln>
        </c:spPr>
        <c:txPr>
          <a:bodyPr/>
          <a:p>
            <a:pPr>
              <a:defRPr sz="900">
                <a:solidFill>
                  <a:schemeClr val="tx1">
                    <a:lumMod val="65000"/>
                    <a:lumOff val="35000"/>
                  </a:schemeClr>
                </a:solidFill>
                <a:latin typeface="+mn-lt"/>
                <a:ea typeface="+mn-ea"/>
                <a:cs typeface="+mn-cs"/>
              </a:defRPr>
            </a:pPr>
            <a:endParaRPr/>
          </a:p>
        </c:txPr>
        <c:crossAx val="1866169608"/>
        <c:crosses val="autoZero"/>
        <c:crossBetween val="between"/>
      </c:valAx>
      <c:spPr bwMode="auto">
        <a:prstGeom prst="rect">
          <a:avLst/>
        </a:prstGeom>
        <a:noFill/>
        <a:ln>
          <a:noFill/>
        </a:ln>
      </c:spPr>
    </c:plotArea>
    <c:plotVisOnly val="1"/>
    <c:dispBlanksAs val="gap"/>
    <c:showDLblsOverMax val="0"/>
  </c:chart>
  <c:spPr bwMode="auto">
    <a:xfrm>
      <a:off x="56521349" y="10858499"/>
      <a:ext cx="4876797" cy="2724144"/>
    </a:xfrm>
    <a:prstGeom prst="rect">
      <a:avLst/>
    </a:prstGeom>
    <a:solidFill>
      <a:schemeClr val="bg1"/>
    </a:solidFill>
    <a:ln w="9525" cap="flat" cmpd="sng" algn="ctr">
      <a:solidFill>
        <a:schemeClr val="tx1">
          <a:lumMod val="15000"/>
          <a:lumOff val="85000"/>
        </a:schemeClr>
      </a:solidFill>
      <a:round/>
    </a:ln>
  </c:spPr>
  <c:txPr>
    <a:bodyPr/>
    <a:p>
      <a:pPr>
        <a:defRPr sz="1000">
          <a:solidFill>
            <a:schemeClr val="tx1"/>
          </a:solidFill>
          <a:latin typeface="+mn-lt"/>
          <a:ea typeface="+mn-ea"/>
          <a:cs typeface="+mn-cs"/>
        </a:defRPr>
      </a:pPr>
      <a:endParaRPr/>
    </a:p>
  </c:txPr>
  <c:printSettings>
    <c:headerFooter/>
    <c:pageMargins l="0.69999999999999996" r="0.69999999999999996" t="0.75" b="0.75" header="0.29999999999999999" footer="0.29999999999999999"/>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mc="http://schemas.openxmlformats.org/markup-compatibility/2006" xmlns:c14="http://schemas.microsoft.com/office/drawing/2007/8/2/chart">
  <c:date1904 val="0"/>
  <c:lang val="en-US"/>
  <c:roundedCorners val="0"/>
  <mc:AlternateContent>
    <mc:Choice Requires="c14">
      <c14:style val="102"/>
    </mc:Choice>
    <mc:Fallback>
      <c:style val="2"/>
    </mc:Fallback>
  </mc:AlternateContent>
  <c:chart>
    <c:title>
      <c:tx>
        <c:rich>
          <a:bodyPr/>
          <a:p>
            <a:pPr>
              <a:defRPr sz="1400" b="0" spc="0">
                <a:solidFill>
                  <a:schemeClr val="tx1">
                    <a:lumMod val="65000"/>
                    <a:lumOff val="35000"/>
                  </a:schemeClr>
                </a:solidFill>
                <a:latin typeface="+mn-lt"/>
                <a:ea typeface="+mn-ea"/>
                <a:cs typeface="+mn-cs"/>
              </a:defRPr>
            </a:pPr>
            <a:r>
              <a:rPr/>
              <a:t>Распределение для mvarlamov</a:t>
            </a:r>
            <a:endParaRPr/>
          </a:p>
        </c:rich>
      </c:tx>
      <c:layout/>
      <c:overlay val="0"/>
      <c:spPr bwMode="auto">
        <a:prstGeom prst="rect">
          <a:avLst/>
        </a:prstGeom>
        <a:noFill/>
        <a:ln>
          <a:noFill/>
        </a:ln>
      </c:spPr>
      <c:txPr>
        <a:bodyPr/>
        <a:p>
          <a:pPr>
            <a:defRPr sz="1400" b="0" spc="0">
              <a:solidFill>
                <a:schemeClr val="tx1">
                  <a:lumMod val="65000"/>
                  <a:lumOff val="35000"/>
                </a:schemeClr>
              </a:solidFill>
              <a:latin typeface="+mn-lt"/>
              <a:ea typeface="+mn-ea"/>
              <a:cs typeface="+mn-cs"/>
            </a:defRPr>
          </a:pPr>
          <a:endParaRPr/>
        </a:p>
      </c:txPr>
    </c:title>
    <c:autoTitleDeleted val="0"/>
    <c:plotArea>
      <c:layout>
        <c:manualLayout/>
      </c:layout>
      <c:barChart>
        <c:barDir val="col"/>
        <c:grouping val="clustered"/>
        <c:varyColors val="0"/>
        <c:ser>
          <c:idx val="0"/>
          <c:order val="0"/>
          <c:spPr bwMode="auto">
            <a:prstGeom prst="rect">
              <a:avLst/>
            </a:prstGeom>
            <a:solidFill>
              <a:schemeClr val="accent1"/>
            </a:solidFill>
            <a:ln>
              <a:noFill/>
            </a:ln>
          </c:spPr>
          <c:invertIfNegative val="0"/>
          <c:cat>
            <c:numRef>
              <c:f xml:space="preserve">'Шаг 2'!$AF$4:$AF$37</c:f>
              <c:numCache>
                <c:formatCode>m/d/yy;@</c:formatCode>
                <c:ptCount val="34"/>
                <c:pt idx="0">
                  <c:v>44817</c:v>
                </c:pt>
                <c:pt idx="1">
                  <c:v>44818</c:v>
                </c:pt>
                <c:pt idx="2">
                  <c:v>44819</c:v>
                </c:pt>
                <c:pt idx="3">
                  <c:v>44820</c:v>
                </c:pt>
                <c:pt idx="4">
                  <c:v>44823</c:v>
                </c:pt>
                <c:pt idx="5">
                  <c:v>44824</c:v>
                </c:pt>
                <c:pt idx="6">
                  <c:v>44825</c:v>
                </c:pt>
                <c:pt idx="7">
                  <c:v>44826</c:v>
                </c:pt>
                <c:pt idx="8">
                  <c:v>44827</c:v>
                </c:pt>
                <c:pt idx="9">
                  <c:v>44830</c:v>
                </c:pt>
                <c:pt idx="10">
                  <c:v>44831</c:v>
                </c:pt>
                <c:pt idx="11">
                  <c:v>44832</c:v>
                </c:pt>
                <c:pt idx="12">
                  <c:v>44833</c:v>
                </c:pt>
                <c:pt idx="13">
                  <c:v>44834</c:v>
                </c:pt>
                <c:pt idx="14">
                  <c:v>44835</c:v>
                </c:pt>
                <c:pt idx="15">
                  <c:v>44836</c:v>
                </c:pt>
                <c:pt idx="16">
                  <c:v>44837</c:v>
                </c:pt>
                <c:pt idx="17">
                  <c:v>44838</c:v>
                </c:pt>
                <c:pt idx="18">
                  <c:v>44839</c:v>
                </c:pt>
                <c:pt idx="19">
                  <c:v>44840</c:v>
                </c:pt>
                <c:pt idx="20">
                  <c:v>44841</c:v>
                </c:pt>
                <c:pt idx="21">
                  <c:v>44842</c:v>
                </c:pt>
                <c:pt idx="22">
                  <c:v>44843</c:v>
                </c:pt>
                <c:pt idx="23">
                  <c:v>44844</c:v>
                </c:pt>
                <c:pt idx="24">
                  <c:v>44845</c:v>
                </c:pt>
                <c:pt idx="25">
                  <c:v>44846</c:v>
                </c:pt>
                <c:pt idx="26">
                  <c:v>44847</c:v>
                </c:pt>
                <c:pt idx="27">
                  <c:v>44848</c:v>
                </c:pt>
                <c:pt idx="28">
                  <c:v>44849</c:v>
                </c:pt>
                <c:pt idx="29">
                  <c:v>44850</c:v>
                </c:pt>
                <c:pt idx="30">
                  <c:v>44851</c:v>
                </c:pt>
                <c:pt idx="31">
                  <c:v>44852</c:v>
                </c:pt>
                <c:pt idx="32">
                  <c:v>44853</c:v>
                </c:pt>
                <c:pt idx="33">
                  <c:v>44854</c:v>
                </c:pt>
              </c:numCache>
            </c:numRef>
          </c:cat>
          <c:val>
            <c:numRef>
              <c:f xml:space="preserve">'Шаг 2'!$BG$4:$BG$31</c:f>
            </c:numRef>
          </c:val>
        </c:ser>
        <c:dLbls>
          <c:showBubbleSize val="0"/>
          <c:showCatName val="0"/>
          <c:showLeaderLines val="0"/>
          <c:showLegendKey val="0"/>
          <c:showPercent val="0"/>
          <c:showSerName val="0"/>
          <c:showVal val="0"/>
        </c:dLbls>
        <c:gapWidth val="219"/>
        <c:overlap val="-25"/>
        <c:axId val="1866169613"/>
        <c:axId val="1866169614"/>
      </c:barChart>
      <c:catAx>
        <c:axId val="1866169613"/>
        <c:scaling>
          <c:orientation val="minMax"/>
        </c:scaling>
        <c:delete val="0"/>
        <c:axPos val="b"/>
        <c:numFmt formatCode="m/d/yy;@" sourceLinked="1"/>
        <c:majorTickMark val="none"/>
        <c:minorTickMark val="none"/>
        <c:tickLblPos val="nextTo"/>
        <c:spPr bwMode="auto">
          <a:prstGeom prst="rect">
            <a:avLst/>
          </a:prstGeom>
          <a:noFill/>
          <a:ln w="9525" cap="flat" cmpd="sng" algn="ctr">
            <a:solidFill>
              <a:schemeClr val="tx1">
                <a:lumMod val="15000"/>
                <a:lumOff val="85000"/>
              </a:schemeClr>
            </a:solidFill>
            <a:round/>
          </a:ln>
        </c:spPr>
        <c:txPr>
          <a:bodyPr/>
          <a:p>
            <a:pPr>
              <a:defRPr sz="900">
                <a:solidFill>
                  <a:schemeClr val="tx1">
                    <a:lumMod val="65000"/>
                    <a:lumOff val="35000"/>
                  </a:schemeClr>
                </a:solidFill>
                <a:latin typeface="+mn-lt"/>
                <a:ea typeface="+mn-ea"/>
                <a:cs typeface="+mn-cs"/>
              </a:defRPr>
            </a:pPr>
            <a:endParaRPr/>
          </a:p>
        </c:txPr>
        <c:crossAx val="1866169614"/>
        <c:crosses val="autoZero"/>
        <c:auto val="1"/>
        <c:lblAlgn val="ctr"/>
        <c:lblOffset val="100"/>
        <c:noMultiLvlLbl val="0"/>
      </c:catAx>
      <c:valAx>
        <c:axId val="1866169614"/>
        <c:scaling>
          <c:orientation val="minMax"/>
        </c:scaling>
        <c:delete val="0"/>
        <c:axPos val="l"/>
        <c:majorGridlines>
          <c:spPr bwMode="auto">
            <a:prstGeom prst="rect">
              <a:avLst/>
            </a:prstGeom>
            <a:noFill/>
            <a:ln w="9525" cap="flat" cmpd="sng" algn="ctr">
              <a:solidFill>
                <a:schemeClr val="tx1">
                  <a:lumMod val="15000"/>
                  <a:lumOff val="85000"/>
                </a:schemeClr>
              </a:solidFill>
              <a:round/>
            </a:ln>
          </c:spPr>
        </c:majorGridlines>
        <c:numFmt formatCode="0" sourceLinked="1"/>
        <c:majorTickMark val="none"/>
        <c:minorTickMark val="none"/>
        <c:tickLblPos val="nextTo"/>
        <c:spPr bwMode="auto">
          <a:prstGeom prst="rect">
            <a:avLst/>
          </a:prstGeom>
          <a:noFill/>
          <a:ln>
            <a:noFill/>
          </a:ln>
        </c:spPr>
        <c:txPr>
          <a:bodyPr/>
          <a:p>
            <a:pPr>
              <a:defRPr sz="900">
                <a:solidFill>
                  <a:schemeClr val="tx1">
                    <a:lumMod val="65000"/>
                    <a:lumOff val="35000"/>
                  </a:schemeClr>
                </a:solidFill>
                <a:latin typeface="+mn-lt"/>
                <a:ea typeface="+mn-ea"/>
                <a:cs typeface="+mn-cs"/>
              </a:defRPr>
            </a:pPr>
            <a:endParaRPr/>
          </a:p>
        </c:txPr>
        <c:crossAx val="1866169613"/>
        <c:crosses val="autoZero"/>
        <c:crossBetween val="between"/>
      </c:valAx>
      <c:spPr bwMode="auto">
        <a:prstGeom prst="rect">
          <a:avLst/>
        </a:prstGeom>
        <a:noFill/>
        <a:ln>
          <a:noFill/>
        </a:ln>
      </c:spPr>
    </c:plotArea>
    <c:plotVisOnly val="1"/>
    <c:dispBlanksAs val="gap"/>
    <c:showDLblsOverMax val="0"/>
  </c:chart>
  <c:spPr bwMode="auto">
    <a:xfrm>
      <a:off x="70542149" y="6696074"/>
      <a:ext cx="4257673" cy="2181220"/>
    </a:xfrm>
    <a:prstGeom prst="rect">
      <a:avLst/>
    </a:prstGeom>
    <a:solidFill>
      <a:schemeClr val="bg1"/>
    </a:solidFill>
    <a:ln w="9525" cap="flat" cmpd="sng" algn="ctr">
      <a:solidFill>
        <a:schemeClr val="tx1">
          <a:lumMod val="15000"/>
          <a:lumOff val="85000"/>
        </a:schemeClr>
      </a:solidFill>
      <a:round/>
    </a:ln>
  </c:spPr>
  <c:txPr>
    <a:bodyPr/>
    <a:p>
      <a:pPr>
        <a:defRPr sz="1000">
          <a:solidFill>
            <a:schemeClr val="tx1"/>
          </a:solidFill>
          <a:latin typeface="+mn-lt"/>
          <a:ea typeface="+mn-ea"/>
          <a:cs typeface="+mn-cs"/>
        </a:defRPr>
      </a:pPr>
      <a:endParaRPr/>
    </a:p>
  </c:txPr>
  <c:printSettings>
    <c:headerFooter/>
    <c:pageMargins l="0.69999999999999996" r="0.69999999999999996" t="0.75" b="0.75" header="0.29999999999999999" footer="0.29999999999999999"/>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mc="http://schemas.openxmlformats.org/markup-compatibility/2006" xmlns:c14="http://schemas.microsoft.com/office/drawing/2007/8/2/chart">
  <c:date1904 val="0"/>
  <c:lang val="en-US"/>
  <c:roundedCorners val="0"/>
  <mc:AlternateContent>
    <mc:Choice Requires="c14">
      <c14:style val="102"/>
    </mc:Choice>
    <mc:Fallback>
      <c:style val="2"/>
    </mc:Fallback>
  </mc:AlternateContent>
  <c:chart>
    <c:title>
      <c:tx>
        <c:rich>
          <a:bodyPr/>
          <a:p>
            <a:pPr>
              <a:defRPr sz="1400" b="0" spc="0">
                <a:solidFill>
                  <a:schemeClr val="tx1">
                    <a:lumMod val="65000"/>
                    <a:lumOff val="35000"/>
                  </a:schemeClr>
                </a:solidFill>
                <a:latin typeface="+mn-lt"/>
                <a:ea typeface="+mn-ea"/>
                <a:cs typeface="+mn-cs"/>
              </a:defRPr>
            </a:pPr>
            <a:r>
              <a:rPr/>
              <a:t>Распределение наблюдаемых отклонений</a:t>
            </a:r>
            <a:endParaRPr/>
          </a:p>
        </c:rich>
      </c:tx>
      <c:layout/>
      <c:overlay val="0"/>
      <c:spPr bwMode="auto">
        <a:prstGeom prst="rect">
          <a:avLst/>
        </a:prstGeom>
        <a:noFill/>
        <a:ln>
          <a:noFill/>
        </a:ln>
      </c:spPr>
      <c:txPr>
        <a:bodyPr/>
        <a:p>
          <a:pPr>
            <a:defRPr sz="1400" b="0" spc="0">
              <a:solidFill>
                <a:schemeClr val="tx1">
                  <a:lumMod val="65000"/>
                  <a:lumOff val="35000"/>
                </a:schemeClr>
              </a:solidFill>
              <a:latin typeface="+mn-lt"/>
              <a:ea typeface="+mn-ea"/>
              <a:cs typeface="+mn-cs"/>
            </a:defRPr>
          </a:pPr>
          <a:endParaRPr/>
        </a:p>
      </c:txPr>
    </c:title>
    <c:autoTitleDeleted val="0"/>
    <c:plotArea>
      <c:layout>
        <c:manualLayout/>
      </c:layout>
      <c:barChart>
        <c:barDir val="col"/>
        <c:grouping val="clustered"/>
        <c:varyColors val="0"/>
        <c:ser>
          <c:idx val="0"/>
          <c:order val="0"/>
          <c:spPr bwMode="auto">
            <a:prstGeom prst="rect">
              <a:avLst/>
            </a:prstGeom>
            <a:solidFill>
              <a:schemeClr val="accent1"/>
            </a:solidFill>
            <a:ln>
              <a:noFill/>
            </a:ln>
          </c:spPr>
          <c:invertIfNegative val="0"/>
          <c:cat>
            <c:numRef>
              <c:f xml:space="preserve">'Шаг 2'!$DI$53:$DL$53</c:f>
            </c:numRef>
          </c:cat>
          <c:val>
            <c:numRef>
              <c:f xml:space="preserve">'Шаг 2'!$DI$54:$DL$54</c:f>
            </c:numRef>
          </c:val>
        </c:ser>
        <c:dLbls>
          <c:showBubbleSize val="0"/>
          <c:showCatName val="0"/>
          <c:showLeaderLines val="0"/>
          <c:showLegendKey val="0"/>
          <c:showPercent val="0"/>
          <c:showSerName val="0"/>
          <c:showVal val="0"/>
        </c:dLbls>
        <c:gapWidth val="150"/>
        <c:axId val="1866169618"/>
        <c:axId val="1866169619"/>
      </c:barChart>
      <c:lineChart>
        <c:grouping val="standard"/>
        <c:varyColors val="0"/>
        <c:ser>
          <c:idx val="1"/>
          <c:order val="1"/>
          <c:spPr bwMode="auto">
            <a:prstGeom prst="rect">
              <a:avLst/>
            </a:prstGeom>
            <a:solidFill>
              <a:schemeClr val="accent2"/>
            </a:solidFill>
            <a:ln w="28575" cap="rnd">
              <a:solidFill>
                <a:schemeClr val="accent2"/>
              </a:solidFill>
              <a:round/>
            </a:ln>
          </c:spPr>
          <c:marker>
            <c:symbol val="none"/>
          </c:marker>
          <c:cat>
            <c:numRef>
              <c:f xml:space="preserve">'Шаг 2'!$DI$53:$DL$53</c:f>
            </c:numRef>
          </c:cat>
          <c:val>
            <c:numRef>
              <c:f xml:space="preserve">'Шаг 2'!$DI$55:$DL$55</c:f>
            </c:numRef>
          </c:val>
          <c:smooth val="0"/>
        </c:ser>
        <c:dLbls>
          <c:showBubbleSize val="0"/>
          <c:showCatName val="0"/>
          <c:showLeaderLines val="0"/>
          <c:showLegendKey val="0"/>
          <c:showPercent val="0"/>
          <c:showSerName val="0"/>
          <c:showVal val="0"/>
        </c:dLbls>
        <c:marker val="0"/>
        <c:smooth val="0"/>
        <c:axId val="1866169618"/>
        <c:axId val="1866169619"/>
      </c:lineChart>
      <c:catAx>
        <c:axId val="1866169618"/>
        <c:scaling>
          <c:orientation val="minMax"/>
        </c:scaling>
        <c:delete val="0"/>
        <c:axPos val="b"/>
        <c:numFmt formatCode="General" sourceLinked="1"/>
        <c:majorTickMark val="none"/>
        <c:minorTickMark val="none"/>
        <c:tickLblPos val="nextTo"/>
        <c:spPr bwMode="auto">
          <a:prstGeom prst="rect">
            <a:avLst/>
          </a:prstGeom>
          <a:noFill/>
          <a:ln w="9525" cap="flat" cmpd="sng" algn="ctr">
            <a:solidFill>
              <a:schemeClr val="tx1">
                <a:lumMod val="15000"/>
                <a:lumOff val="85000"/>
              </a:schemeClr>
            </a:solidFill>
            <a:round/>
          </a:ln>
        </c:spPr>
        <c:txPr>
          <a:bodyPr/>
          <a:p>
            <a:pPr>
              <a:defRPr sz="900">
                <a:solidFill>
                  <a:schemeClr val="tx1">
                    <a:lumMod val="65000"/>
                    <a:lumOff val="35000"/>
                  </a:schemeClr>
                </a:solidFill>
                <a:latin typeface="+mn-lt"/>
                <a:ea typeface="+mn-ea"/>
                <a:cs typeface="+mn-cs"/>
              </a:defRPr>
            </a:pPr>
            <a:endParaRPr/>
          </a:p>
        </c:txPr>
        <c:crossAx val="1866169619"/>
        <c:crosses val="autoZero"/>
        <c:auto val="1"/>
        <c:lblAlgn val="ctr"/>
        <c:lblOffset val="100"/>
        <c:tickMarkSkip val="2"/>
        <c:noMultiLvlLbl val="0"/>
      </c:catAx>
      <c:valAx>
        <c:axId val="1866169619"/>
        <c:scaling>
          <c:orientation val="minMax"/>
        </c:scaling>
        <c:delete val="0"/>
        <c:axPos val="l"/>
        <c:majorGridlines>
          <c:spPr bwMode="auto">
            <a:prstGeom prst="rect">
              <a:avLst/>
            </a:prstGeom>
            <a:noFill/>
            <a:ln w="9525" cap="flat" cmpd="sng" algn="ctr">
              <a:solidFill>
                <a:schemeClr val="tx1">
                  <a:lumMod val="15000"/>
                  <a:lumOff val="85000"/>
                </a:schemeClr>
              </a:solidFill>
              <a:round/>
            </a:ln>
          </c:spPr>
        </c:majorGridlines>
        <c:numFmt formatCode="General" sourceLinked="1"/>
        <c:majorTickMark val="none"/>
        <c:minorTickMark val="none"/>
        <c:tickLblPos val="nextTo"/>
        <c:spPr bwMode="auto">
          <a:prstGeom prst="rect">
            <a:avLst/>
          </a:prstGeom>
          <a:noFill/>
          <a:ln>
            <a:noFill/>
          </a:ln>
        </c:spPr>
        <c:txPr>
          <a:bodyPr/>
          <a:p>
            <a:pPr>
              <a:defRPr sz="900">
                <a:solidFill>
                  <a:schemeClr val="tx1">
                    <a:lumMod val="65000"/>
                    <a:lumOff val="35000"/>
                  </a:schemeClr>
                </a:solidFill>
                <a:latin typeface="+mn-lt"/>
                <a:ea typeface="+mn-ea"/>
                <a:cs typeface="+mn-cs"/>
              </a:defRPr>
            </a:pPr>
            <a:endParaRPr/>
          </a:p>
        </c:txPr>
        <c:crossAx val="1866169618"/>
        <c:crosses val="autoZero"/>
        <c:crossBetween val="between"/>
      </c:valAx>
      <c:spPr bwMode="auto">
        <a:prstGeom prst="rect">
          <a:avLst/>
        </a:prstGeom>
        <a:noFill/>
        <a:ln>
          <a:noFill/>
        </a:ln>
      </c:spPr>
    </c:plotArea>
    <c:plotVisOnly val="1"/>
    <c:dispBlanksAs val="gap"/>
    <c:showDLblsOverMax val="0"/>
  </c:chart>
  <c:spPr bwMode="auto">
    <a:xfrm>
      <a:off x="69322949" y="10858499"/>
      <a:ext cx="4876797" cy="2724143"/>
    </a:xfrm>
    <a:prstGeom prst="rect">
      <a:avLst/>
    </a:prstGeom>
    <a:solidFill>
      <a:schemeClr val="bg1"/>
    </a:solidFill>
    <a:ln w="9525" cap="flat" cmpd="sng" algn="ctr">
      <a:solidFill>
        <a:schemeClr val="tx1">
          <a:lumMod val="15000"/>
          <a:lumOff val="85000"/>
        </a:schemeClr>
      </a:solidFill>
      <a:round/>
    </a:ln>
  </c:spPr>
  <c:txPr>
    <a:bodyPr/>
    <a:p>
      <a:pPr>
        <a:defRPr sz="1000">
          <a:solidFill>
            <a:schemeClr val="tx1"/>
          </a:solidFill>
          <a:latin typeface="+mn-lt"/>
          <a:ea typeface="+mn-ea"/>
          <a:cs typeface="+mn-cs"/>
        </a:defRPr>
      </a:pPr>
      <a:endParaRPr/>
    </a:p>
  </c:txPr>
  <c:printSettings>
    <c:headerFooter/>
    <c:pageMargins l="0.69999999999999996" r="0.69999999999999996" t="0.75" b="0.75" header="0.29999999999999999" footer="0.29999999999999999"/>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mc="http://schemas.openxmlformats.org/markup-compatibility/2006" xmlns:c14="http://schemas.microsoft.com/office/drawing/2007/8/2/chart">
  <c:date1904 val="0"/>
  <c:lang val="en-US"/>
  <c:roundedCorners val="0"/>
  <mc:AlternateContent>
    <mc:Choice Requires="c14">
      <c14:style val="102"/>
    </mc:Choice>
    <mc:Fallback>
      <c:style val="2"/>
    </mc:Fallback>
  </mc:AlternateContent>
  <c:chart>
    <c:title>
      <c:tx>
        <c:rich>
          <a:bodyPr/>
          <a:p>
            <a:pPr>
              <a:defRPr sz="1400" b="0" spc="0">
                <a:solidFill>
                  <a:schemeClr val="tx1">
                    <a:lumMod val="65000"/>
                    <a:lumOff val="35000"/>
                  </a:schemeClr>
                </a:solidFill>
                <a:latin typeface="+mn-lt"/>
                <a:ea typeface="+mn-ea"/>
                <a:cs typeface="+mn-cs"/>
              </a:defRPr>
            </a:pPr>
            <a:r>
              <a:rPr/>
              <a:t>Распределение для </a:t>
            </a:r>
            <a:r>
              <a:rPr/>
              <a:t>avoloshchuk</a:t>
            </a:r>
            <a:endParaRPr/>
          </a:p>
        </c:rich>
      </c:tx>
      <c:layout/>
      <c:overlay val="0"/>
      <c:spPr bwMode="auto">
        <a:prstGeom prst="rect">
          <a:avLst/>
        </a:prstGeom>
        <a:noFill/>
        <a:ln>
          <a:noFill/>
        </a:ln>
      </c:spPr>
      <c:txPr>
        <a:bodyPr/>
        <a:p>
          <a:pPr>
            <a:defRPr sz="1400" b="0" spc="0">
              <a:solidFill>
                <a:schemeClr val="tx1">
                  <a:lumMod val="65000"/>
                  <a:lumOff val="35000"/>
                </a:schemeClr>
              </a:solidFill>
              <a:latin typeface="+mn-lt"/>
              <a:ea typeface="+mn-ea"/>
              <a:cs typeface="+mn-cs"/>
            </a:defRPr>
          </a:pPr>
          <a:endParaRPr/>
        </a:p>
      </c:txPr>
    </c:title>
    <c:autoTitleDeleted val="0"/>
    <c:plotArea>
      <c:layout>
        <c:manualLayout/>
      </c:layout>
      <c:barChart>
        <c:barDir val="col"/>
        <c:grouping val="clustered"/>
        <c:varyColors val="0"/>
        <c:ser>
          <c:idx val="0"/>
          <c:order val="0"/>
          <c:spPr bwMode="auto">
            <a:prstGeom prst="rect">
              <a:avLst/>
            </a:prstGeom>
            <a:solidFill>
              <a:schemeClr val="accent1"/>
            </a:solidFill>
            <a:ln>
              <a:noFill/>
            </a:ln>
          </c:spPr>
          <c:invertIfNegative val="0"/>
          <c:cat>
            <c:numRef>
              <c:f xml:space="preserve">'Шаг 2'!$AF$4:$AF$37</c:f>
              <c:numCache>
                <c:formatCode>m/d/yy;@</c:formatCode>
                <c:ptCount val="34"/>
                <c:pt idx="0">
                  <c:v>44817</c:v>
                </c:pt>
                <c:pt idx="1">
                  <c:v>44818</c:v>
                </c:pt>
                <c:pt idx="2">
                  <c:v>44819</c:v>
                </c:pt>
                <c:pt idx="3">
                  <c:v>44820</c:v>
                </c:pt>
                <c:pt idx="4">
                  <c:v>44823</c:v>
                </c:pt>
                <c:pt idx="5">
                  <c:v>44824</c:v>
                </c:pt>
                <c:pt idx="6">
                  <c:v>44825</c:v>
                </c:pt>
                <c:pt idx="7">
                  <c:v>44826</c:v>
                </c:pt>
                <c:pt idx="8">
                  <c:v>44827</c:v>
                </c:pt>
                <c:pt idx="9">
                  <c:v>44830</c:v>
                </c:pt>
                <c:pt idx="10">
                  <c:v>44831</c:v>
                </c:pt>
                <c:pt idx="11">
                  <c:v>44832</c:v>
                </c:pt>
                <c:pt idx="12">
                  <c:v>44833</c:v>
                </c:pt>
                <c:pt idx="13">
                  <c:v>44834</c:v>
                </c:pt>
                <c:pt idx="14">
                  <c:v>44835</c:v>
                </c:pt>
                <c:pt idx="15">
                  <c:v>44836</c:v>
                </c:pt>
                <c:pt idx="16">
                  <c:v>44837</c:v>
                </c:pt>
                <c:pt idx="17">
                  <c:v>44838</c:v>
                </c:pt>
                <c:pt idx="18">
                  <c:v>44839</c:v>
                </c:pt>
                <c:pt idx="19">
                  <c:v>44840</c:v>
                </c:pt>
                <c:pt idx="20">
                  <c:v>44841</c:v>
                </c:pt>
                <c:pt idx="21">
                  <c:v>44842</c:v>
                </c:pt>
                <c:pt idx="22">
                  <c:v>44843</c:v>
                </c:pt>
                <c:pt idx="23">
                  <c:v>44844</c:v>
                </c:pt>
                <c:pt idx="24">
                  <c:v>44845</c:v>
                </c:pt>
                <c:pt idx="25">
                  <c:v>44846</c:v>
                </c:pt>
                <c:pt idx="26">
                  <c:v>44847</c:v>
                </c:pt>
                <c:pt idx="27">
                  <c:v>44848</c:v>
                </c:pt>
                <c:pt idx="28">
                  <c:v>44849</c:v>
                </c:pt>
                <c:pt idx="29">
                  <c:v>44850</c:v>
                </c:pt>
                <c:pt idx="30">
                  <c:v>44851</c:v>
                </c:pt>
                <c:pt idx="31">
                  <c:v>44852</c:v>
                </c:pt>
                <c:pt idx="32">
                  <c:v>44853</c:v>
                </c:pt>
                <c:pt idx="33">
                  <c:v>44854</c:v>
                </c:pt>
              </c:numCache>
            </c:numRef>
          </c:cat>
          <c:val>
            <c:numRef>
              <c:f xml:space="preserve">'Шаг 2'!$BH$4:$BH$31</c:f>
            </c:numRef>
          </c:val>
        </c:ser>
        <c:dLbls>
          <c:showBubbleSize val="0"/>
          <c:showCatName val="0"/>
          <c:showLeaderLines val="0"/>
          <c:showLegendKey val="0"/>
          <c:showPercent val="0"/>
          <c:showSerName val="0"/>
          <c:showVal val="0"/>
        </c:dLbls>
        <c:gapWidth val="219"/>
        <c:overlap val="-25"/>
        <c:axId val="1866169623"/>
        <c:axId val="1866169624"/>
      </c:barChart>
      <c:catAx>
        <c:axId val="1866169623"/>
        <c:scaling>
          <c:orientation val="minMax"/>
        </c:scaling>
        <c:delete val="0"/>
        <c:axPos val="b"/>
        <c:numFmt formatCode="m/d/yy;@" sourceLinked="1"/>
        <c:majorTickMark val="none"/>
        <c:minorTickMark val="none"/>
        <c:tickLblPos val="nextTo"/>
        <c:spPr bwMode="auto">
          <a:prstGeom prst="rect">
            <a:avLst/>
          </a:prstGeom>
          <a:noFill/>
          <a:ln w="9525" cap="flat" cmpd="sng" algn="ctr">
            <a:solidFill>
              <a:schemeClr val="tx1">
                <a:lumMod val="15000"/>
                <a:lumOff val="85000"/>
              </a:schemeClr>
            </a:solidFill>
            <a:round/>
          </a:ln>
        </c:spPr>
        <c:txPr>
          <a:bodyPr/>
          <a:p>
            <a:pPr>
              <a:defRPr sz="900">
                <a:solidFill>
                  <a:schemeClr val="tx1">
                    <a:lumMod val="65000"/>
                    <a:lumOff val="35000"/>
                  </a:schemeClr>
                </a:solidFill>
                <a:latin typeface="+mn-lt"/>
                <a:ea typeface="+mn-ea"/>
                <a:cs typeface="+mn-cs"/>
              </a:defRPr>
            </a:pPr>
            <a:endParaRPr/>
          </a:p>
        </c:txPr>
        <c:crossAx val="1866169624"/>
        <c:crosses val="autoZero"/>
        <c:auto val="1"/>
        <c:lblAlgn val="ctr"/>
        <c:lblOffset val="100"/>
        <c:noMultiLvlLbl val="0"/>
      </c:catAx>
      <c:valAx>
        <c:axId val="1866169624"/>
        <c:scaling>
          <c:orientation val="minMax"/>
        </c:scaling>
        <c:delete val="0"/>
        <c:axPos val="l"/>
        <c:majorGridlines>
          <c:spPr bwMode="auto">
            <a:prstGeom prst="rect">
              <a:avLst/>
            </a:prstGeom>
            <a:noFill/>
            <a:ln w="9525" cap="flat" cmpd="sng" algn="ctr">
              <a:solidFill>
                <a:schemeClr val="tx1">
                  <a:lumMod val="15000"/>
                  <a:lumOff val="85000"/>
                </a:schemeClr>
              </a:solidFill>
              <a:round/>
            </a:ln>
          </c:spPr>
        </c:majorGridlines>
        <c:numFmt formatCode="0" sourceLinked="1"/>
        <c:majorTickMark val="none"/>
        <c:minorTickMark val="none"/>
        <c:tickLblPos val="nextTo"/>
        <c:spPr bwMode="auto">
          <a:prstGeom prst="rect">
            <a:avLst/>
          </a:prstGeom>
          <a:noFill/>
          <a:ln>
            <a:noFill/>
          </a:ln>
        </c:spPr>
        <c:txPr>
          <a:bodyPr/>
          <a:p>
            <a:pPr>
              <a:defRPr sz="900">
                <a:solidFill>
                  <a:schemeClr val="tx1">
                    <a:lumMod val="65000"/>
                    <a:lumOff val="35000"/>
                  </a:schemeClr>
                </a:solidFill>
                <a:latin typeface="+mn-lt"/>
                <a:ea typeface="+mn-ea"/>
                <a:cs typeface="+mn-cs"/>
              </a:defRPr>
            </a:pPr>
            <a:endParaRPr/>
          </a:p>
        </c:txPr>
        <c:crossAx val="1866169623"/>
        <c:crosses val="autoZero"/>
        <c:crossBetween val="between"/>
      </c:valAx>
      <c:spPr bwMode="auto">
        <a:prstGeom prst="rect">
          <a:avLst/>
        </a:prstGeom>
        <a:noFill/>
        <a:ln>
          <a:noFill/>
        </a:ln>
      </c:spPr>
    </c:plotArea>
    <c:plotVisOnly val="1"/>
    <c:dispBlanksAs val="gap"/>
    <c:showDLblsOverMax val="0"/>
  </c:chart>
  <c:spPr bwMode="auto">
    <a:xfrm>
      <a:off x="77247749" y="6696074"/>
      <a:ext cx="4257672" cy="2181219"/>
    </a:xfrm>
    <a:prstGeom prst="rect">
      <a:avLst/>
    </a:prstGeom>
    <a:solidFill>
      <a:schemeClr val="bg1"/>
    </a:solidFill>
    <a:ln w="9525" cap="flat" cmpd="sng" algn="ctr">
      <a:solidFill>
        <a:schemeClr val="tx1">
          <a:lumMod val="15000"/>
          <a:lumOff val="85000"/>
        </a:schemeClr>
      </a:solidFill>
      <a:round/>
    </a:ln>
  </c:spPr>
  <c:txPr>
    <a:bodyPr/>
    <a:p>
      <a:pPr>
        <a:defRPr sz="1000">
          <a:solidFill>
            <a:schemeClr val="tx1"/>
          </a:solidFill>
          <a:latin typeface="+mn-lt"/>
          <a:ea typeface="+mn-ea"/>
          <a:cs typeface="+mn-cs"/>
        </a:defRPr>
      </a:pPr>
      <a:endParaRPr/>
    </a:p>
  </c:txPr>
  <c:printSettings>
    <c:headerFooter/>
    <c:pageMargins l="0.69999999999999996" r="0.69999999999999996" t="0.75" b="0.75" header="0.29999999999999999" footer="0.29999999999999999"/>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mc="http://schemas.openxmlformats.org/markup-compatibility/2006" xmlns:c14="http://schemas.microsoft.com/office/drawing/2007/8/2/chart">
  <c:date1904 val="0"/>
  <c:lang val="en-US"/>
  <c:roundedCorners val="0"/>
  <mc:AlternateContent>
    <mc:Choice Requires="c14">
      <c14:style val="102"/>
    </mc:Choice>
    <mc:Fallback>
      <c:style val="2"/>
    </mc:Fallback>
  </mc:AlternateContent>
  <c:chart>
    <c:title>
      <c:tx>
        <c:rich>
          <a:bodyPr/>
          <a:p>
            <a:pPr>
              <a:defRPr sz="1400" b="0" spc="0">
                <a:solidFill>
                  <a:schemeClr val="tx1">
                    <a:lumMod val="65000"/>
                    <a:lumOff val="35000"/>
                  </a:schemeClr>
                </a:solidFill>
                <a:latin typeface="+mn-lt"/>
                <a:ea typeface="+mn-ea"/>
                <a:cs typeface="+mn-cs"/>
              </a:defRPr>
            </a:pPr>
            <a:r>
              <a:rPr/>
              <a:t>Распределение наблюдаемых отклонений</a:t>
            </a:r>
            <a:endParaRPr/>
          </a:p>
        </c:rich>
      </c:tx>
      <c:layout/>
      <c:overlay val="0"/>
      <c:spPr bwMode="auto">
        <a:prstGeom prst="rect">
          <a:avLst/>
        </a:prstGeom>
        <a:noFill/>
        <a:ln>
          <a:noFill/>
        </a:ln>
      </c:spPr>
      <c:txPr>
        <a:bodyPr/>
        <a:p>
          <a:pPr>
            <a:defRPr sz="1400" b="0" spc="0">
              <a:solidFill>
                <a:schemeClr val="tx1">
                  <a:lumMod val="65000"/>
                  <a:lumOff val="35000"/>
                </a:schemeClr>
              </a:solidFill>
              <a:latin typeface="+mn-lt"/>
              <a:ea typeface="+mn-ea"/>
              <a:cs typeface="+mn-cs"/>
            </a:defRPr>
          </a:pPr>
          <a:endParaRPr/>
        </a:p>
      </c:txPr>
    </c:title>
    <c:autoTitleDeleted val="0"/>
    <c:plotArea>
      <c:layout>
        <c:manualLayout/>
      </c:layout>
      <c:barChart>
        <c:barDir val="col"/>
        <c:grouping val="clustered"/>
        <c:varyColors val="0"/>
        <c:ser>
          <c:idx val="0"/>
          <c:order val="0"/>
          <c:spPr bwMode="auto">
            <a:prstGeom prst="rect">
              <a:avLst/>
            </a:prstGeom>
            <a:solidFill>
              <a:schemeClr val="accent1"/>
            </a:solidFill>
            <a:ln>
              <a:noFill/>
            </a:ln>
          </c:spPr>
          <c:invertIfNegative val="0"/>
          <c:cat>
            <c:numRef>
              <c:f xml:space="preserve">'Шаг 2'!$DI$53:$DL$53</c:f>
              <c:numCache>
                <c:formatCode>General</c:formatCode>
                <c:ptCount val="4"/>
                <c:pt idx="0">
                  <c:v>0</c:v>
                </c:pt>
                <c:pt idx="1">
                  <c:v>1</c:v>
                </c:pt>
                <c:pt idx="2">
                  <c:v>2</c:v>
                </c:pt>
                <c:pt idx="3">
                  <c:v>3</c:v>
                </c:pt>
              </c:numCache>
            </c:numRef>
          </c:cat>
          <c:val>
            <c:numRef>
              <c:f xml:space="preserve">'Шаг 2'!$DT$54:$DW$54</c:f>
            </c:numRef>
          </c:val>
        </c:ser>
        <c:dLbls>
          <c:showBubbleSize val="0"/>
          <c:showCatName val="0"/>
          <c:showLeaderLines val="0"/>
          <c:showLegendKey val="0"/>
          <c:showPercent val="0"/>
          <c:showSerName val="0"/>
          <c:showVal val="0"/>
        </c:dLbls>
        <c:gapWidth val="150"/>
        <c:axId val="1866169628"/>
        <c:axId val="1866169629"/>
      </c:barChart>
      <c:lineChart>
        <c:grouping val="standard"/>
        <c:varyColors val="0"/>
        <c:ser>
          <c:idx val="1"/>
          <c:order val="1"/>
          <c:spPr bwMode="auto">
            <a:prstGeom prst="rect">
              <a:avLst/>
            </a:prstGeom>
            <a:solidFill>
              <a:schemeClr val="accent2"/>
            </a:solidFill>
            <a:ln w="28575" cap="rnd">
              <a:solidFill>
                <a:schemeClr val="accent2"/>
              </a:solidFill>
              <a:round/>
            </a:ln>
          </c:spPr>
          <c:marker>
            <c:symbol val="none"/>
          </c:marker>
          <c:cat>
            <c:numRef>
              <c:f xml:space="preserve">'Шаг 2'!$DI$53:$DL$53</c:f>
              <c:numCache>
                <c:formatCode>General</c:formatCode>
                <c:ptCount val="4"/>
                <c:pt idx="0">
                  <c:v>0</c:v>
                </c:pt>
                <c:pt idx="1">
                  <c:v>1</c:v>
                </c:pt>
                <c:pt idx="2">
                  <c:v>2</c:v>
                </c:pt>
                <c:pt idx="3">
                  <c:v>3</c:v>
                </c:pt>
              </c:numCache>
            </c:numRef>
          </c:cat>
          <c:val>
            <c:numRef>
              <c:f xml:space="preserve">'Шаг 2'!$DI$55:$DL$55</c:f>
              <c:numCache>
                <c:formatCode>General</c:formatCode>
                <c:ptCount val="4"/>
                <c:pt idx="0">
                  <c:v>2</c:v>
                </c:pt>
                <c:pt idx="1">
                  <c:v>2</c:v>
                </c:pt>
                <c:pt idx="2">
                  <c:v>2</c:v>
                </c:pt>
                <c:pt idx="3">
                  <c:v>2</c:v>
                </c:pt>
              </c:numCache>
            </c:numRef>
          </c:val>
          <c:smooth val="0"/>
        </c:ser>
        <c:dLbls>
          <c:showBubbleSize val="0"/>
          <c:showCatName val="0"/>
          <c:showLeaderLines val="0"/>
          <c:showLegendKey val="0"/>
          <c:showPercent val="0"/>
          <c:showSerName val="0"/>
          <c:showVal val="0"/>
        </c:dLbls>
        <c:marker val="0"/>
        <c:smooth val="0"/>
        <c:axId val="1866169628"/>
        <c:axId val="1866169629"/>
      </c:lineChart>
      <c:catAx>
        <c:axId val="1866169628"/>
        <c:scaling>
          <c:orientation val="minMax"/>
        </c:scaling>
        <c:delete val="0"/>
        <c:axPos val="b"/>
        <c:numFmt formatCode="General" sourceLinked="1"/>
        <c:majorTickMark val="none"/>
        <c:minorTickMark val="none"/>
        <c:tickLblPos val="nextTo"/>
        <c:spPr bwMode="auto">
          <a:prstGeom prst="rect">
            <a:avLst/>
          </a:prstGeom>
          <a:noFill/>
          <a:ln w="9525" cap="flat" cmpd="sng" algn="ctr">
            <a:solidFill>
              <a:schemeClr val="tx1">
                <a:lumMod val="15000"/>
                <a:lumOff val="85000"/>
              </a:schemeClr>
            </a:solidFill>
            <a:round/>
          </a:ln>
        </c:spPr>
        <c:txPr>
          <a:bodyPr/>
          <a:p>
            <a:pPr>
              <a:defRPr sz="900">
                <a:solidFill>
                  <a:schemeClr val="tx1">
                    <a:lumMod val="65000"/>
                    <a:lumOff val="35000"/>
                  </a:schemeClr>
                </a:solidFill>
                <a:latin typeface="+mn-lt"/>
                <a:ea typeface="+mn-ea"/>
                <a:cs typeface="+mn-cs"/>
              </a:defRPr>
            </a:pPr>
            <a:endParaRPr/>
          </a:p>
        </c:txPr>
        <c:crossAx val="1866169629"/>
        <c:crosses val="autoZero"/>
        <c:auto val="1"/>
        <c:lblAlgn val="ctr"/>
        <c:lblOffset val="100"/>
        <c:tickMarkSkip val="2"/>
        <c:noMultiLvlLbl val="0"/>
      </c:catAx>
      <c:valAx>
        <c:axId val="1866169629"/>
        <c:scaling>
          <c:orientation val="minMax"/>
        </c:scaling>
        <c:delete val="0"/>
        <c:axPos val="l"/>
        <c:majorGridlines>
          <c:spPr bwMode="auto">
            <a:prstGeom prst="rect">
              <a:avLst/>
            </a:prstGeom>
            <a:noFill/>
            <a:ln w="9525" cap="flat" cmpd="sng" algn="ctr">
              <a:solidFill>
                <a:schemeClr val="tx1">
                  <a:lumMod val="15000"/>
                  <a:lumOff val="85000"/>
                </a:schemeClr>
              </a:solidFill>
              <a:round/>
            </a:ln>
          </c:spPr>
        </c:majorGridlines>
        <c:numFmt formatCode="General" sourceLinked="1"/>
        <c:majorTickMark val="none"/>
        <c:minorTickMark val="none"/>
        <c:tickLblPos val="nextTo"/>
        <c:spPr bwMode="auto">
          <a:prstGeom prst="rect">
            <a:avLst/>
          </a:prstGeom>
          <a:noFill/>
          <a:ln>
            <a:noFill/>
          </a:ln>
        </c:spPr>
        <c:txPr>
          <a:bodyPr/>
          <a:p>
            <a:pPr>
              <a:defRPr sz="900">
                <a:solidFill>
                  <a:schemeClr val="tx1">
                    <a:lumMod val="65000"/>
                    <a:lumOff val="35000"/>
                  </a:schemeClr>
                </a:solidFill>
                <a:latin typeface="+mn-lt"/>
                <a:ea typeface="+mn-ea"/>
                <a:cs typeface="+mn-cs"/>
              </a:defRPr>
            </a:pPr>
            <a:endParaRPr/>
          </a:p>
        </c:txPr>
        <c:crossAx val="1866169628"/>
        <c:crosses val="autoZero"/>
        <c:crossBetween val="between"/>
      </c:valAx>
      <c:spPr bwMode="auto">
        <a:prstGeom prst="rect">
          <a:avLst/>
        </a:prstGeom>
        <a:noFill/>
        <a:ln>
          <a:noFill/>
        </a:ln>
      </c:spPr>
    </c:plotArea>
    <c:plotVisOnly val="1"/>
    <c:dispBlanksAs val="gap"/>
    <c:showDLblsOverMax val="0"/>
  </c:chart>
  <c:spPr bwMode="auto">
    <a:xfrm>
      <a:off x="76028549" y="10858499"/>
      <a:ext cx="4876797" cy="2724143"/>
    </a:xfrm>
    <a:prstGeom prst="rect">
      <a:avLst/>
    </a:prstGeom>
    <a:solidFill>
      <a:schemeClr val="bg1"/>
    </a:solidFill>
    <a:ln w="9525" cap="flat" cmpd="sng" algn="ctr">
      <a:solidFill>
        <a:schemeClr val="tx1">
          <a:lumMod val="15000"/>
          <a:lumOff val="85000"/>
        </a:schemeClr>
      </a:solidFill>
      <a:round/>
    </a:ln>
  </c:spPr>
  <c:txPr>
    <a:bodyPr/>
    <a:p>
      <a:pPr>
        <a:defRPr sz="1000">
          <a:solidFill>
            <a:schemeClr val="tx1"/>
          </a:solidFill>
          <a:latin typeface="+mn-lt"/>
          <a:ea typeface="+mn-ea"/>
          <a:cs typeface="+mn-cs"/>
        </a:defRPr>
      </a:pPr>
      <a:endParaRPr/>
    </a:p>
  </c:txPr>
  <c:printSettings>
    <c:headerFooter/>
    <c:pageMargins l="0.69999999999999996" r="0.69999999999999996" t="0.75" b="0.75" header="0.29999999999999999" footer="0.29999999999999999"/>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mc="http://schemas.openxmlformats.org/markup-compatibility/2006" xmlns:c14="http://schemas.microsoft.com/office/drawing/2007/8/2/chart">
  <c:date1904 val="0"/>
  <c:lang val="en-US"/>
  <c:roundedCorners val="0"/>
  <mc:AlternateContent>
    <mc:Choice Requires="c14">
      <c14:style val="102"/>
    </mc:Choice>
    <mc:Fallback>
      <c:style val="2"/>
    </mc:Fallback>
  </mc:AlternateContent>
  <c:chart>
    <c:title>
      <c:tx>
        <c:rich>
          <a:bodyPr/>
          <a:p>
            <a:pPr>
              <a:defRPr sz="1400" b="0" spc="0">
                <a:solidFill>
                  <a:schemeClr val="tx1">
                    <a:lumMod val="65000"/>
                    <a:lumOff val="35000"/>
                  </a:schemeClr>
                </a:solidFill>
                <a:latin typeface="+mn-lt"/>
                <a:ea typeface="+mn-ea"/>
                <a:cs typeface="+mn-cs"/>
              </a:defRPr>
            </a:pPr>
            <a:r>
              <a:rPr/>
              <a:t>Распределение для </a:t>
            </a:r>
            <a:r>
              <a:rPr/>
              <a:t>avoloshchuk</a:t>
            </a:r>
            <a:endParaRPr/>
          </a:p>
        </c:rich>
      </c:tx>
      <c:layout/>
      <c:overlay val="0"/>
      <c:spPr bwMode="auto">
        <a:prstGeom prst="rect">
          <a:avLst/>
        </a:prstGeom>
        <a:noFill/>
        <a:ln>
          <a:noFill/>
        </a:ln>
      </c:spPr>
      <c:txPr>
        <a:bodyPr/>
        <a:p>
          <a:pPr>
            <a:defRPr sz="1400" b="0" spc="0">
              <a:solidFill>
                <a:schemeClr val="tx1">
                  <a:lumMod val="65000"/>
                  <a:lumOff val="35000"/>
                </a:schemeClr>
              </a:solidFill>
              <a:latin typeface="+mn-lt"/>
              <a:ea typeface="+mn-ea"/>
              <a:cs typeface="+mn-cs"/>
            </a:defRPr>
          </a:pPr>
          <a:endParaRPr/>
        </a:p>
      </c:txPr>
    </c:title>
    <c:autoTitleDeleted val="0"/>
    <c:plotArea>
      <c:layout>
        <c:manualLayout/>
      </c:layout>
      <c:barChart>
        <c:barDir val="col"/>
        <c:grouping val="clustered"/>
        <c:varyColors val="0"/>
        <c:ser>
          <c:idx val="0"/>
          <c:order val="0"/>
          <c:spPr bwMode="auto">
            <a:prstGeom prst="rect">
              <a:avLst/>
            </a:prstGeom>
            <a:solidFill>
              <a:schemeClr val="accent1"/>
            </a:solidFill>
            <a:ln>
              <a:noFill/>
            </a:ln>
          </c:spPr>
          <c:invertIfNegative val="0"/>
          <c:cat>
            <c:numRef>
              <c:f xml:space="preserve">'Шаг 2'!$AF$4:$AF$37</c:f>
              <c:numCache>
                <c:formatCode>m/d/yy;@</c:formatCode>
                <c:ptCount val="34"/>
                <c:pt idx="0">
                  <c:v>44817</c:v>
                </c:pt>
                <c:pt idx="1">
                  <c:v>44818</c:v>
                </c:pt>
                <c:pt idx="2">
                  <c:v>44819</c:v>
                </c:pt>
                <c:pt idx="3">
                  <c:v>44820</c:v>
                </c:pt>
                <c:pt idx="4">
                  <c:v>44823</c:v>
                </c:pt>
                <c:pt idx="5">
                  <c:v>44824</c:v>
                </c:pt>
                <c:pt idx="6">
                  <c:v>44825</c:v>
                </c:pt>
                <c:pt idx="7">
                  <c:v>44826</c:v>
                </c:pt>
                <c:pt idx="8">
                  <c:v>44827</c:v>
                </c:pt>
                <c:pt idx="9">
                  <c:v>44830</c:v>
                </c:pt>
                <c:pt idx="10">
                  <c:v>44831</c:v>
                </c:pt>
                <c:pt idx="11">
                  <c:v>44832</c:v>
                </c:pt>
                <c:pt idx="12">
                  <c:v>44833</c:v>
                </c:pt>
                <c:pt idx="13">
                  <c:v>44834</c:v>
                </c:pt>
                <c:pt idx="14">
                  <c:v>44835</c:v>
                </c:pt>
                <c:pt idx="15">
                  <c:v>44836</c:v>
                </c:pt>
                <c:pt idx="16">
                  <c:v>44837</c:v>
                </c:pt>
                <c:pt idx="17">
                  <c:v>44838</c:v>
                </c:pt>
                <c:pt idx="18">
                  <c:v>44839</c:v>
                </c:pt>
                <c:pt idx="19">
                  <c:v>44840</c:v>
                </c:pt>
                <c:pt idx="20">
                  <c:v>44841</c:v>
                </c:pt>
                <c:pt idx="21">
                  <c:v>44842</c:v>
                </c:pt>
                <c:pt idx="22">
                  <c:v>44843</c:v>
                </c:pt>
                <c:pt idx="23">
                  <c:v>44844</c:v>
                </c:pt>
                <c:pt idx="24">
                  <c:v>44845</c:v>
                </c:pt>
                <c:pt idx="25">
                  <c:v>44846</c:v>
                </c:pt>
                <c:pt idx="26">
                  <c:v>44847</c:v>
                </c:pt>
                <c:pt idx="27">
                  <c:v>44848</c:v>
                </c:pt>
                <c:pt idx="28">
                  <c:v>44849</c:v>
                </c:pt>
                <c:pt idx="29">
                  <c:v>44850</c:v>
                </c:pt>
                <c:pt idx="30">
                  <c:v>44851</c:v>
                </c:pt>
                <c:pt idx="31">
                  <c:v>44852</c:v>
                </c:pt>
                <c:pt idx="32">
                  <c:v>44853</c:v>
                </c:pt>
                <c:pt idx="33">
                  <c:v>44854</c:v>
                </c:pt>
              </c:numCache>
            </c:numRef>
          </c:cat>
          <c:val>
            <c:numRef>
              <c:f xml:space="preserve">'Шаг 2'!$BI$4:$BI$31</c:f>
            </c:numRef>
          </c:val>
        </c:ser>
        <c:dLbls>
          <c:showBubbleSize val="0"/>
          <c:showCatName val="0"/>
          <c:showLeaderLines val="0"/>
          <c:showLegendKey val="0"/>
          <c:showPercent val="0"/>
          <c:showSerName val="0"/>
          <c:showVal val="0"/>
        </c:dLbls>
        <c:gapWidth val="219"/>
        <c:overlap val="-25"/>
        <c:axId val="1866169633"/>
        <c:axId val="1866169634"/>
      </c:barChart>
      <c:catAx>
        <c:axId val="1866169633"/>
        <c:scaling>
          <c:orientation val="minMax"/>
        </c:scaling>
        <c:delete val="0"/>
        <c:axPos val="b"/>
        <c:numFmt formatCode="m/d/yy;@" sourceLinked="1"/>
        <c:majorTickMark val="none"/>
        <c:minorTickMark val="none"/>
        <c:tickLblPos val="nextTo"/>
        <c:spPr bwMode="auto">
          <a:prstGeom prst="rect">
            <a:avLst/>
          </a:prstGeom>
          <a:noFill/>
          <a:ln w="9525" cap="flat" cmpd="sng" algn="ctr">
            <a:solidFill>
              <a:schemeClr val="tx1">
                <a:lumMod val="15000"/>
                <a:lumOff val="85000"/>
              </a:schemeClr>
            </a:solidFill>
            <a:round/>
          </a:ln>
        </c:spPr>
        <c:txPr>
          <a:bodyPr/>
          <a:p>
            <a:pPr>
              <a:defRPr sz="900">
                <a:solidFill>
                  <a:schemeClr val="tx1">
                    <a:lumMod val="65000"/>
                    <a:lumOff val="35000"/>
                  </a:schemeClr>
                </a:solidFill>
                <a:latin typeface="+mn-lt"/>
                <a:ea typeface="+mn-ea"/>
                <a:cs typeface="+mn-cs"/>
              </a:defRPr>
            </a:pPr>
            <a:endParaRPr/>
          </a:p>
        </c:txPr>
        <c:crossAx val="1866169634"/>
        <c:crosses val="autoZero"/>
        <c:auto val="1"/>
        <c:lblAlgn val="ctr"/>
        <c:lblOffset val="100"/>
        <c:noMultiLvlLbl val="0"/>
      </c:catAx>
      <c:valAx>
        <c:axId val="1866169634"/>
        <c:scaling>
          <c:orientation val="minMax"/>
        </c:scaling>
        <c:delete val="0"/>
        <c:axPos val="l"/>
        <c:majorGridlines>
          <c:spPr bwMode="auto">
            <a:prstGeom prst="rect">
              <a:avLst/>
            </a:prstGeom>
            <a:noFill/>
            <a:ln w="9525" cap="flat" cmpd="sng" algn="ctr">
              <a:solidFill>
                <a:schemeClr val="tx1">
                  <a:lumMod val="15000"/>
                  <a:lumOff val="85000"/>
                </a:schemeClr>
              </a:solidFill>
              <a:round/>
            </a:ln>
          </c:spPr>
        </c:majorGridlines>
        <c:numFmt formatCode="0" sourceLinked="1"/>
        <c:majorTickMark val="none"/>
        <c:minorTickMark val="none"/>
        <c:tickLblPos val="nextTo"/>
        <c:spPr bwMode="auto">
          <a:prstGeom prst="rect">
            <a:avLst/>
          </a:prstGeom>
          <a:noFill/>
          <a:ln>
            <a:noFill/>
          </a:ln>
        </c:spPr>
        <c:txPr>
          <a:bodyPr/>
          <a:p>
            <a:pPr>
              <a:defRPr sz="900">
                <a:solidFill>
                  <a:schemeClr val="tx1">
                    <a:lumMod val="65000"/>
                    <a:lumOff val="35000"/>
                  </a:schemeClr>
                </a:solidFill>
                <a:latin typeface="+mn-lt"/>
                <a:ea typeface="+mn-ea"/>
                <a:cs typeface="+mn-cs"/>
              </a:defRPr>
            </a:pPr>
            <a:endParaRPr/>
          </a:p>
        </c:txPr>
        <c:crossAx val="1866169633"/>
        <c:crosses val="autoZero"/>
        <c:crossBetween val="between"/>
      </c:valAx>
      <c:spPr bwMode="auto">
        <a:prstGeom prst="rect">
          <a:avLst/>
        </a:prstGeom>
        <a:noFill/>
        <a:ln>
          <a:noFill/>
        </a:ln>
      </c:spPr>
    </c:plotArea>
    <c:plotVisOnly val="1"/>
    <c:dispBlanksAs val="gap"/>
    <c:showDLblsOverMax val="0"/>
  </c:chart>
  <c:spPr bwMode="auto">
    <a:xfrm>
      <a:off x="83953349" y="6677024"/>
      <a:ext cx="5476874" cy="2181218"/>
    </a:xfrm>
    <a:prstGeom prst="rect">
      <a:avLst/>
    </a:prstGeom>
    <a:solidFill>
      <a:schemeClr val="bg1"/>
    </a:solidFill>
    <a:ln w="9525" cap="flat" cmpd="sng" algn="ctr">
      <a:solidFill>
        <a:schemeClr val="tx1">
          <a:lumMod val="15000"/>
          <a:lumOff val="85000"/>
        </a:schemeClr>
      </a:solidFill>
      <a:round/>
    </a:ln>
  </c:spPr>
  <c:txPr>
    <a:bodyPr/>
    <a:p>
      <a:pPr>
        <a:defRPr sz="1000">
          <a:solidFill>
            <a:schemeClr val="tx1"/>
          </a:solidFill>
          <a:latin typeface="+mn-lt"/>
          <a:ea typeface="+mn-ea"/>
          <a:cs typeface="+mn-cs"/>
        </a:defRPr>
      </a:pPr>
      <a:endParaRPr/>
    </a:p>
  </c:txPr>
  <c:printSettings>
    <c:headerFooter/>
    <c:pageMargins l="0.69999999999999996" r="0.69999999999999996" t="0.75" b="0.75" header="0.29999999999999999" footer="0.29999999999999999"/>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mc="http://schemas.openxmlformats.org/markup-compatibility/2006" xmlns:c14="http://schemas.microsoft.com/office/drawing/2007/8/2/chart">
  <c:date1904 val="0"/>
  <c:lang val="en-US"/>
  <c:roundedCorners val="0"/>
  <mc:AlternateContent>
    <mc:Choice Requires="c14">
      <c14:style val="102"/>
    </mc:Choice>
    <mc:Fallback>
      <c:style val="2"/>
    </mc:Fallback>
  </mc:AlternateContent>
  <c:chart>
    <c:title>
      <c:tx>
        <c:rich>
          <a:bodyPr/>
          <a:p>
            <a:pPr>
              <a:defRPr sz="1400" b="0" spc="0">
                <a:solidFill>
                  <a:schemeClr val="tx1">
                    <a:lumMod val="65000"/>
                    <a:lumOff val="35000"/>
                  </a:schemeClr>
                </a:solidFill>
                <a:latin typeface="+mn-lt"/>
                <a:ea typeface="+mn-ea"/>
                <a:cs typeface="+mn-cs"/>
              </a:defRPr>
            </a:pPr>
            <a:r>
              <a:rPr/>
              <a:t>Распределение наблюдаемых отклонений</a:t>
            </a:r>
            <a:endParaRPr/>
          </a:p>
        </c:rich>
      </c:tx>
      <c:layout/>
      <c:overlay val="0"/>
      <c:spPr bwMode="auto">
        <a:prstGeom prst="rect">
          <a:avLst/>
        </a:prstGeom>
        <a:noFill/>
        <a:ln>
          <a:noFill/>
        </a:ln>
      </c:spPr>
      <c:txPr>
        <a:bodyPr/>
        <a:p>
          <a:pPr>
            <a:defRPr sz="1400" b="0" spc="0">
              <a:solidFill>
                <a:schemeClr val="tx1">
                  <a:lumMod val="65000"/>
                  <a:lumOff val="35000"/>
                </a:schemeClr>
              </a:solidFill>
              <a:latin typeface="+mn-lt"/>
              <a:ea typeface="+mn-ea"/>
              <a:cs typeface="+mn-cs"/>
            </a:defRPr>
          </a:pPr>
          <a:endParaRPr/>
        </a:p>
      </c:txPr>
    </c:title>
    <c:autoTitleDeleted val="0"/>
    <c:plotArea>
      <c:layout>
        <c:manualLayout/>
      </c:layout>
      <c:barChart>
        <c:barDir val="col"/>
        <c:grouping val="clustered"/>
        <c:varyColors val="0"/>
        <c:ser>
          <c:idx val="0"/>
          <c:order val="0"/>
          <c:spPr bwMode="auto">
            <a:prstGeom prst="rect">
              <a:avLst/>
            </a:prstGeom>
            <a:solidFill>
              <a:schemeClr val="accent1"/>
            </a:solidFill>
            <a:ln>
              <a:noFill/>
            </a:ln>
          </c:spPr>
          <c:invertIfNegative val="0"/>
          <c:cat>
            <c:numRef>
              <c:f xml:space="preserve">'Шаг 2'!$EE$53:$EN$53</c:f>
            </c:numRef>
          </c:cat>
          <c:val>
            <c:numRef>
              <c:f xml:space="preserve">'Шаг 2'!$EE$54:$EN$54</c:f>
            </c:numRef>
          </c:val>
        </c:ser>
        <c:dLbls>
          <c:showBubbleSize val="0"/>
          <c:showCatName val="0"/>
          <c:showLeaderLines val="0"/>
          <c:showLegendKey val="0"/>
          <c:showPercent val="0"/>
          <c:showSerName val="0"/>
          <c:showVal val="0"/>
        </c:dLbls>
        <c:gapWidth val="150"/>
        <c:axId val="1866169638"/>
        <c:axId val="1866169639"/>
      </c:barChart>
      <c:lineChart>
        <c:grouping val="standard"/>
        <c:varyColors val="0"/>
        <c:ser>
          <c:idx val="1"/>
          <c:order val="1"/>
          <c:spPr bwMode="auto">
            <a:prstGeom prst="rect">
              <a:avLst/>
            </a:prstGeom>
            <a:solidFill>
              <a:schemeClr val="accent2"/>
            </a:solidFill>
            <a:ln w="28575" cap="rnd">
              <a:solidFill>
                <a:schemeClr val="accent2"/>
              </a:solidFill>
              <a:round/>
            </a:ln>
          </c:spPr>
          <c:marker>
            <c:symbol val="none"/>
          </c:marker>
          <c:cat>
            <c:numRef>
              <c:f xml:space="preserve">'Шаг 2'!$EE$53:$EN$53</c:f>
            </c:numRef>
          </c:cat>
          <c:val>
            <c:numRef>
              <c:f xml:space="preserve">'Шаг 2'!$EE$55:$EN$55</c:f>
            </c:numRef>
          </c:val>
          <c:smooth val="0"/>
        </c:ser>
        <c:dLbls>
          <c:showBubbleSize val="0"/>
          <c:showCatName val="0"/>
          <c:showLeaderLines val="0"/>
          <c:showLegendKey val="0"/>
          <c:showPercent val="0"/>
          <c:showSerName val="0"/>
          <c:showVal val="0"/>
        </c:dLbls>
        <c:marker val="0"/>
        <c:smooth val="0"/>
        <c:axId val="1866169638"/>
        <c:axId val="1866169639"/>
      </c:lineChart>
      <c:catAx>
        <c:axId val="1866169638"/>
        <c:scaling>
          <c:orientation val="minMax"/>
        </c:scaling>
        <c:delete val="0"/>
        <c:axPos val="b"/>
        <c:numFmt formatCode="General" sourceLinked="1"/>
        <c:majorTickMark val="none"/>
        <c:minorTickMark val="none"/>
        <c:tickLblPos val="nextTo"/>
        <c:spPr bwMode="auto">
          <a:prstGeom prst="rect">
            <a:avLst/>
          </a:prstGeom>
          <a:noFill/>
          <a:ln w="9525" cap="flat" cmpd="sng" algn="ctr">
            <a:solidFill>
              <a:schemeClr val="tx1">
                <a:lumMod val="15000"/>
                <a:lumOff val="85000"/>
              </a:schemeClr>
            </a:solidFill>
            <a:round/>
          </a:ln>
        </c:spPr>
        <c:txPr>
          <a:bodyPr/>
          <a:p>
            <a:pPr>
              <a:defRPr sz="900">
                <a:solidFill>
                  <a:schemeClr val="tx1">
                    <a:lumMod val="65000"/>
                    <a:lumOff val="35000"/>
                  </a:schemeClr>
                </a:solidFill>
                <a:latin typeface="+mn-lt"/>
                <a:ea typeface="+mn-ea"/>
                <a:cs typeface="+mn-cs"/>
              </a:defRPr>
            </a:pPr>
            <a:endParaRPr/>
          </a:p>
        </c:txPr>
        <c:crossAx val="1866169639"/>
        <c:crosses val="autoZero"/>
        <c:auto val="1"/>
        <c:lblAlgn val="ctr"/>
        <c:lblOffset val="100"/>
        <c:tickMarkSkip val="2"/>
        <c:noMultiLvlLbl val="0"/>
      </c:catAx>
      <c:valAx>
        <c:axId val="1866169639"/>
        <c:scaling>
          <c:orientation val="minMax"/>
        </c:scaling>
        <c:delete val="0"/>
        <c:axPos val="l"/>
        <c:majorGridlines>
          <c:spPr bwMode="auto">
            <a:prstGeom prst="rect">
              <a:avLst/>
            </a:prstGeom>
            <a:noFill/>
            <a:ln w="9525" cap="flat" cmpd="sng" algn="ctr">
              <a:solidFill>
                <a:schemeClr val="tx1">
                  <a:lumMod val="15000"/>
                  <a:lumOff val="85000"/>
                </a:schemeClr>
              </a:solidFill>
              <a:round/>
            </a:ln>
          </c:spPr>
        </c:majorGridlines>
        <c:numFmt formatCode="General" sourceLinked="1"/>
        <c:majorTickMark val="none"/>
        <c:minorTickMark val="none"/>
        <c:tickLblPos val="nextTo"/>
        <c:spPr bwMode="auto">
          <a:prstGeom prst="rect">
            <a:avLst/>
          </a:prstGeom>
          <a:noFill/>
          <a:ln>
            <a:noFill/>
          </a:ln>
        </c:spPr>
        <c:txPr>
          <a:bodyPr/>
          <a:p>
            <a:pPr>
              <a:defRPr sz="900">
                <a:solidFill>
                  <a:schemeClr val="tx1">
                    <a:lumMod val="65000"/>
                    <a:lumOff val="35000"/>
                  </a:schemeClr>
                </a:solidFill>
                <a:latin typeface="+mn-lt"/>
                <a:ea typeface="+mn-ea"/>
                <a:cs typeface="+mn-cs"/>
              </a:defRPr>
            </a:pPr>
            <a:endParaRPr/>
          </a:p>
        </c:txPr>
        <c:crossAx val="1866169638"/>
        <c:crosses val="autoZero"/>
        <c:crossBetween val="between"/>
      </c:valAx>
      <c:spPr bwMode="auto">
        <a:prstGeom prst="rect">
          <a:avLst/>
        </a:prstGeom>
        <a:noFill/>
        <a:ln>
          <a:noFill/>
        </a:ln>
      </c:spPr>
    </c:plotArea>
    <c:plotVisOnly val="1"/>
    <c:dispBlanksAs val="gap"/>
    <c:showDLblsOverMax val="0"/>
  </c:chart>
  <c:spPr bwMode="auto">
    <a:xfrm>
      <a:off x="82734149" y="10858499"/>
      <a:ext cx="4876796" cy="2724143"/>
    </a:xfrm>
    <a:prstGeom prst="rect">
      <a:avLst/>
    </a:prstGeom>
    <a:solidFill>
      <a:schemeClr val="bg1"/>
    </a:solidFill>
    <a:ln w="9525" cap="flat" cmpd="sng" algn="ctr">
      <a:solidFill>
        <a:schemeClr val="tx1">
          <a:lumMod val="15000"/>
          <a:lumOff val="85000"/>
        </a:schemeClr>
      </a:solidFill>
      <a:round/>
    </a:ln>
  </c:spPr>
  <c:txPr>
    <a:bodyPr/>
    <a:p>
      <a:pPr>
        <a:defRPr sz="1000">
          <a:solidFill>
            <a:schemeClr val="tx1"/>
          </a:solidFill>
          <a:latin typeface="+mn-lt"/>
          <a:ea typeface="+mn-ea"/>
          <a:cs typeface="+mn-cs"/>
        </a:defRPr>
      </a:pPr>
      <a:endParaRPr/>
    </a:p>
  </c:txPr>
  <c:printSettings>
    <c:headerFooter/>
    <c:pageMargins l="0.69999999999999996" r="0.69999999999999996" t="0.75" b="0.75" header="0.29999999999999999" footer="0.29999999999999999"/>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mc="http://schemas.openxmlformats.org/markup-compatibility/2006" xmlns:c14="http://schemas.microsoft.com/office/drawing/2007/8/2/chart">
  <c:date1904 val="0"/>
  <c:lang val="en-US"/>
  <c:roundedCorners val="0"/>
  <mc:AlternateContent>
    <mc:Choice Requires="c14">
      <c14:style val="102"/>
    </mc:Choice>
    <mc:Fallback>
      <c:style val="2"/>
    </mc:Fallback>
  </mc:AlternateContent>
  <c:chart>
    <c:title>
      <c:tx>
        <c:rich>
          <a:bodyPr/>
          <a:p>
            <a:pPr>
              <a:defRPr sz="1400" b="0" spc="0">
                <a:solidFill>
                  <a:schemeClr val="tx1">
                    <a:lumMod val="65000"/>
                    <a:lumOff val="35000"/>
                  </a:schemeClr>
                </a:solidFill>
                <a:latin typeface="+mn-lt"/>
                <a:ea typeface="+mn-ea"/>
                <a:cs typeface="+mn-cs"/>
              </a:defRPr>
            </a:pPr>
            <a:r>
              <a:rPr/>
              <a:t>Эмпирическое распределение</a:t>
            </a:r>
            <a:endParaRPr/>
          </a:p>
        </c:rich>
      </c:tx>
      <c:layout/>
      <c:overlay val="0"/>
      <c:spPr bwMode="auto">
        <a:prstGeom prst="rect">
          <a:avLst/>
        </a:prstGeom>
        <a:noFill/>
        <a:ln>
          <a:noFill/>
        </a:ln>
      </c:spPr>
      <c:txPr>
        <a:bodyPr/>
        <a:p>
          <a:pPr>
            <a:defRPr sz="1400" b="0" spc="0">
              <a:solidFill>
                <a:schemeClr val="tx1">
                  <a:lumMod val="65000"/>
                  <a:lumOff val="35000"/>
                </a:schemeClr>
              </a:solidFill>
              <a:latin typeface="+mn-lt"/>
              <a:ea typeface="+mn-ea"/>
              <a:cs typeface="+mn-cs"/>
            </a:defRPr>
          </a:pPr>
          <a:endParaRPr/>
        </a:p>
      </c:txPr>
    </c:title>
    <c:autoTitleDeleted val="0"/>
    <c:plotArea>
      <c:layout>
        <c:manualLayout/>
      </c:layout>
      <c:scatterChart>
        <c:scatterStyle val="line"/>
        <c:varyColors val="0"/>
        <c:ser>
          <c:idx val="0"/>
          <c:order val="0"/>
          <c:spPr bwMode="auto">
            <a:prstGeom prst="rect">
              <a:avLst/>
            </a:prstGeom>
            <a:solidFill>
              <a:schemeClr val="accent1"/>
            </a:solidFill>
            <a:ln w="19050" cap="rnd">
              <a:solidFill>
                <a:schemeClr val="accent1"/>
              </a:solidFill>
              <a:round/>
            </a:ln>
          </c:spPr>
          <c:marker>
            <c:symbol val="none"/>
          </c:marker>
          <c:xVal>
            <c:numRef>
              <c:f xml:space="preserve">'Шаг 2'!$BJ$94:$BK$94</c:f>
            </c:numRef>
          </c:xVal>
          <c:yVal>
            <c:numRef>
              <c:f xml:space="preserve">'Шаг 2'!$BJ$95:$BK$95</c:f>
            </c:numRef>
          </c:yVal>
          <c:smooth val="0"/>
        </c:ser>
        <c:ser>
          <c:idx val="1"/>
          <c:order val="1"/>
          <c:spPr bwMode="auto">
            <a:prstGeom prst="rect">
              <a:avLst/>
            </a:prstGeom>
            <a:solidFill>
              <a:schemeClr val="accent2"/>
            </a:solidFill>
            <a:ln w="19050" cap="rnd">
              <a:solidFill>
                <a:schemeClr val="accent2"/>
              </a:solidFill>
              <a:round/>
            </a:ln>
          </c:spPr>
          <c:marker>
            <c:symbol val="none"/>
          </c:marker>
          <c:xVal>
            <c:numRef>
              <c:f xml:space="preserve">'Шаг 2'!$BJ$97:$BK$97</c:f>
            </c:numRef>
          </c:xVal>
          <c:yVal>
            <c:numRef>
              <c:f xml:space="preserve">'Шаг 2'!$BJ$98:$BK$98</c:f>
            </c:numRef>
          </c:yVal>
          <c:smooth val="0"/>
        </c:ser>
        <c:ser>
          <c:idx val="2"/>
          <c:order val="2"/>
          <c:spPr bwMode="auto">
            <a:prstGeom prst="rect">
              <a:avLst/>
            </a:prstGeom>
            <a:solidFill>
              <a:schemeClr val="accent3"/>
            </a:solidFill>
            <a:ln w="19050" cap="rnd">
              <a:solidFill>
                <a:schemeClr val="accent3"/>
              </a:solidFill>
              <a:round/>
            </a:ln>
          </c:spPr>
          <c:marker>
            <c:symbol val="none"/>
          </c:marker>
          <c:xVal>
            <c:numRef>
              <c:f xml:space="preserve">'Шаг 2'!$BJ$100:$BK$100</c:f>
            </c:numRef>
          </c:xVal>
          <c:yVal>
            <c:numRef>
              <c:f xml:space="preserve">'Шаг 2'!$BJ$101:$BK$101</c:f>
            </c:numRef>
          </c:yVal>
          <c:smooth val="0"/>
        </c:ser>
        <c:ser>
          <c:idx val="3"/>
          <c:order val="3"/>
          <c:spPr bwMode="auto">
            <a:prstGeom prst="rect">
              <a:avLst/>
            </a:prstGeom>
            <a:solidFill>
              <a:schemeClr val="accent4"/>
            </a:solidFill>
            <a:ln w="19050" cap="rnd">
              <a:solidFill>
                <a:schemeClr val="accent4"/>
              </a:solidFill>
              <a:round/>
            </a:ln>
          </c:spPr>
          <c:marker>
            <c:symbol val="none"/>
          </c:marker>
          <c:xVal>
            <c:numRef>
              <c:f xml:space="preserve">'Шаг 2'!$BJ$103:$BK$103</c:f>
            </c:numRef>
          </c:xVal>
          <c:yVal>
            <c:numRef>
              <c:f xml:space="preserve">'Шаг 2'!$BJ$104:$BK$104</c:f>
            </c:numRef>
          </c:yVal>
          <c:smooth val="0"/>
        </c:ser>
        <c:ser>
          <c:idx val="5"/>
          <c:order val="4"/>
          <c:spPr bwMode="auto">
            <a:prstGeom prst="rect">
              <a:avLst/>
            </a:prstGeom>
            <a:solidFill>
              <a:schemeClr val="accent6"/>
            </a:solidFill>
            <a:ln w="19050" cap="rnd">
              <a:solidFill>
                <a:schemeClr val="accent6"/>
              </a:solidFill>
              <a:round/>
            </a:ln>
          </c:spPr>
          <c:marker>
            <c:symbol val="none"/>
          </c:marker>
          <c:xVal>
            <c:numRef>
              <c:f xml:space="preserve">'Шаг 2'!$BJ$106:$BK$106</c:f>
            </c:numRef>
          </c:xVal>
          <c:yVal>
            <c:numRef>
              <c:f xml:space="preserve">'Шаг 2'!$BJ$107:$BK$107</c:f>
            </c:numRef>
          </c:yVal>
          <c:smooth val="0"/>
        </c:ser>
        <c:ser>
          <c:idx val="4"/>
          <c:order val="5"/>
          <c:spPr bwMode="auto">
            <a:prstGeom prst="rect">
              <a:avLst/>
            </a:prstGeom>
            <a:solidFill>
              <a:schemeClr val="accent5"/>
            </a:solidFill>
            <a:ln w="19050" cap="rnd">
              <a:solidFill>
                <a:schemeClr val="accent5"/>
              </a:solidFill>
              <a:round/>
            </a:ln>
          </c:spPr>
          <c:marker>
            <c:symbol val="none"/>
          </c:marker>
          <c:xVal>
            <c:numRef>
              <c:f xml:space="preserve">'Шаг 2'!$BJ$103:$BK$103</c:f>
            </c:numRef>
          </c:xVal>
          <c:yVal>
            <c:numRef>
              <c:f xml:space="preserve">'Шаг 2'!$BJ$104:$BK$104</c:f>
            </c:numRef>
          </c:yVal>
          <c:smooth val="0"/>
        </c:ser>
        <c:ser>
          <c:idx val="6"/>
          <c:order val="6"/>
          <c:spPr bwMode="auto">
            <a:prstGeom prst="rect">
              <a:avLst/>
            </a:prstGeom>
            <a:solidFill>
              <a:schemeClr val="accent1">
                <a:lumMod val="60000"/>
              </a:schemeClr>
            </a:solidFill>
            <a:ln w="19050" cap="rnd">
              <a:solidFill>
                <a:schemeClr val="accent1">
                  <a:lumMod val="60000"/>
                </a:schemeClr>
              </a:solidFill>
              <a:round/>
            </a:ln>
          </c:spPr>
          <c:marker>
            <c:symbol val="none"/>
          </c:marker>
          <c:xVal>
            <c:numRef>
              <c:f xml:space="preserve">'Шаг 2'!$BJ$109:$BK$109</c:f>
            </c:numRef>
          </c:xVal>
          <c:yVal>
            <c:numRef>
              <c:f xml:space="preserve">'Шаг 2'!$BJ$110:$BK$110</c:f>
            </c:numRef>
          </c:yVal>
          <c:smooth val="0"/>
        </c:ser>
        <c:ser>
          <c:idx val="8"/>
          <c:order val="7"/>
          <c:spPr bwMode="auto">
            <a:prstGeom prst="rect">
              <a:avLst/>
            </a:prstGeom>
            <a:solidFill>
              <a:schemeClr val="accent3">
                <a:lumMod val="60000"/>
              </a:schemeClr>
            </a:solidFill>
            <a:ln w="19050" cap="rnd">
              <a:solidFill>
                <a:schemeClr val="accent3">
                  <a:lumMod val="60000"/>
                </a:schemeClr>
              </a:solidFill>
              <a:round/>
            </a:ln>
          </c:spPr>
          <c:marker>
            <c:symbol val="none"/>
          </c:marker>
          <c:xVal>
            <c:numRef>
              <c:f xml:space="preserve">'Шаг 2'!$BJ$112:$BK$112</c:f>
            </c:numRef>
          </c:xVal>
          <c:yVal>
            <c:numRef>
              <c:f xml:space="preserve">'Шаг 2'!$BJ$113:$BK$113</c:f>
            </c:numRef>
          </c:yVal>
          <c:smooth val="0"/>
        </c:ser>
        <c:dLbls>
          <c:showBubbleSize val="0"/>
          <c:showCatName val="0"/>
          <c:showLeaderLines val="0"/>
          <c:showLegendKey val="0"/>
          <c:showPercent val="0"/>
          <c:showSerName val="0"/>
          <c:showVal val="0"/>
        </c:dLbls>
        <c:axId val="1866169643"/>
        <c:axId val="1866169644"/>
      </c:scatterChart>
      <c:valAx>
        <c:axId val="1866169643"/>
        <c:scaling>
          <c:orientation val="minMax"/>
        </c:scaling>
        <c:delete val="0"/>
        <c:axPos val="b"/>
        <c:majorGridlines>
          <c:spPr bwMode="auto">
            <a:prstGeom prst="rect">
              <a:avLst/>
            </a:prstGeom>
            <a:noFill/>
            <a:ln w="9525" cap="flat" cmpd="sng" algn="ctr">
              <a:solidFill>
                <a:schemeClr val="tx1">
                  <a:lumMod val="15000"/>
                  <a:lumOff val="85000"/>
                </a:schemeClr>
              </a:solidFill>
              <a:round/>
            </a:ln>
          </c:spPr>
        </c:majorGridlines>
        <c:numFmt formatCode="General" sourceLinked="1"/>
        <c:majorTickMark val="none"/>
        <c:minorTickMark val="none"/>
        <c:tickLblPos val="nextTo"/>
        <c:spPr bwMode="auto">
          <a:prstGeom prst="rect">
            <a:avLst/>
          </a:prstGeom>
          <a:noFill/>
          <a:ln w="9525" cap="flat" cmpd="sng" algn="ctr">
            <a:solidFill>
              <a:schemeClr val="tx1">
                <a:lumMod val="25000"/>
                <a:lumOff val="75000"/>
              </a:schemeClr>
            </a:solidFill>
            <a:round/>
          </a:ln>
        </c:spPr>
        <c:txPr>
          <a:bodyPr/>
          <a:p>
            <a:pPr>
              <a:defRPr sz="900">
                <a:solidFill>
                  <a:schemeClr val="tx1">
                    <a:lumMod val="65000"/>
                    <a:lumOff val="35000"/>
                  </a:schemeClr>
                </a:solidFill>
                <a:latin typeface="+mn-lt"/>
                <a:ea typeface="+mn-ea"/>
                <a:cs typeface="+mn-cs"/>
              </a:defRPr>
            </a:pPr>
            <a:endParaRPr/>
          </a:p>
        </c:txPr>
        <c:crossAx val="1866169644"/>
        <c:crosses val="autoZero"/>
        <c:crossBetween val="between"/>
      </c:valAx>
      <c:valAx>
        <c:axId val="1866169644"/>
        <c:scaling>
          <c:orientation val="minMax"/>
        </c:scaling>
        <c:delete val="0"/>
        <c:axPos val="l"/>
        <c:majorGridlines>
          <c:spPr bwMode="auto">
            <a:prstGeom prst="rect">
              <a:avLst/>
            </a:prstGeom>
            <a:noFill/>
            <a:ln w="9525" cap="flat" cmpd="sng" algn="ctr">
              <a:solidFill>
                <a:schemeClr val="tx1">
                  <a:lumMod val="15000"/>
                  <a:lumOff val="85000"/>
                </a:schemeClr>
              </a:solidFill>
              <a:round/>
            </a:ln>
          </c:spPr>
        </c:majorGridlines>
        <c:numFmt formatCode="General" sourceLinked="1"/>
        <c:majorTickMark val="none"/>
        <c:minorTickMark val="none"/>
        <c:tickLblPos val="nextTo"/>
        <c:spPr bwMode="auto">
          <a:prstGeom prst="rect">
            <a:avLst/>
          </a:prstGeom>
          <a:noFill/>
          <a:ln w="9525" cap="flat" cmpd="sng" algn="ctr">
            <a:solidFill>
              <a:schemeClr val="tx1">
                <a:lumMod val="25000"/>
                <a:lumOff val="75000"/>
              </a:schemeClr>
            </a:solidFill>
            <a:round/>
          </a:ln>
        </c:spPr>
        <c:txPr>
          <a:bodyPr/>
          <a:p>
            <a:pPr>
              <a:defRPr sz="900">
                <a:solidFill>
                  <a:schemeClr val="tx1">
                    <a:lumMod val="65000"/>
                    <a:lumOff val="35000"/>
                  </a:schemeClr>
                </a:solidFill>
                <a:latin typeface="+mn-lt"/>
                <a:ea typeface="+mn-ea"/>
                <a:cs typeface="+mn-cs"/>
              </a:defRPr>
            </a:pPr>
            <a:endParaRPr/>
          </a:p>
        </c:txPr>
        <c:crossAx val="1866169643"/>
        <c:crosses val="autoZero"/>
        <c:crossBetween val="between"/>
      </c:valAx>
      <c:spPr bwMode="auto">
        <a:prstGeom prst="rect">
          <a:avLst/>
        </a:prstGeom>
        <a:noFill/>
        <a:ln>
          <a:noFill/>
        </a:ln>
      </c:spPr>
    </c:plotArea>
    <c:showDLblsOverMax val="0"/>
  </c:chart>
  <c:spPr bwMode="auto">
    <a:xfrm>
      <a:off x="33661349" y="18107024"/>
      <a:ext cx="5124448" cy="3457575"/>
    </a:xfrm>
    <a:prstGeom prst="rect">
      <a:avLst/>
    </a:prstGeom>
    <a:solidFill>
      <a:schemeClr val="bg1"/>
    </a:solidFill>
    <a:ln w="9525" cap="flat" cmpd="sng" algn="ctr">
      <a:solidFill>
        <a:schemeClr val="tx1">
          <a:lumMod val="15000"/>
          <a:lumOff val="85000"/>
        </a:schemeClr>
      </a:solidFill>
      <a:round/>
    </a:ln>
  </c:spPr>
  <c:txPr>
    <a:bodyPr/>
    <a:p>
      <a:pPr>
        <a:defRPr sz="1000">
          <a:solidFill>
            <a:schemeClr val="tx1"/>
          </a:solidFill>
          <a:latin typeface="+mn-lt"/>
          <a:ea typeface="+mn-ea"/>
          <a:cs typeface="+mn-cs"/>
        </a:defRPr>
      </a:pPr>
      <a:endParaRPr/>
    </a:p>
  </c:txPr>
  <c:printSettings>
    <c:headerFooter/>
    <c:pageMargins l="0.69999999999999996" r="0.69999999999999996" t="0.75" b="0.75" header="0.29999999999999999" footer="0.29999999999999999"/>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mc="http://schemas.openxmlformats.org/markup-compatibility/2006" xmlns:c14="http://schemas.microsoft.com/office/drawing/2007/8/2/chart">
  <c:date1904 val="0"/>
  <c:lang val="en-US"/>
  <c:roundedCorners val="0"/>
  <mc:AlternateContent>
    <mc:Choice Requires="c14">
      <c14:style val="102"/>
    </mc:Choice>
    <mc:Fallback>
      <c:style val="2"/>
    </mc:Fallback>
  </mc:AlternateContent>
  <c:chart>
    <c:title>
      <c:tx>
        <c:rich>
          <a:bodyPr/>
          <a:p>
            <a:pPr>
              <a:defRPr sz="1400" b="0" spc="0">
                <a:solidFill>
                  <a:schemeClr val="tx1">
                    <a:lumMod val="65000"/>
                    <a:lumOff val="35000"/>
                  </a:schemeClr>
                </a:solidFill>
                <a:latin typeface="+mn-lt"/>
                <a:ea typeface="+mn-ea"/>
                <a:cs typeface="+mn-cs"/>
              </a:defRPr>
            </a:pPr>
            <a:r>
              <a:rPr/>
              <a:t>Распределение наблюдаемых отклонений</a:t>
            </a:r>
            <a:endParaRPr/>
          </a:p>
        </c:rich>
      </c:tx>
      <c:layout/>
      <c:overlay val="0"/>
      <c:spPr bwMode="auto">
        <a:prstGeom prst="rect">
          <a:avLst/>
        </a:prstGeom>
        <a:noFill/>
        <a:ln>
          <a:noFill/>
        </a:ln>
      </c:spPr>
      <c:txPr>
        <a:bodyPr/>
        <a:p>
          <a:pPr>
            <a:defRPr sz="1400" b="0" spc="0">
              <a:solidFill>
                <a:schemeClr val="tx1">
                  <a:lumMod val="65000"/>
                  <a:lumOff val="35000"/>
                </a:schemeClr>
              </a:solidFill>
              <a:latin typeface="+mn-lt"/>
              <a:ea typeface="+mn-ea"/>
              <a:cs typeface="+mn-cs"/>
            </a:defRPr>
          </a:pPr>
          <a:endParaRPr/>
        </a:p>
      </c:txPr>
    </c:title>
    <c:autoTitleDeleted val="0"/>
    <c:plotArea>
      <c:layout>
        <c:manualLayout/>
      </c:layout>
      <c:barChart>
        <c:barDir val="col"/>
        <c:grouping val="clustered"/>
        <c:varyColors val="0"/>
        <c:ser>
          <c:idx val="0"/>
          <c:order val="0"/>
          <c:spPr bwMode="auto">
            <a:prstGeom prst="rect">
              <a:avLst/>
            </a:prstGeom>
            <a:solidFill>
              <a:schemeClr val="accent1"/>
            </a:solidFill>
            <a:ln>
              <a:noFill/>
            </a:ln>
          </c:spPr>
          <c:invertIfNegative val="0"/>
          <c:cat>
            <c:numRef>
              <c:f xml:space="preserve">'Шаг 2'!$AQ$53:$BC$53</c:f>
              <c:numCache>
                <c:formatCode>General</c:formatCode>
                <c:ptCount val="13"/>
                <c:pt idx="0" formatCode="General">
                  <c:v>0</c:v>
                </c:pt>
                <c:pt idx="1" formatCode="General">
                  <c:v>1</c:v>
                </c:pt>
                <c:pt idx="2" formatCode="General">
                  <c:v>2</c:v>
                </c:pt>
                <c:pt idx="3" formatCode="General">
                  <c:v>3</c:v>
                </c:pt>
                <c:pt idx="4" formatCode="General">
                  <c:v>5</c:v>
                </c:pt>
                <c:pt idx="5" formatCode="General">
                  <c:v>6</c:v>
                </c:pt>
                <c:pt idx="6" formatCode="General">
                  <c:v>8</c:v>
                </c:pt>
                <c:pt idx="7" formatCode="General">
                  <c:v>9</c:v>
                </c:pt>
                <c:pt idx="8" formatCode="General">
                  <c:v>10</c:v>
                </c:pt>
                <c:pt idx="9" formatCode="General">
                  <c:v>12</c:v>
                </c:pt>
                <c:pt idx="10" formatCode="General">
                  <c:v>13</c:v>
                </c:pt>
                <c:pt idx="11" formatCode="0">
                  <c:v>14</c:v>
                </c:pt>
                <c:pt idx="12" formatCode="0">
                  <c:v>20</c:v>
                </c:pt>
              </c:numCache>
            </c:numRef>
          </c:cat>
          <c:val>
            <c:numRef>
              <c:f xml:space="preserve">'Шаг 2'!$AQ$54:$BC$54</c:f>
              <c:numCache>
                <c:formatCode>General</c:formatCode>
                <c:ptCount val="13"/>
                <c:pt idx="0" formatCode="General">
                  <c:v>3</c:v>
                </c:pt>
                <c:pt idx="1" formatCode="General">
                  <c:v>4</c:v>
                </c:pt>
                <c:pt idx="2" formatCode="General">
                  <c:v>3</c:v>
                </c:pt>
                <c:pt idx="3" formatCode="General">
                  <c:v>2</c:v>
                </c:pt>
                <c:pt idx="4" formatCode="General">
                  <c:v>3</c:v>
                </c:pt>
                <c:pt idx="5" formatCode="General">
                  <c:v>1</c:v>
                </c:pt>
                <c:pt idx="6" formatCode="General">
                  <c:v>1</c:v>
                </c:pt>
                <c:pt idx="7" formatCode="General">
                  <c:v>4</c:v>
                </c:pt>
                <c:pt idx="8" formatCode="General">
                  <c:v>1</c:v>
                </c:pt>
                <c:pt idx="9" formatCode="General">
                  <c:v>2</c:v>
                </c:pt>
                <c:pt idx="10" formatCode="General">
                  <c:v>1</c:v>
                </c:pt>
                <c:pt idx="11" formatCode="0">
                  <c:v>1</c:v>
                </c:pt>
                <c:pt idx="12" formatCode="0">
                  <c:v>1</c:v>
                </c:pt>
              </c:numCache>
            </c:numRef>
          </c:val>
        </c:ser>
        <c:dLbls>
          <c:showBubbleSize val="0"/>
          <c:showCatName val="0"/>
          <c:showLeaderLines val="0"/>
          <c:showLegendKey val="0"/>
          <c:showPercent val="0"/>
          <c:showSerName val="0"/>
          <c:showVal val="0"/>
        </c:dLbls>
        <c:gapWidth val="150"/>
        <c:axId val="1866169516"/>
        <c:axId val="1866169517"/>
      </c:barChart>
      <c:lineChart>
        <c:grouping val="standard"/>
        <c:varyColors val="0"/>
        <c:ser>
          <c:idx val="1"/>
          <c:order val="1"/>
          <c:spPr bwMode="auto">
            <a:prstGeom prst="rect">
              <a:avLst/>
            </a:prstGeom>
            <a:solidFill>
              <a:schemeClr val="accent2"/>
            </a:solidFill>
            <a:ln w="28575" cap="rnd">
              <a:solidFill>
                <a:schemeClr val="accent2"/>
              </a:solidFill>
              <a:round/>
            </a:ln>
          </c:spPr>
          <c:marker>
            <c:symbol val="none"/>
          </c:marker>
          <c:cat>
            <c:numRef>
              <c:f xml:space="preserve">'Шаг 2'!$AQ$53:$BC$53</c:f>
              <c:numCache>
                <c:formatCode>General</c:formatCode>
                <c:ptCount val="13"/>
                <c:pt idx="0" formatCode="General">
                  <c:v>0</c:v>
                </c:pt>
                <c:pt idx="1" formatCode="General">
                  <c:v>1</c:v>
                </c:pt>
                <c:pt idx="2" formatCode="General">
                  <c:v>2</c:v>
                </c:pt>
                <c:pt idx="3" formatCode="General">
                  <c:v>3</c:v>
                </c:pt>
                <c:pt idx="4" formatCode="General">
                  <c:v>5</c:v>
                </c:pt>
                <c:pt idx="5" formatCode="General">
                  <c:v>6</c:v>
                </c:pt>
                <c:pt idx="6" formatCode="General">
                  <c:v>8</c:v>
                </c:pt>
                <c:pt idx="7" formatCode="General">
                  <c:v>9</c:v>
                </c:pt>
                <c:pt idx="8" formatCode="General">
                  <c:v>10</c:v>
                </c:pt>
                <c:pt idx="9" formatCode="General">
                  <c:v>12</c:v>
                </c:pt>
                <c:pt idx="10" formatCode="General">
                  <c:v>13</c:v>
                </c:pt>
                <c:pt idx="11" formatCode="0">
                  <c:v>14</c:v>
                </c:pt>
                <c:pt idx="12" formatCode="0">
                  <c:v>20</c:v>
                </c:pt>
              </c:numCache>
            </c:numRef>
          </c:cat>
          <c:val>
            <c:numRef>
              <c:f xml:space="preserve">'Шаг 2'!$AQ$55:$BC$55</c:f>
              <c:numCache>
                <c:formatCode>General</c:formatCode>
                <c:ptCount val="13"/>
                <c:pt idx="0">
                  <c:v>3</c:v>
                </c:pt>
                <c:pt idx="1">
                  <c:v>3</c:v>
                </c:pt>
                <c:pt idx="2">
                  <c:v>3</c:v>
                </c:pt>
                <c:pt idx="3">
                  <c:v>3</c:v>
                </c:pt>
                <c:pt idx="4">
                  <c:v>3</c:v>
                </c:pt>
                <c:pt idx="5">
                  <c:v>3</c:v>
                </c:pt>
                <c:pt idx="6">
                  <c:v>3</c:v>
                </c:pt>
                <c:pt idx="7">
                  <c:v>3</c:v>
                </c:pt>
                <c:pt idx="8">
                  <c:v>3</c:v>
                </c:pt>
                <c:pt idx="9">
                  <c:v>3</c:v>
                </c:pt>
                <c:pt idx="10">
                  <c:v>3</c:v>
                </c:pt>
                <c:pt idx="11">
                  <c:v>3</c:v>
                </c:pt>
                <c:pt idx="12">
                  <c:v>3</c:v>
                </c:pt>
              </c:numCache>
            </c:numRef>
          </c:val>
          <c:smooth val="0"/>
        </c:ser>
        <c:dLbls>
          <c:showBubbleSize val="0"/>
          <c:showCatName val="0"/>
          <c:showLeaderLines val="0"/>
          <c:showLegendKey val="0"/>
          <c:showPercent val="0"/>
          <c:showSerName val="0"/>
          <c:showVal val="0"/>
        </c:dLbls>
        <c:marker val="0"/>
        <c:smooth val="0"/>
        <c:axId val="1866169516"/>
        <c:axId val="1866169517"/>
      </c:lineChart>
      <c:catAx>
        <c:axId val="1866169516"/>
        <c:scaling>
          <c:orientation val="minMax"/>
        </c:scaling>
        <c:delete val="0"/>
        <c:axPos val="b"/>
        <c:numFmt formatCode="General" sourceLinked="1"/>
        <c:majorTickMark val="none"/>
        <c:minorTickMark val="none"/>
        <c:tickLblPos val="nextTo"/>
        <c:spPr bwMode="auto">
          <a:prstGeom prst="rect">
            <a:avLst/>
          </a:prstGeom>
          <a:noFill/>
          <a:ln w="9525" cap="flat" cmpd="sng" algn="ctr">
            <a:solidFill>
              <a:schemeClr val="tx1">
                <a:lumMod val="15000"/>
                <a:lumOff val="85000"/>
              </a:schemeClr>
            </a:solidFill>
            <a:round/>
          </a:ln>
        </c:spPr>
        <c:txPr>
          <a:bodyPr/>
          <a:p>
            <a:pPr>
              <a:defRPr sz="900">
                <a:solidFill>
                  <a:schemeClr val="tx1">
                    <a:lumMod val="65000"/>
                    <a:lumOff val="35000"/>
                  </a:schemeClr>
                </a:solidFill>
                <a:latin typeface="+mn-lt"/>
                <a:ea typeface="+mn-ea"/>
                <a:cs typeface="+mn-cs"/>
              </a:defRPr>
            </a:pPr>
            <a:endParaRPr/>
          </a:p>
        </c:txPr>
        <c:crossAx val="1866169517"/>
        <c:crosses val="autoZero"/>
        <c:auto val="1"/>
        <c:lblAlgn val="ctr"/>
        <c:lblOffset val="100"/>
        <c:tickMarkSkip val="2"/>
        <c:noMultiLvlLbl val="0"/>
      </c:catAx>
      <c:valAx>
        <c:axId val="1866169517"/>
        <c:scaling>
          <c:orientation val="minMax"/>
        </c:scaling>
        <c:delete val="0"/>
        <c:axPos val="l"/>
        <c:majorGridlines>
          <c:spPr bwMode="auto">
            <a:prstGeom prst="rect">
              <a:avLst/>
            </a:prstGeom>
            <a:noFill/>
            <a:ln w="9525" cap="flat" cmpd="sng" algn="ctr">
              <a:solidFill>
                <a:schemeClr val="tx1">
                  <a:lumMod val="15000"/>
                  <a:lumOff val="85000"/>
                </a:schemeClr>
              </a:solidFill>
              <a:round/>
            </a:ln>
          </c:spPr>
        </c:majorGridlines>
        <c:numFmt formatCode="General" sourceLinked="1"/>
        <c:majorTickMark val="none"/>
        <c:minorTickMark val="none"/>
        <c:tickLblPos val="nextTo"/>
        <c:spPr bwMode="auto">
          <a:prstGeom prst="rect">
            <a:avLst/>
          </a:prstGeom>
          <a:noFill/>
          <a:ln>
            <a:noFill/>
          </a:ln>
        </c:spPr>
        <c:txPr>
          <a:bodyPr/>
          <a:p>
            <a:pPr>
              <a:defRPr sz="900">
                <a:solidFill>
                  <a:schemeClr val="tx1">
                    <a:lumMod val="65000"/>
                    <a:lumOff val="35000"/>
                  </a:schemeClr>
                </a:solidFill>
                <a:latin typeface="+mn-lt"/>
                <a:ea typeface="+mn-ea"/>
                <a:cs typeface="+mn-cs"/>
              </a:defRPr>
            </a:pPr>
            <a:endParaRPr/>
          </a:p>
        </c:txPr>
        <c:crossAx val="1866169516"/>
        <c:crosses val="autoZero"/>
        <c:crossBetween val="between"/>
      </c:valAx>
      <c:spPr bwMode="auto">
        <a:prstGeom prst="rect">
          <a:avLst/>
        </a:prstGeom>
        <a:noFill/>
        <a:ln>
          <a:noFill/>
        </a:ln>
      </c:spPr>
    </c:plotArea>
    <c:plotVisOnly val="1"/>
    <c:dispBlanksAs val="gap"/>
    <c:showDLblsOverMax val="0"/>
  </c:chart>
  <c:spPr bwMode="auto">
    <a:xfrm>
      <a:off x="25145995" y="10868024"/>
      <a:ext cx="5514978" cy="2724147"/>
    </a:xfrm>
    <a:prstGeom prst="rect">
      <a:avLst/>
    </a:prstGeom>
    <a:solidFill>
      <a:schemeClr val="bg1"/>
    </a:solidFill>
    <a:ln w="9525" cap="flat" cmpd="sng" algn="ctr">
      <a:solidFill>
        <a:schemeClr val="tx1">
          <a:lumMod val="15000"/>
          <a:lumOff val="85000"/>
        </a:schemeClr>
      </a:solidFill>
      <a:round/>
    </a:ln>
  </c:spPr>
  <c:txPr>
    <a:bodyPr/>
    <a:p>
      <a:pPr>
        <a:defRPr sz="1000">
          <a:solidFill>
            <a:schemeClr val="tx1"/>
          </a:solidFill>
          <a:latin typeface="+mn-lt"/>
          <a:ea typeface="+mn-ea"/>
          <a:cs typeface="+mn-cs"/>
        </a:defRPr>
      </a:pPr>
      <a:endParaRPr/>
    </a:p>
  </c:txPr>
  <c:printSettings>
    <c:headerFooter/>
    <c:pageMargins l="0.69999999999999996" r="0.69999999999999996" t="0.75" b="0.75" header="0.29999999999999999" footer="0.29999999999999999"/>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mc="http://schemas.openxmlformats.org/markup-compatibility/2006" xmlns:c14="http://schemas.microsoft.com/office/drawing/2007/8/2/chart">
  <c:date1904 val="0"/>
  <c:lang val="en-US"/>
  <c:roundedCorners val="0"/>
  <mc:AlternateContent>
    <mc:Choice Requires="c14">
      <c14:style val="102"/>
    </mc:Choice>
    <mc:Fallback>
      <c:style val="2"/>
    </mc:Fallback>
  </mc:AlternateContent>
  <c:chart>
    <c:title>
      <c:tx>
        <c:rich>
          <a:bodyPr/>
          <a:p>
            <a:pPr>
              <a:defRPr sz="1400" b="0" spc="0">
                <a:solidFill>
                  <a:schemeClr val="tx1">
                    <a:lumMod val="65000"/>
                    <a:lumOff val="35000"/>
                  </a:schemeClr>
                </a:solidFill>
                <a:latin typeface="+mn-lt"/>
                <a:ea typeface="+mn-ea"/>
                <a:cs typeface="+mn-cs"/>
              </a:defRPr>
            </a:pPr>
            <a:r>
              <a:rPr/>
              <a:t>Эмпирическое распределение</a:t>
            </a:r>
            <a:endParaRPr/>
          </a:p>
        </c:rich>
      </c:tx>
      <c:layout/>
      <c:overlay val="0"/>
      <c:spPr bwMode="auto">
        <a:prstGeom prst="rect">
          <a:avLst/>
        </a:prstGeom>
        <a:noFill/>
        <a:ln>
          <a:noFill/>
        </a:ln>
      </c:spPr>
      <c:txPr>
        <a:bodyPr/>
        <a:p>
          <a:pPr>
            <a:defRPr sz="1400" b="0" spc="0">
              <a:solidFill>
                <a:schemeClr val="tx1">
                  <a:lumMod val="65000"/>
                  <a:lumOff val="35000"/>
                </a:schemeClr>
              </a:solidFill>
              <a:latin typeface="+mn-lt"/>
              <a:ea typeface="+mn-ea"/>
              <a:cs typeface="+mn-cs"/>
            </a:defRPr>
          </a:pPr>
          <a:endParaRPr/>
        </a:p>
      </c:txPr>
    </c:title>
    <c:autoTitleDeleted val="0"/>
    <c:plotArea>
      <c:layout>
        <c:manualLayout/>
      </c:layout>
      <c:scatterChart>
        <c:scatterStyle val="line"/>
        <c:varyColors val="0"/>
        <c:ser>
          <c:idx val="0"/>
          <c:order val="0"/>
          <c:spPr bwMode="auto">
            <a:prstGeom prst="rect">
              <a:avLst/>
            </a:prstGeom>
            <a:solidFill>
              <a:schemeClr val="accent1"/>
            </a:solidFill>
            <a:ln w="19050" cap="rnd">
              <a:solidFill>
                <a:schemeClr val="accent1"/>
              </a:solidFill>
              <a:round/>
            </a:ln>
          </c:spPr>
          <c:marker>
            <c:symbol val="none"/>
          </c:marker>
          <c:xVal>
            <c:numRef>
              <c:f xml:space="preserve">'Шаг 2'!$BS$94:$BT$94</c:f>
            </c:numRef>
          </c:xVal>
          <c:yVal>
            <c:numRef>
              <c:f xml:space="preserve">'Шаг 2'!$BS$95:$BT$95</c:f>
            </c:numRef>
          </c:yVal>
          <c:smooth val="0"/>
        </c:ser>
        <c:ser>
          <c:idx val="1"/>
          <c:order val="1"/>
          <c:spPr bwMode="auto">
            <a:prstGeom prst="rect">
              <a:avLst/>
            </a:prstGeom>
            <a:solidFill>
              <a:schemeClr val="accent2"/>
            </a:solidFill>
            <a:ln w="19050" cap="rnd">
              <a:solidFill>
                <a:schemeClr val="accent2"/>
              </a:solidFill>
              <a:round/>
            </a:ln>
          </c:spPr>
          <c:marker>
            <c:symbol val="none"/>
          </c:marker>
          <c:xVal>
            <c:numRef>
              <c:f xml:space="preserve">'Шаг 2'!$BS$97:$BT$97</c:f>
            </c:numRef>
          </c:xVal>
          <c:yVal>
            <c:numRef>
              <c:f xml:space="preserve">'Шаг 2'!$BS$98:$BT$98</c:f>
            </c:numRef>
          </c:yVal>
          <c:smooth val="0"/>
        </c:ser>
        <c:ser>
          <c:idx val="2"/>
          <c:order val="2"/>
          <c:spPr bwMode="auto">
            <a:prstGeom prst="rect">
              <a:avLst/>
            </a:prstGeom>
            <a:solidFill>
              <a:schemeClr val="accent3"/>
            </a:solidFill>
            <a:ln w="19050" cap="rnd">
              <a:solidFill>
                <a:schemeClr val="accent3"/>
              </a:solidFill>
              <a:round/>
            </a:ln>
          </c:spPr>
          <c:marker>
            <c:symbol val="none"/>
          </c:marker>
          <c:xVal>
            <c:numRef>
              <c:f xml:space="preserve">'Шаг 2'!$BS$100:$BT$100</c:f>
            </c:numRef>
          </c:xVal>
          <c:yVal>
            <c:numRef>
              <c:f xml:space="preserve">'Шаг 2'!$BS$101:$BT$101</c:f>
            </c:numRef>
          </c:yVal>
          <c:smooth val="0"/>
        </c:ser>
        <c:ser>
          <c:idx val="3"/>
          <c:order val="3"/>
          <c:spPr bwMode="auto">
            <a:prstGeom prst="rect">
              <a:avLst/>
            </a:prstGeom>
            <a:solidFill>
              <a:schemeClr val="accent4"/>
            </a:solidFill>
            <a:ln w="19050" cap="rnd">
              <a:solidFill>
                <a:schemeClr val="accent4"/>
              </a:solidFill>
              <a:round/>
            </a:ln>
          </c:spPr>
          <c:marker>
            <c:symbol val="none"/>
          </c:marker>
          <c:xVal>
            <c:numRef>
              <c:f xml:space="preserve">'Шаг 2'!$BS$103:$BT$103</c:f>
            </c:numRef>
          </c:xVal>
          <c:yVal>
            <c:numRef>
              <c:f xml:space="preserve">'Шаг 2'!$BS$104:$BT$104</c:f>
            </c:numRef>
          </c:yVal>
          <c:smooth val="0"/>
        </c:ser>
        <c:ser>
          <c:idx val="5"/>
          <c:order val="4"/>
          <c:spPr bwMode="auto">
            <a:prstGeom prst="rect">
              <a:avLst/>
            </a:prstGeom>
            <a:solidFill>
              <a:schemeClr val="accent6"/>
            </a:solidFill>
            <a:ln w="19050" cap="rnd">
              <a:solidFill>
                <a:schemeClr val="accent6"/>
              </a:solidFill>
              <a:round/>
            </a:ln>
          </c:spPr>
          <c:marker>
            <c:symbol val="none"/>
          </c:marker>
          <c:xVal>
            <c:numRef>
              <c:f xml:space="preserve">'Шаг 2'!$BS$106:$BT$106</c:f>
            </c:numRef>
          </c:xVal>
          <c:yVal>
            <c:numRef>
              <c:f xml:space="preserve">'Шаг 2'!$BS$107:$BT$107</c:f>
            </c:numRef>
          </c:yVal>
          <c:smooth val="0"/>
        </c:ser>
        <c:ser>
          <c:idx val="4"/>
          <c:order val="5"/>
          <c:spPr bwMode="auto">
            <a:prstGeom prst="rect">
              <a:avLst/>
            </a:prstGeom>
            <a:solidFill>
              <a:schemeClr val="accent5"/>
            </a:solidFill>
            <a:ln w="19050" cap="rnd">
              <a:solidFill>
                <a:schemeClr val="accent5"/>
              </a:solidFill>
              <a:round/>
            </a:ln>
          </c:spPr>
          <c:marker>
            <c:symbol val="none"/>
          </c:marker>
          <c:xVal>
            <c:numRef>
              <c:f xml:space="preserve">'Шаг 2'!$BS$109:$BT$109</c:f>
            </c:numRef>
          </c:xVal>
          <c:yVal>
            <c:numRef>
              <c:f xml:space="preserve">'Шаг 2'!$BS$110:$BT$110</c:f>
            </c:numRef>
          </c:yVal>
          <c:smooth val="0"/>
        </c:ser>
        <c:ser>
          <c:idx val="6"/>
          <c:order val="6"/>
          <c:spPr bwMode="auto">
            <a:prstGeom prst="rect">
              <a:avLst/>
            </a:prstGeom>
            <a:solidFill>
              <a:schemeClr val="accent1">
                <a:lumMod val="60000"/>
              </a:schemeClr>
            </a:solidFill>
            <a:ln w="19050" cap="rnd">
              <a:solidFill>
                <a:schemeClr val="accent1">
                  <a:lumMod val="60000"/>
                </a:schemeClr>
              </a:solidFill>
              <a:round/>
            </a:ln>
          </c:spPr>
          <c:marker>
            <c:symbol val="none"/>
          </c:marker>
          <c:xVal>
            <c:numRef>
              <c:f xml:space="preserve">'Шаг 2'!$BS$112:$BT$112</c:f>
            </c:numRef>
          </c:xVal>
          <c:yVal>
            <c:numRef>
              <c:f xml:space="preserve">'Шаг 2'!$BS$113:$BT$113</c:f>
            </c:numRef>
          </c:yVal>
          <c:smooth val="0"/>
        </c:ser>
        <c:ser>
          <c:idx val="8"/>
          <c:order val="7"/>
          <c:spPr bwMode="auto">
            <a:prstGeom prst="rect">
              <a:avLst/>
            </a:prstGeom>
            <a:solidFill>
              <a:schemeClr val="accent3">
                <a:lumMod val="60000"/>
              </a:schemeClr>
            </a:solidFill>
            <a:ln w="19050" cap="rnd">
              <a:solidFill>
                <a:schemeClr val="accent3">
                  <a:lumMod val="60000"/>
                </a:schemeClr>
              </a:solidFill>
              <a:round/>
            </a:ln>
          </c:spPr>
          <c:marker>
            <c:symbol val="none"/>
          </c:marker>
          <c:xVal>
            <c:numRef>
              <c:f xml:space="preserve">'Шаг 2'!$BS$115:$BT$115</c:f>
            </c:numRef>
          </c:xVal>
          <c:yVal>
            <c:numRef>
              <c:f xml:space="preserve">'Шаг 2'!$BS$116:$BT$116</c:f>
            </c:numRef>
          </c:yVal>
          <c:smooth val="0"/>
        </c:ser>
        <c:ser>
          <c:idx val="7"/>
          <c:order val="8"/>
          <c:spPr bwMode="auto">
            <a:prstGeom prst="rect">
              <a:avLst/>
            </a:prstGeom>
            <a:solidFill>
              <a:schemeClr val="accent2">
                <a:lumMod val="60000"/>
              </a:schemeClr>
            </a:solidFill>
            <a:ln w="19050" cap="rnd">
              <a:solidFill>
                <a:schemeClr val="accent2">
                  <a:lumMod val="60000"/>
                </a:schemeClr>
              </a:solidFill>
              <a:round/>
            </a:ln>
          </c:spPr>
          <c:marker>
            <c:symbol val="none"/>
          </c:marker>
          <c:dLbls>
            <c:showBubbleSize val="0"/>
            <c:showCatName val="0"/>
            <c:showLegendKey val="0"/>
            <c:showPercent val="0"/>
            <c:showSerName val="0"/>
            <c:showVal val="0"/>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s>
          <c:xVal>
            <c:numRef>
              <c:f xml:space="preserve">'Шаг 2'!$BS$118:$BT$118</c:f>
            </c:numRef>
          </c:xVal>
          <c:yVal>
            <c:numRef>
              <c:f xml:space="preserve">'Шаг 2'!$BS$119:$BT$119</c:f>
            </c:numRef>
          </c:yVal>
          <c:smooth val="0"/>
        </c:ser>
        <c:ser>
          <c:idx val="9"/>
          <c:order val="9"/>
          <c:spPr bwMode="auto">
            <a:prstGeom prst="rect">
              <a:avLst/>
            </a:prstGeom>
            <a:solidFill>
              <a:schemeClr val="accent4">
                <a:lumMod val="60000"/>
              </a:schemeClr>
            </a:solidFill>
            <a:ln w="19050" cap="rnd">
              <a:solidFill>
                <a:schemeClr val="accent4">
                  <a:lumMod val="60000"/>
                </a:schemeClr>
              </a:solidFill>
              <a:round/>
            </a:ln>
          </c:spPr>
          <c:marker>
            <c:symbol val="none"/>
          </c:marker>
          <c:dLbls>
            <c:showBubbleSize val="0"/>
            <c:showCatName val="0"/>
            <c:showLegendKey val="0"/>
            <c:showPercent val="0"/>
            <c:showSerName val="0"/>
            <c:showVal val="0"/>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s>
          <c:xVal>
            <c:numRef>
              <c:f xml:space="preserve">'Шаг 2'!$BS$121:$BT$121</c:f>
            </c:numRef>
          </c:xVal>
          <c:yVal>
            <c:numRef>
              <c:f xml:space="preserve">'Шаг 2'!$BS$122:$BT$122</c:f>
            </c:numRef>
          </c:yVal>
          <c:smooth val="0"/>
        </c:ser>
        <c:ser>
          <c:idx val="10"/>
          <c:order val="10"/>
          <c:spPr bwMode="auto">
            <a:prstGeom prst="rect">
              <a:avLst/>
            </a:prstGeom>
            <a:solidFill>
              <a:schemeClr val="accent5">
                <a:lumMod val="60000"/>
              </a:schemeClr>
            </a:solidFill>
            <a:ln w="19050" cap="rnd">
              <a:solidFill>
                <a:schemeClr val="accent5">
                  <a:lumMod val="60000"/>
                </a:schemeClr>
              </a:solidFill>
              <a:round/>
            </a:ln>
          </c:spPr>
          <c:marker>
            <c:symbol val="none"/>
          </c:marker>
          <c:dLbls>
            <c:showBubbleSize val="0"/>
            <c:showCatName val="0"/>
            <c:showLegendKey val="0"/>
            <c:showPercent val="0"/>
            <c:showSerName val="0"/>
            <c:showVal val="0"/>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s>
          <c:xVal>
            <c:numRef>
              <c:f xml:space="preserve">'Шаг 2'!$BS$124:$BT$124</c:f>
            </c:numRef>
          </c:xVal>
          <c:yVal>
            <c:numRef>
              <c:f xml:space="preserve">'Шаг 2'!$BS$125:$BT$125</c:f>
            </c:numRef>
          </c:yVal>
          <c:smooth val="0"/>
        </c:ser>
        <c:dLbls>
          <c:showBubbleSize val="0"/>
          <c:showCatName val="0"/>
          <c:showLeaderLines val="0"/>
          <c:showLegendKey val="0"/>
          <c:showPercent val="0"/>
          <c:showSerName val="0"/>
          <c:showVal val="0"/>
        </c:dLbls>
        <c:axId val="1866169648"/>
        <c:axId val="1866169649"/>
      </c:scatterChart>
      <c:valAx>
        <c:axId val="1866169648"/>
        <c:scaling>
          <c:orientation val="minMax"/>
        </c:scaling>
        <c:delete val="0"/>
        <c:axPos val="b"/>
        <c:majorGridlines>
          <c:spPr bwMode="auto">
            <a:prstGeom prst="rect">
              <a:avLst/>
            </a:prstGeom>
            <a:noFill/>
            <a:ln w="9525" cap="flat" cmpd="sng" algn="ctr">
              <a:solidFill>
                <a:schemeClr val="tx1">
                  <a:lumMod val="15000"/>
                  <a:lumOff val="85000"/>
                </a:schemeClr>
              </a:solidFill>
              <a:round/>
            </a:ln>
          </c:spPr>
        </c:majorGridlines>
        <c:numFmt formatCode="General" sourceLinked="1"/>
        <c:majorTickMark val="none"/>
        <c:minorTickMark val="none"/>
        <c:tickLblPos val="nextTo"/>
        <c:spPr bwMode="auto">
          <a:prstGeom prst="rect">
            <a:avLst/>
          </a:prstGeom>
          <a:noFill/>
          <a:ln w="9525" cap="flat" cmpd="sng" algn="ctr">
            <a:solidFill>
              <a:schemeClr val="tx1">
                <a:lumMod val="25000"/>
                <a:lumOff val="75000"/>
              </a:schemeClr>
            </a:solidFill>
            <a:round/>
          </a:ln>
        </c:spPr>
        <c:txPr>
          <a:bodyPr/>
          <a:p>
            <a:pPr>
              <a:defRPr sz="900">
                <a:solidFill>
                  <a:schemeClr val="tx1">
                    <a:lumMod val="65000"/>
                    <a:lumOff val="35000"/>
                  </a:schemeClr>
                </a:solidFill>
                <a:latin typeface="+mn-lt"/>
                <a:ea typeface="+mn-ea"/>
                <a:cs typeface="+mn-cs"/>
              </a:defRPr>
            </a:pPr>
            <a:endParaRPr/>
          </a:p>
        </c:txPr>
        <c:crossAx val="1866169649"/>
        <c:crosses val="autoZero"/>
        <c:crossBetween val="between"/>
      </c:valAx>
      <c:valAx>
        <c:axId val="1866169649"/>
        <c:scaling>
          <c:orientation val="minMax"/>
        </c:scaling>
        <c:delete val="0"/>
        <c:axPos val="l"/>
        <c:majorGridlines>
          <c:spPr bwMode="auto">
            <a:prstGeom prst="rect">
              <a:avLst/>
            </a:prstGeom>
            <a:noFill/>
            <a:ln w="9525" cap="flat" cmpd="sng" algn="ctr">
              <a:solidFill>
                <a:schemeClr val="tx1">
                  <a:lumMod val="15000"/>
                  <a:lumOff val="85000"/>
                </a:schemeClr>
              </a:solidFill>
              <a:round/>
            </a:ln>
          </c:spPr>
        </c:majorGridlines>
        <c:numFmt formatCode="General" sourceLinked="1"/>
        <c:majorTickMark val="none"/>
        <c:minorTickMark val="none"/>
        <c:tickLblPos val="nextTo"/>
        <c:spPr bwMode="auto">
          <a:prstGeom prst="rect">
            <a:avLst/>
          </a:prstGeom>
          <a:noFill/>
          <a:ln w="9525" cap="flat" cmpd="sng" algn="ctr">
            <a:solidFill>
              <a:schemeClr val="tx1">
                <a:lumMod val="25000"/>
                <a:lumOff val="75000"/>
              </a:schemeClr>
            </a:solidFill>
            <a:round/>
          </a:ln>
        </c:spPr>
        <c:txPr>
          <a:bodyPr/>
          <a:p>
            <a:pPr>
              <a:defRPr sz="900">
                <a:solidFill>
                  <a:schemeClr val="tx1">
                    <a:lumMod val="65000"/>
                    <a:lumOff val="35000"/>
                  </a:schemeClr>
                </a:solidFill>
                <a:latin typeface="+mn-lt"/>
                <a:ea typeface="+mn-ea"/>
                <a:cs typeface="+mn-cs"/>
              </a:defRPr>
            </a:pPr>
            <a:endParaRPr/>
          </a:p>
        </c:txPr>
        <c:crossAx val="1866169648"/>
        <c:crosses val="autoZero"/>
        <c:crossBetween val="between"/>
      </c:valAx>
      <c:spPr bwMode="auto">
        <a:prstGeom prst="rect">
          <a:avLst/>
        </a:prstGeom>
        <a:noFill/>
        <a:ln>
          <a:noFill/>
        </a:ln>
      </c:spPr>
    </c:plotArea>
    <c:showDLblsOverMax val="0"/>
  </c:chart>
  <c:spPr bwMode="auto">
    <a:xfrm>
      <a:off x="40605074" y="18811874"/>
      <a:ext cx="3724274" cy="2400300"/>
    </a:xfrm>
    <a:prstGeom prst="rect">
      <a:avLst/>
    </a:prstGeom>
    <a:solidFill>
      <a:schemeClr val="bg1"/>
    </a:solidFill>
    <a:ln w="9525" cap="flat" cmpd="sng" algn="ctr">
      <a:solidFill>
        <a:schemeClr val="tx1">
          <a:lumMod val="15000"/>
          <a:lumOff val="85000"/>
        </a:schemeClr>
      </a:solidFill>
      <a:round/>
    </a:ln>
  </c:spPr>
  <c:txPr>
    <a:bodyPr/>
    <a:p>
      <a:pPr>
        <a:defRPr sz="1000">
          <a:solidFill>
            <a:schemeClr val="tx1"/>
          </a:solidFill>
          <a:latin typeface="+mn-lt"/>
          <a:ea typeface="+mn-ea"/>
          <a:cs typeface="+mn-cs"/>
        </a:defRPr>
      </a:pPr>
      <a:endParaRPr/>
    </a:p>
  </c:txPr>
  <c:printSettings>
    <c:headerFooter/>
    <c:pageMargins l="0.69999999999999996" r="0.69999999999999996" t="0.75" b="0.75" header="0.29999999999999999" footer="0.29999999999999999"/>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mc="http://schemas.openxmlformats.org/markup-compatibility/2006" xmlns:c14="http://schemas.microsoft.com/office/drawing/2007/8/2/chart">
  <c:date1904 val="0"/>
  <c:lang val="en-US"/>
  <c:roundedCorners val="0"/>
  <mc:AlternateContent>
    <mc:Choice Requires="c14">
      <c14:style val="102"/>
    </mc:Choice>
    <mc:Fallback>
      <c:style val="2"/>
    </mc:Fallback>
  </mc:AlternateContent>
  <c:chart>
    <c:title>
      <c:tx>
        <c:rich>
          <a:bodyPr/>
          <a:p>
            <a:pPr>
              <a:defRPr sz="1400" b="0" spc="0">
                <a:solidFill>
                  <a:schemeClr val="tx1">
                    <a:lumMod val="65000"/>
                    <a:lumOff val="35000"/>
                  </a:schemeClr>
                </a:solidFill>
                <a:latin typeface="+mn-lt"/>
                <a:ea typeface="+mn-ea"/>
                <a:cs typeface="+mn-cs"/>
              </a:defRPr>
            </a:pPr>
            <a:r>
              <a:rPr/>
              <a:t>Эмпирическое распределение</a:t>
            </a:r>
            <a:endParaRPr/>
          </a:p>
        </c:rich>
      </c:tx>
      <c:layout/>
      <c:overlay val="0"/>
      <c:spPr bwMode="auto">
        <a:prstGeom prst="rect">
          <a:avLst/>
        </a:prstGeom>
        <a:noFill/>
        <a:ln>
          <a:noFill/>
        </a:ln>
      </c:spPr>
      <c:txPr>
        <a:bodyPr/>
        <a:p>
          <a:pPr>
            <a:defRPr sz="1400" b="0" spc="0">
              <a:solidFill>
                <a:schemeClr val="tx1">
                  <a:lumMod val="65000"/>
                  <a:lumOff val="35000"/>
                </a:schemeClr>
              </a:solidFill>
              <a:latin typeface="+mn-lt"/>
              <a:ea typeface="+mn-ea"/>
              <a:cs typeface="+mn-cs"/>
            </a:defRPr>
          </a:pPr>
          <a:endParaRPr/>
        </a:p>
      </c:txPr>
    </c:title>
    <c:autoTitleDeleted val="0"/>
    <c:plotArea>
      <c:layout>
        <c:manualLayout/>
      </c:layout>
      <c:scatterChart>
        <c:scatterStyle val="line"/>
        <c:varyColors val="0"/>
        <c:ser>
          <c:idx val="0"/>
          <c:order val="0"/>
          <c:spPr bwMode="auto">
            <a:prstGeom prst="rect">
              <a:avLst/>
            </a:prstGeom>
            <a:solidFill>
              <a:schemeClr val="accent1"/>
            </a:solidFill>
            <a:ln w="19050" cap="rnd">
              <a:solidFill>
                <a:schemeClr val="accent1"/>
              </a:solidFill>
              <a:round/>
            </a:ln>
          </c:spPr>
          <c:dLbls>
            <c:showBubbleSize val="0"/>
            <c:showCatName val="0"/>
            <c:showLegendKey val="0"/>
            <c:showPercent val="0"/>
            <c:showSerName val="0"/>
            <c:showVal val="0"/>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s>
          <c:xVal>
            <c:numRef>
              <c:f xml:space="preserve">'Шаг 2'!$CF$94:$CG$94</c:f>
            </c:numRef>
          </c:xVal>
          <c:yVal>
            <c:numRef>
              <c:f xml:space="preserve">'Шаг 2'!$CF$95:$CG$95</c:f>
            </c:numRef>
          </c:yVal>
        </c:ser>
        <c:ser>
          <c:idx val="1"/>
          <c:order val="1"/>
          <c:spPr bwMode="auto">
            <a:prstGeom prst="rect">
              <a:avLst/>
            </a:prstGeom>
            <a:solidFill>
              <a:schemeClr val="accent2"/>
            </a:solidFill>
            <a:ln w="19050" cap="rnd">
              <a:solidFill>
                <a:schemeClr val="accent2"/>
              </a:solidFill>
              <a:round/>
            </a:ln>
          </c:spPr>
          <c:dLbls>
            <c:showBubbleSize val="0"/>
            <c:showCatName val="0"/>
            <c:showLegendKey val="0"/>
            <c:showPercent val="0"/>
            <c:showSerName val="0"/>
            <c:showVal val="0"/>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s>
          <c:xVal>
            <c:numRef>
              <c:f xml:space="preserve">'Шаг 2'!$CF$97:$CG$97</c:f>
            </c:numRef>
          </c:xVal>
          <c:yVal>
            <c:numRef>
              <c:f xml:space="preserve">'Шаг 2'!$CF$98:$CG$98</c:f>
            </c:numRef>
          </c:yVal>
        </c:ser>
        <c:ser>
          <c:idx val="2"/>
          <c:order val="2"/>
          <c:spPr bwMode="auto">
            <a:prstGeom prst="rect">
              <a:avLst/>
            </a:prstGeom>
            <a:solidFill>
              <a:schemeClr val="accent3"/>
            </a:solidFill>
            <a:ln w="19050" cap="rnd">
              <a:solidFill>
                <a:schemeClr val="accent3"/>
              </a:solidFill>
              <a:round/>
            </a:ln>
          </c:spPr>
          <c:dLbls>
            <c:showBubbleSize val="0"/>
            <c:showCatName val="0"/>
            <c:showLegendKey val="0"/>
            <c:showPercent val="0"/>
            <c:showSerName val="0"/>
            <c:showVal val="0"/>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s>
          <c:xVal>
            <c:numRef>
              <c:f xml:space="preserve">'Шаг 2'!$CF$100:$CG$100</c:f>
            </c:numRef>
          </c:xVal>
          <c:yVal>
            <c:numRef>
              <c:f xml:space="preserve">'Шаг 2'!$CF$101:$CG$101</c:f>
            </c:numRef>
          </c:yVal>
        </c:ser>
        <c:ser>
          <c:idx val="3"/>
          <c:order val="3"/>
          <c:spPr bwMode="auto">
            <a:prstGeom prst="rect">
              <a:avLst/>
            </a:prstGeom>
            <a:solidFill>
              <a:schemeClr val="accent4"/>
            </a:solidFill>
            <a:ln w="19050" cap="rnd">
              <a:solidFill>
                <a:schemeClr val="accent4"/>
              </a:solidFill>
              <a:round/>
            </a:ln>
          </c:spPr>
          <c:dLbls>
            <c:showBubbleSize val="0"/>
            <c:showCatName val="0"/>
            <c:showLegendKey val="0"/>
            <c:showPercent val="0"/>
            <c:showSerName val="0"/>
            <c:showVal val="0"/>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s>
          <c:xVal>
            <c:numRef>
              <c:f xml:space="preserve">'Шаг 2'!$CF$103:$CG$103</c:f>
            </c:numRef>
          </c:xVal>
          <c:yVal>
            <c:numRef>
              <c:f xml:space="preserve">'Шаг 2'!$CF$104:$CG$104</c:f>
            </c:numRef>
          </c:yVal>
        </c:ser>
        <c:ser>
          <c:idx val="4"/>
          <c:order val="4"/>
          <c:spPr bwMode="auto">
            <a:prstGeom prst="rect">
              <a:avLst/>
            </a:prstGeom>
            <a:solidFill>
              <a:schemeClr val="accent5"/>
            </a:solidFill>
            <a:ln w="19050" cap="rnd">
              <a:solidFill>
                <a:schemeClr val="accent5"/>
              </a:solidFill>
              <a:round/>
            </a:ln>
          </c:spPr>
          <c:dLbls>
            <c:showBubbleSize val="0"/>
            <c:showCatName val="0"/>
            <c:showLegendKey val="0"/>
            <c:showPercent val="0"/>
            <c:showSerName val="0"/>
            <c:showVal val="0"/>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s>
          <c:xVal>
            <c:numRef>
              <c:f xml:space="preserve">'Шаг 2'!$CF$106:$CG$106</c:f>
            </c:numRef>
          </c:xVal>
          <c:yVal>
            <c:numRef>
              <c:f xml:space="preserve">'Шаг 2'!$CF$107:$CG$107</c:f>
            </c:numRef>
          </c:yVal>
        </c:ser>
        <c:ser>
          <c:idx val="5"/>
          <c:order val="5"/>
          <c:spPr bwMode="auto">
            <a:prstGeom prst="rect">
              <a:avLst/>
            </a:prstGeom>
            <a:solidFill>
              <a:schemeClr val="accent6"/>
            </a:solidFill>
            <a:ln w="19050" cap="rnd">
              <a:solidFill>
                <a:schemeClr val="accent6"/>
              </a:solidFill>
              <a:round/>
            </a:ln>
          </c:spPr>
          <c:dLbls>
            <c:showBubbleSize val="0"/>
            <c:showCatName val="0"/>
            <c:showLegendKey val="0"/>
            <c:showPercent val="0"/>
            <c:showSerName val="0"/>
            <c:showVal val="0"/>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s>
          <c:xVal>
            <c:numRef>
              <c:f xml:space="preserve">'Шаг 2'!$CF$109:$CG$109</c:f>
            </c:numRef>
          </c:xVal>
          <c:yVal>
            <c:numRef>
              <c:f xml:space="preserve">'Шаг 2'!$CF$110:$CG$110</c:f>
            </c:numRef>
          </c:yVal>
        </c:ser>
        <c:ser>
          <c:idx val="6"/>
          <c:order val="6"/>
          <c:spPr bwMode="auto">
            <a:prstGeom prst="rect">
              <a:avLst/>
            </a:prstGeom>
            <a:solidFill>
              <a:schemeClr val="accent1">
                <a:lumMod val="60000"/>
              </a:schemeClr>
            </a:solidFill>
            <a:ln w="19050" cap="rnd">
              <a:solidFill>
                <a:schemeClr val="accent1">
                  <a:lumMod val="60000"/>
                </a:schemeClr>
              </a:solidFill>
              <a:round/>
            </a:ln>
          </c:spPr>
          <c:dLbls>
            <c:showBubbleSize val="0"/>
            <c:showCatName val="0"/>
            <c:showLegendKey val="0"/>
            <c:showPercent val="0"/>
            <c:showSerName val="0"/>
            <c:showVal val="0"/>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s>
          <c:xVal>
            <c:numRef>
              <c:f xml:space="preserve">'Шаг 2'!$CF$112:$CG$112</c:f>
            </c:numRef>
          </c:xVal>
          <c:yVal>
            <c:numRef>
              <c:f xml:space="preserve">'Шаг 2'!$CF$113:$CG$113</c:f>
            </c:numRef>
          </c:yVal>
        </c:ser>
        <c:ser>
          <c:idx val="7"/>
          <c:order val="7"/>
          <c:spPr bwMode="auto">
            <a:prstGeom prst="rect">
              <a:avLst/>
            </a:prstGeom>
            <a:solidFill>
              <a:schemeClr val="accent2">
                <a:lumMod val="60000"/>
              </a:schemeClr>
            </a:solidFill>
            <a:ln w="19050" cap="rnd">
              <a:solidFill>
                <a:schemeClr val="accent2">
                  <a:lumMod val="60000"/>
                </a:schemeClr>
              </a:solidFill>
              <a:round/>
            </a:ln>
          </c:spPr>
          <c:dLbls>
            <c:showBubbleSize val="0"/>
            <c:showCatName val="0"/>
            <c:showLegendKey val="0"/>
            <c:showPercent val="0"/>
            <c:showSerName val="0"/>
            <c:showVal val="0"/>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s>
          <c:xVal>
            <c:numRef>
              <c:f xml:space="preserve">'Шаг 2'!$CF$115:$CG$115</c:f>
            </c:numRef>
          </c:xVal>
          <c:yVal>
            <c:numRef>
              <c:f xml:space="preserve">'Шаг 2'!$CF$116:$CG$116</c:f>
            </c:numRef>
          </c:yVal>
        </c:ser>
        <c:ser>
          <c:idx val="8"/>
          <c:order val="8"/>
          <c:spPr bwMode="auto">
            <a:prstGeom prst="rect">
              <a:avLst/>
            </a:prstGeom>
            <a:solidFill>
              <a:schemeClr val="accent3">
                <a:lumMod val="60000"/>
              </a:schemeClr>
            </a:solidFill>
            <a:ln w="19050" cap="rnd">
              <a:solidFill>
                <a:schemeClr val="accent3">
                  <a:lumMod val="60000"/>
                </a:schemeClr>
              </a:solidFill>
              <a:round/>
            </a:ln>
          </c:spPr>
          <c:dLbls>
            <c:showBubbleSize val="0"/>
            <c:showCatName val="0"/>
            <c:showLegendKey val="0"/>
            <c:showPercent val="0"/>
            <c:showSerName val="0"/>
            <c:showVal val="0"/>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s>
          <c:xVal>
            <c:numRef>
              <c:f xml:space="preserve">'Шаг 2'!$CF$118:$CG$118</c:f>
            </c:numRef>
          </c:xVal>
          <c:yVal>
            <c:numRef>
              <c:f xml:space="preserve">'Шаг 2'!$CF$119:$CG$119</c:f>
            </c:numRef>
          </c:yVal>
        </c:ser>
        <c:dLbls>
          <c:showBubbleSize val="0"/>
          <c:showCatName val="0"/>
          <c:showLeaderLines val="0"/>
          <c:showLegendKey val="0"/>
          <c:showPercent val="0"/>
          <c:showSerName val="0"/>
          <c:showVal val="0"/>
        </c:dLbls>
        <c:axId val="1866169653"/>
        <c:axId val="1866169654"/>
      </c:scatterChart>
      <c:valAx>
        <c:axId val="1866169653"/>
        <c:scaling>
          <c:orientation val="minMax"/>
        </c:scaling>
        <c:delete val="0"/>
        <c:axPos val="b"/>
        <c:majorGridlines>
          <c:spPr bwMode="auto">
            <a:prstGeom prst="rect">
              <a:avLst/>
            </a:prstGeom>
            <a:noFill/>
            <a:ln w="9525" cap="flat" cmpd="sng" algn="ctr">
              <a:solidFill>
                <a:schemeClr val="tx1">
                  <a:lumMod val="15000"/>
                  <a:lumOff val="85000"/>
                </a:schemeClr>
              </a:solidFill>
              <a:round/>
            </a:ln>
          </c:spPr>
        </c:majorGridlines>
        <c:numFmt formatCode="General" sourceLinked="1"/>
        <c:majorTickMark val="none"/>
        <c:minorTickMark val="none"/>
        <c:tickLblPos val="nextTo"/>
        <c:spPr bwMode="auto">
          <a:prstGeom prst="rect">
            <a:avLst/>
          </a:prstGeom>
          <a:noFill/>
          <a:ln w="9525" cap="flat" cmpd="sng" algn="ctr">
            <a:solidFill>
              <a:schemeClr val="tx1">
                <a:lumMod val="25000"/>
                <a:lumOff val="75000"/>
              </a:schemeClr>
            </a:solidFill>
            <a:round/>
          </a:ln>
        </c:spPr>
        <c:txPr>
          <a:bodyPr/>
          <a:p>
            <a:pPr>
              <a:defRPr sz="900">
                <a:solidFill>
                  <a:schemeClr val="tx1">
                    <a:lumMod val="65000"/>
                    <a:lumOff val="35000"/>
                  </a:schemeClr>
                </a:solidFill>
                <a:latin typeface="+mn-lt"/>
                <a:ea typeface="+mn-ea"/>
                <a:cs typeface="+mn-cs"/>
              </a:defRPr>
            </a:pPr>
            <a:endParaRPr/>
          </a:p>
        </c:txPr>
        <c:crossAx val="1866169654"/>
        <c:crosses val="autoZero"/>
        <c:crossBetween val="between"/>
      </c:valAx>
      <c:valAx>
        <c:axId val="1866169654"/>
        <c:scaling>
          <c:orientation val="minMax"/>
        </c:scaling>
        <c:delete val="0"/>
        <c:axPos val="l"/>
        <c:majorGridlines>
          <c:spPr bwMode="auto">
            <a:prstGeom prst="rect">
              <a:avLst/>
            </a:prstGeom>
            <a:noFill/>
            <a:ln w="9525" cap="flat" cmpd="sng" algn="ctr">
              <a:solidFill>
                <a:schemeClr val="tx1">
                  <a:lumMod val="15000"/>
                  <a:lumOff val="85000"/>
                </a:schemeClr>
              </a:solidFill>
              <a:round/>
            </a:ln>
          </c:spPr>
        </c:majorGridlines>
        <c:numFmt formatCode="General" sourceLinked="1"/>
        <c:majorTickMark val="none"/>
        <c:minorTickMark val="none"/>
        <c:tickLblPos val="nextTo"/>
        <c:spPr bwMode="auto">
          <a:prstGeom prst="rect">
            <a:avLst/>
          </a:prstGeom>
          <a:noFill/>
          <a:ln w="9525" cap="flat" cmpd="sng" algn="ctr">
            <a:solidFill>
              <a:schemeClr val="tx1">
                <a:lumMod val="25000"/>
                <a:lumOff val="75000"/>
              </a:schemeClr>
            </a:solidFill>
            <a:round/>
          </a:ln>
        </c:spPr>
        <c:txPr>
          <a:bodyPr/>
          <a:p>
            <a:pPr>
              <a:defRPr sz="900">
                <a:solidFill>
                  <a:schemeClr val="tx1">
                    <a:lumMod val="65000"/>
                    <a:lumOff val="35000"/>
                  </a:schemeClr>
                </a:solidFill>
                <a:latin typeface="+mn-lt"/>
                <a:ea typeface="+mn-ea"/>
                <a:cs typeface="+mn-cs"/>
              </a:defRPr>
            </a:pPr>
            <a:endParaRPr/>
          </a:p>
        </c:txPr>
        <c:crossAx val="1866169653"/>
        <c:crosses val="autoZero"/>
        <c:crossBetween val="between"/>
      </c:valAx>
      <c:spPr bwMode="auto">
        <a:prstGeom prst="rect">
          <a:avLst/>
        </a:prstGeom>
        <a:noFill/>
        <a:ln>
          <a:noFill/>
        </a:ln>
      </c:spPr>
    </c:plotArea>
    <c:showDLblsOverMax val="0"/>
  </c:chart>
  <c:spPr bwMode="auto">
    <a:xfrm>
      <a:off x="47405924" y="18459449"/>
      <a:ext cx="4848224" cy="3105149"/>
    </a:xfrm>
    <a:prstGeom prst="rect">
      <a:avLst/>
    </a:prstGeom>
    <a:solidFill>
      <a:schemeClr val="bg1"/>
    </a:solidFill>
    <a:ln w="9525" cap="flat" cmpd="sng" algn="ctr">
      <a:solidFill>
        <a:schemeClr val="tx1">
          <a:lumMod val="15000"/>
          <a:lumOff val="85000"/>
        </a:schemeClr>
      </a:solidFill>
      <a:round/>
    </a:ln>
  </c:spPr>
  <c:txPr>
    <a:bodyPr/>
    <a:p>
      <a:pPr>
        <a:defRPr sz="1000">
          <a:solidFill>
            <a:schemeClr val="tx1"/>
          </a:solidFill>
          <a:latin typeface="+mn-lt"/>
          <a:ea typeface="+mn-ea"/>
          <a:cs typeface="+mn-cs"/>
        </a:defRPr>
      </a:pPr>
      <a:endParaRPr/>
    </a:p>
  </c:txPr>
  <c:printSettings>
    <c:headerFooter/>
    <c:pageMargins l="0.69999999999999996" r="0.69999999999999996" t="0.75" b="0.75" header="0.29999999999999999" footer="0.29999999999999999"/>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mc="http://schemas.openxmlformats.org/markup-compatibility/2006" xmlns:c14="http://schemas.microsoft.com/office/drawing/2007/8/2/chart">
  <c:date1904 val="0"/>
  <c:lang val="en-US"/>
  <c:roundedCorners val="0"/>
  <mc:AlternateContent>
    <mc:Choice Requires="c14">
      <c14:style val="102"/>
    </mc:Choice>
    <mc:Fallback>
      <c:style val="2"/>
    </mc:Fallback>
  </mc:AlternateContent>
  <c:chart>
    <c:title>
      <c:tx>
        <c:rich>
          <a:bodyPr/>
          <a:p>
            <a:pPr>
              <a:defRPr sz="1400" b="0" spc="0">
                <a:solidFill>
                  <a:schemeClr val="tx1">
                    <a:lumMod val="65000"/>
                    <a:lumOff val="35000"/>
                  </a:schemeClr>
                </a:solidFill>
                <a:latin typeface="+mn-lt"/>
                <a:ea typeface="+mn-ea"/>
                <a:cs typeface="+mn-cs"/>
              </a:defRPr>
            </a:pPr>
            <a:r>
              <a:rPr/>
              <a:t>Эмпирическое распределение</a:t>
            </a:r>
            <a:endParaRPr/>
          </a:p>
        </c:rich>
      </c:tx>
      <c:layout/>
      <c:overlay val="0"/>
      <c:spPr bwMode="auto">
        <a:prstGeom prst="rect">
          <a:avLst/>
        </a:prstGeom>
        <a:noFill/>
        <a:ln>
          <a:noFill/>
        </a:ln>
      </c:spPr>
      <c:txPr>
        <a:bodyPr/>
        <a:p>
          <a:pPr>
            <a:defRPr sz="1400" b="0" spc="0">
              <a:solidFill>
                <a:schemeClr val="tx1">
                  <a:lumMod val="65000"/>
                  <a:lumOff val="35000"/>
                </a:schemeClr>
              </a:solidFill>
              <a:latin typeface="+mn-lt"/>
              <a:ea typeface="+mn-ea"/>
              <a:cs typeface="+mn-cs"/>
            </a:defRPr>
          </a:pPr>
          <a:endParaRPr/>
        </a:p>
      </c:txPr>
    </c:title>
    <c:autoTitleDeleted val="0"/>
    <c:plotArea>
      <c:layout>
        <c:manualLayout/>
      </c:layout>
      <c:scatterChart>
        <c:scatterStyle val="line"/>
        <c:varyColors val="0"/>
        <c:ser>
          <c:idx val="0"/>
          <c:order val="0"/>
          <c:spPr bwMode="auto">
            <a:prstGeom prst="rect">
              <a:avLst/>
            </a:prstGeom>
            <a:solidFill>
              <a:schemeClr val="accent1"/>
            </a:solidFill>
            <a:ln w="19050" cap="rnd">
              <a:solidFill>
                <a:schemeClr val="accent1"/>
              </a:solidFill>
              <a:round/>
            </a:ln>
          </c:spPr>
          <c:dLbls>
            <c:showBubbleSize val="0"/>
            <c:showCatName val="0"/>
            <c:showLegendKey val="0"/>
            <c:showPercent val="0"/>
            <c:showSerName val="0"/>
            <c:showVal val="0"/>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s>
          <c:xVal>
            <c:numRef>
              <c:f xml:space="preserve">'Шаг 2'!$CQ$94:$CR$94</c:f>
            </c:numRef>
          </c:xVal>
          <c:yVal>
            <c:numRef>
              <c:f xml:space="preserve">'Шаг 2'!$CQ$95:$CR$95</c:f>
            </c:numRef>
          </c:yVal>
        </c:ser>
        <c:ser>
          <c:idx val="1"/>
          <c:order val="1"/>
          <c:spPr bwMode="auto">
            <a:prstGeom prst="rect">
              <a:avLst/>
            </a:prstGeom>
            <a:solidFill>
              <a:schemeClr val="accent2"/>
            </a:solidFill>
            <a:ln w="19050" cap="rnd">
              <a:solidFill>
                <a:schemeClr val="accent2"/>
              </a:solidFill>
              <a:round/>
            </a:ln>
          </c:spPr>
          <c:dLbls>
            <c:showBubbleSize val="0"/>
            <c:showCatName val="0"/>
            <c:showLegendKey val="0"/>
            <c:showPercent val="0"/>
            <c:showSerName val="0"/>
            <c:showVal val="0"/>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s>
          <c:xVal>
            <c:numRef>
              <c:f xml:space="preserve">'Шаг 2'!$CQ$97:$CR$97</c:f>
            </c:numRef>
          </c:xVal>
          <c:yVal>
            <c:numRef>
              <c:f xml:space="preserve">'Шаг 2'!$CQ$98:$CR$98</c:f>
            </c:numRef>
          </c:yVal>
        </c:ser>
        <c:ser>
          <c:idx val="2"/>
          <c:order val="2"/>
          <c:spPr bwMode="auto">
            <a:prstGeom prst="rect">
              <a:avLst/>
            </a:prstGeom>
            <a:solidFill>
              <a:schemeClr val="accent3"/>
            </a:solidFill>
            <a:ln w="19050" cap="rnd">
              <a:solidFill>
                <a:schemeClr val="accent3"/>
              </a:solidFill>
              <a:round/>
            </a:ln>
          </c:spPr>
          <c:dLbls>
            <c:showBubbleSize val="0"/>
            <c:showCatName val="0"/>
            <c:showLegendKey val="0"/>
            <c:showPercent val="0"/>
            <c:showSerName val="0"/>
            <c:showVal val="0"/>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s>
          <c:xVal>
            <c:numRef>
              <c:f xml:space="preserve">'Шаг 2'!$CQ$100:$CR$100</c:f>
            </c:numRef>
          </c:xVal>
          <c:yVal>
            <c:numRef>
              <c:f xml:space="preserve">'Шаг 2'!$CQ$101:$CR$101</c:f>
            </c:numRef>
          </c:yVal>
        </c:ser>
        <c:ser>
          <c:idx val="3"/>
          <c:order val="3"/>
          <c:spPr bwMode="auto">
            <a:prstGeom prst="rect">
              <a:avLst/>
            </a:prstGeom>
            <a:solidFill>
              <a:schemeClr val="accent4"/>
            </a:solidFill>
            <a:ln w="19050" cap="rnd">
              <a:solidFill>
                <a:schemeClr val="accent4"/>
              </a:solidFill>
              <a:round/>
            </a:ln>
          </c:spPr>
          <c:dLbls>
            <c:showBubbleSize val="0"/>
            <c:showCatName val="0"/>
            <c:showLegendKey val="0"/>
            <c:showPercent val="0"/>
            <c:showSerName val="0"/>
            <c:showVal val="0"/>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s>
          <c:xVal>
            <c:numRef>
              <c:f xml:space="preserve">'Шаг 2'!$CQ$103:$CR$103</c:f>
            </c:numRef>
          </c:xVal>
          <c:yVal>
            <c:numRef>
              <c:f xml:space="preserve">'Шаг 2'!$CQ$104:$CR$104</c:f>
            </c:numRef>
          </c:yVal>
        </c:ser>
        <c:ser>
          <c:idx val="4"/>
          <c:order val="4"/>
          <c:spPr bwMode="auto">
            <a:prstGeom prst="rect">
              <a:avLst/>
            </a:prstGeom>
            <a:solidFill>
              <a:schemeClr val="accent5"/>
            </a:solidFill>
            <a:ln w="19050" cap="rnd">
              <a:solidFill>
                <a:schemeClr val="accent5"/>
              </a:solidFill>
              <a:round/>
            </a:ln>
          </c:spPr>
          <c:dLbls>
            <c:showBubbleSize val="0"/>
            <c:showCatName val="0"/>
            <c:showLegendKey val="0"/>
            <c:showPercent val="0"/>
            <c:showSerName val="0"/>
            <c:showVal val="0"/>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s>
          <c:xVal>
            <c:numRef>
              <c:f xml:space="preserve">'Шаг 2'!$CQ$106:$CR$106</c:f>
            </c:numRef>
          </c:xVal>
          <c:yVal>
            <c:numRef>
              <c:f xml:space="preserve">'Шаг 2'!$CQ$107:$CR$107</c:f>
            </c:numRef>
          </c:yVal>
        </c:ser>
        <c:ser>
          <c:idx val="5"/>
          <c:order val="5"/>
          <c:spPr bwMode="auto">
            <a:prstGeom prst="rect">
              <a:avLst/>
            </a:prstGeom>
            <a:solidFill>
              <a:schemeClr val="accent6"/>
            </a:solidFill>
            <a:ln w="19050" cap="rnd">
              <a:solidFill>
                <a:schemeClr val="accent6"/>
              </a:solidFill>
              <a:round/>
            </a:ln>
          </c:spPr>
          <c:dLbls>
            <c:showBubbleSize val="0"/>
            <c:showCatName val="0"/>
            <c:showLegendKey val="0"/>
            <c:showPercent val="0"/>
            <c:showSerName val="0"/>
            <c:showVal val="0"/>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s>
          <c:xVal>
            <c:numRef>
              <c:f xml:space="preserve">'Шаг 2'!$CQ$112:$CR$112</c:f>
            </c:numRef>
          </c:xVal>
          <c:yVal>
            <c:numRef>
              <c:f xml:space="preserve">'Шаг 2'!$CQ$113:$CR$113</c:f>
            </c:numRef>
          </c:yVal>
        </c:ser>
        <c:ser>
          <c:idx val="6"/>
          <c:order val="6"/>
          <c:spPr bwMode="auto">
            <a:prstGeom prst="rect">
              <a:avLst/>
            </a:prstGeom>
            <a:solidFill>
              <a:schemeClr val="accent1">
                <a:lumMod val="60000"/>
              </a:schemeClr>
            </a:solidFill>
            <a:ln w="19050" cap="rnd">
              <a:solidFill>
                <a:schemeClr val="accent1">
                  <a:lumMod val="60000"/>
                </a:schemeClr>
              </a:solidFill>
              <a:round/>
            </a:ln>
          </c:spPr>
          <c:dLbls>
            <c:showBubbleSize val="0"/>
            <c:showCatName val="0"/>
            <c:showLegendKey val="0"/>
            <c:showPercent val="0"/>
            <c:showSerName val="0"/>
            <c:showVal val="0"/>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s>
          <c:xVal>
            <c:numRef>
              <c:f xml:space="preserve">'Шаг 2'!$CQ$115:$CR$115</c:f>
            </c:numRef>
          </c:xVal>
          <c:yVal>
            <c:numRef>
              <c:f xml:space="preserve">'Шаг 2'!$CQ$116:$CR$116</c:f>
            </c:numRef>
          </c:yVal>
        </c:ser>
        <c:ser>
          <c:idx val="7"/>
          <c:order val="7"/>
          <c:spPr bwMode="auto">
            <a:prstGeom prst="rect">
              <a:avLst/>
            </a:prstGeom>
            <a:solidFill>
              <a:schemeClr val="accent2">
                <a:lumMod val="60000"/>
              </a:schemeClr>
            </a:solidFill>
            <a:ln w="19050" cap="rnd">
              <a:solidFill>
                <a:schemeClr val="accent2">
                  <a:lumMod val="60000"/>
                </a:schemeClr>
              </a:solidFill>
              <a:round/>
            </a:ln>
          </c:spPr>
          <c:dLbls>
            <c:showBubbleSize val="0"/>
            <c:showCatName val="0"/>
            <c:showLegendKey val="0"/>
            <c:showPercent val="0"/>
            <c:showSerName val="0"/>
            <c:showVal val="0"/>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s>
          <c:xVal>
            <c:numRef>
              <c:f xml:space="preserve">'Шаг 2'!$CQ$118:$CR$118</c:f>
            </c:numRef>
          </c:xVal>
          <c:yVal>
            <c:numRef>
              <c:f xml:space="preserve">'Шаг 2'!$CQ$119:$CR$119</c:f>
            </c:numRef>
          </c:yVal>
        </c:ser>
        <c:ser>
          <c:idx val="8"/>
          <c:order val="8"/>
          <c:spPr bwMode="auto">
            <a:prstGeom prst="rect">
              <a:avLst/>
            </a:prstGeom>
            <a:solidFill>
              <a:schemeClr val="accent3">
                <a:lumMod val="60000"/>
              </a:schemeClr>
            </a:solidFill>
            <a:ln w="19050" cap="rnd">
              <a:solidFill>
                <a:schemeClr val="accent3">
                  <a:lumMod val="60000"/>
                </a:schemeClr>
              </a:solidFill>
              <a:round/>
            </a:ln>
          </c:spPr>
          <c:dLbls>
            <c:showBubbleSize val="0"/>
            <c:showCatName val="0"/>
            <c:showLegendKey val="0"/>
            <c:showPercent val="0"/>
            <c:showSerName val="0"/>
            <c:showVal val="0"/>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s>
          <c:xVal>
            <c:numRef>
              <c:f xml:space="preserve">'Шаг 2'!$CQ$121:$CR$121</c:f>
            </c:numRef>
          </c:xVal>
          <c:yVal>
            <c:numRef>
              <c:f xml:space="preserve">'Шаг 2'!$CQ$122:$CR$122</c:f>
            </c:numRef>
          </c:yVal>
        </c:ser>
        <c:ser>
          <c:idx val="9"/>
          <c:order val="9"/>
          <c:spPr bwMode="auto">
            <a:prstGeom prst="rect">
              <a:avLst/>
            </a:prstGeom>
            <a:solidFill>
              <a:schemeClr val="accent4">
                <a:lumMod val="60000"/>
              </a:schemeClr>
            </a:solidFill>
            <a:ln w="19050" cap="rnd">
              <a:solidFill>
                <a:schemeClr val="accent4">
                  <a:lumMod val="60000"/>
                </a:schemeClr>
              </a:solidFill>
              <a:round/>
            </a:ln>
          </c:spPr>
          <c:dLbls>
            <c:showBubbleSize val="0"/>
            <c:showCatName val="0"/>
            <c:showLegendKey val="0"/>
            <c:showPercent val="0"/>
            <c:showSerName val="0"/>
            <c:showVal val="0"/>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s>
          <c:xVal>
            <c:numRef>
              <c:f xml:space="preserve">'Шаг 2'!$CQ$124:$CR$124</c:f>
            </c:numRef>
          </c:xVal>
          <c:yVal>
            <c:numRef>
              <c:f xml:space="preserve">'Шаг 2'!$CQ$125:$CR$125</c:f>
            </c:numRef>
          </c:yVal>
        </c:ser>
        <c:ser>
          <c:idx val="10"/>
          <c:order val="10"/>
          <c:spPr bwMode="auto">
            <a:prstGeom prst="rect">
              <a:avLst/>
            </a:prstGeom>
            <a:solidFill>
              <a:schemeClr val="accent5">
                <a:lumMod val="60000"/>
              </a:schemeClr>
            </a:solidFill>
            <a:ln w="19050" cap="rnd">
              <a:solidFill>
                <a:schemeClr val="accent5">
                  <a:lumMod val="60000"/>
                </a:schemeClr>
              </a:solidFill>
              <a:round/>
            </a:ln>
          </c:spPr>
          <c:dLbls>
            <c:showBubbleSize val="0"/>
            <c:showCatName val="0"/>
            <c:showLegendKey val="0"/>
            <c:showPercent val="0"/>
            <c:showSerName val="0"/>
            <c:showVal val="0"/>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s>
          <c:xVal>
            <c:numRef>
              <c:f xml:space="preserve">'Шаг 2'!$CQ$127:$CR$127</c:f>
            </c:numRef>
          </c:xVal>
          <c:yVal>
            <c:numRef>
              <c:f xml:space="preserve">'Шаг 2'!$CQ$128:$CR$128</c:f>
            </c:numRef>
          </c:yVal>
        </c:ser>
        <c:ser>
          <c:idx val="11"/>
          <c:order val="11"/>
          <c:spPr bwMode="auto">
            <a:prstGeom prst="rect">
              <a:avLst/>
            </a:prstGeom>
            <a:solidFill>
              <a:schemeClr val="accent6">
                <a:lumMod val="60000"/>
              </a:schemeClr>
            </a:solidFill>
            <a:ln w="19050" cap="rnd">
              <a:solidFill>
                <a:schemeClr val="accent6">
                  <a:lumMod val="60000"/>
                </a:schemeClr>
              </a:solidFill>
              <a:round/>
            </a:ln>
          </c:spPr>
          <c:dLbls>
            <c:showBubbleSize val="0"/>
            <c:showCatName val="0"/>
            <c:showLegendKey val="0"/>
            <c:showPercent val="0"/>
            <c:showSerName val="0"/>
            <c:showVal val="0"/>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s>
          <c:xVal>
            <c:numRef>
              <c:f xml:space="preserve">'Шаг 2'!$CQ$130:$CR$130</c:f>
            </c:numRef>
          </c:xVal>
          <c:yVal>
            <c:numRef>
              <c:f xml:space="preserve">'Шаг 2'!$CQ$131:$CR$131</c:f>
            </c:numRef>
          </c:yVal>
        </c:ser>
        <c:ser>
          <c:idx val="12"/>
          <c:order val="12"/>
          <c:spPr bwMode="auto">
            <a:prstGeom prst="rect">
              <a:avLst/>
            </a:prstGeom>
            <a:solidFill>
              <a:schemeClr val="accent1">
                <a:lumMod val="80000"/>
                <a:lumOff val="20000"/>
              </a:schemeClr>
            </a:solidFill>
            <a:ln w="19050" cap="rnd">
              <a:solidFill>
                <a:schemeClr val="accent1">
                  <a:lumMod val="80000"/>
                  <a:lumOff val="20000"/>
                </a:schemeClr>
              </a:solidFill>
              <a:round/>
            </a:ln>
          </c:spPr>
          <c:dLbls>
            <c:showBubbleSize val="0"/>
            <c:showCatName val="0"/>
            <c:showLegendKey val="0"/>
            <c:showPercent val="0"/>
            <c:showSerName val="0"/>
            <c:showVal val="0"/>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s>
          <c:xVal>
            <c:numRef>
              <c:f xml:space="preserve">'Шаг 2'!$CQ$133:$CR$133</c:f>
            </c:numRef>
          </c:xVal>
          <c:yVal>
            <c:numRef>
              <c:f xml:space="preserve">'Шаг 2'!$CQ$134:$CR$134</c:f>
            </c:numRef>
          </c:yVal>
        </c:ser>
        <c:ser>
          <c:idx val="13"/>
          <c:order val="13"/>
          <c:spPr bwMode="auto">
            <a:prstGeom prst="rect">
              <a:avLst/>
            </a:prstGeom>
            <a:solidFill>
              <a:schemeClr val="accent2">
                <a:lumMod val="80000"/>
                <a:lumOff val="20000"/>
              </a:schemeClr>
            </a:solidFill>
            <a:ln w="19050" cap="rnd">
              <a:solidFill>
                <a:schemeClr val="accent2">
                  <a:lumMod val="80000"/>
                  <a:lumOff val="20000"/>
                </a:schemeClr>
              </a:solidFill>
              <a:round/>
            </a:ln>
          </c:spPr>
          <c:dLbls>
            <c:showBubbleSize val="0"/>
            <c:showCatName val="0"/>
            <c:showLegendKey val="0"/>
            <c:showPercent val="0"/>
            <c:showSerName val="0"/>
            <c:showVal val="0"/>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s>
          <c:xVal>
            <c:numRef>
              <c:f xml:space="preserve">'Шаг 2'!$CQ$136:$CR$136</c:f>
            </c:numRef>
          </c:xVal>
          <c:yVal>
            <c:numRef>
              <c:f xml:space="preserve">'Шаг 2'!$CQ$137:$CR$137</c:f>
            </c:numRef>
          </c:yVal>
        </c:ser>
        <c:ser>
          <c:idx val="14"/>
          <c:order val="14"/>
          <c:spPr bwMode="auto">
            <a:prstGeom prst="rect">
              <a:avLst/>
            </a:prstGeom>
            <a:solidFill>
              <a:schemeClr val="accent3">
                <a:lumMod val="80000"/>
                <a:lumOff val="20000"/>
              </a:schemeClr>
            </a:solidFill>
            <a:ln w="19050" cap="rnd">
              <a:solidFill>
                <a:schemeClr val="accent3">
                  <a:lumMod val="80000"/>
                  <a:lumOff val="20000"/>
                </a:schemeClr>
              </a:solidFill>
              <a:round/>
            </a:ln>
          </c:spPr>
          <c:dLbls>
            <c:showBubbleSize val="0"/>
            <c:showCatName val="0"/>
            <c:showLegendKey val="0"/>
            <c:showPercent val="0"/>
            <c:showSerName val="0"/>
            <c:showVal val="0"/>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s>
          <c:xVal>
            <c:numRef>
              <c:f xml:space="preserve">'Шаг 2'!$CQ$139:$CR$139</c:f>
            </c:numRef>
          </c:xVal>
          <c:yVal>
            <c:numRef>
              <c:f xml:space="preserve">'Шаг 2'!$CQ$140:$CR$140</c:f>
            </c:numRef>
          </c:yVal>
        </c:ser>
        <c:ser>
          <c:idx val="15"/>
          <c:order val="15"/>
          <c:spPr bwMode="auto">
            <a:prstGeom prst="rect">
              <a:avLst/>
            </a:prstGeom>
            <a:solidFill>
              <a:schemeClr val="accent4">
                <a:lumMod val="80000"/>
                <a:lumOff val="20000"/>
              </a:schemeClr>
            </a:solidFill>
            <a:ln w="19050" cap="rnd">
              <a:solidFill>
                <a:schemeClr val="accent4">
                  <a:lumMod val="80000"/>
                  <a:lumOff val="20000"/>
                </a:schemeClr>
              </a:solidFill>
              <a:round/>
            </a:ln>
          </c:spPr>
          <c:dLbls>
            <c:showBubbleSize val="0"/>
            <c:showCatName val="0"/>
            <c:showLegendKey val="0"/>
            <c:showPercent val="0"/>
            <c:showSerName val="0"/>
            <c:showVal val="0"/>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s>
          <c:xVal>
            <c:numRef>
              <c:f xml:space="preserve">'Шаг 2'!$CQ$142:$CR$142</c:f>
            </c:numRef>
          </c:xVal>
          <c:yVal>
            <c:numRef>
              <c:f xml:space="preserve">'Шаг 2'!$CQ$143:$CR$143</c:f>
            </c:numRef>
          </c:yVal>
        </c:ser>
        <c:ser>
          <c:idx val="16"/>
          <c:order val="16"/>
          <c:spPr bwMode="auto">
            <a:prstGeom prst="rect">
              <a:avLst/>
            </a:prstGeom>
            <a:solidFill>
              <a:schemeClr val="accent5">
                <a:lumMod val="80000"/>
                <a:lumOff val="20000"/>
              </a:schemeClr>
            </a:solidFill>
            <a:ln w="19050" cap="rnd">
              <a:solidFill>
                <a:schemeClr val="accent5">
                  <a:lumMod val="80000"/>
                  <a:lumOff val="20000"/>
                </a:schemeClr>
              </a:solidFill>
              <a:round/>
            </a:ln>
          </c:spPr>
          <c:dLbls>
            <c:showBubbleSize val="0"/>
            <c:showCatName val="0"/>
            <c:showLegendKey val="0"/>
            <c:showPercent val="0"/>
            <c:showSerName val="0"/>
            <c:showVal val="0"/>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s>
          <c:xVal>
            <c:numRef>
              <c:f xml:space="preserve">'Шаг 2'!$CQ$145:$CR$145</c:f>
            </c:numRef>
          </c:xVal>
          <c:yVal>
            <c:numRef>
              <c:f xml:space="preserve">'Шаг 2'!$CQ$146:$CR$146</c:f>
            </c:numRef>
          </c:yVal>
        </c:ser>
        <c:ser>
          <c:idx val="17"/>
          <c:order val="17"/>
          <c:spPr bwMode="auto">
            <a:prstGeom prst="rect">
              <a:avLst/>
            </a:prstGeom>
            <a:solidFill>
              <a:schemeClr val="accent6">
                <a:lumMod val="80000"/>
                <a:lumOff val="20000"/>
              </a:schemeClr>
            </a:solidFill>
            <a:ln w="19050" cap="rnd">
              <a:solidFill>
                <a:schemeClr val="accent6">
                  <a:lumMod val="80000"/>
                  <a:lumOff val="20000"/>
                </a:schemeClr>
              </a:solidFill>
              <a:round/>
            </a:ln>
          </c:spPr>
          <c:dLbls>
            <c:showBubbleSize val="0"/>
            <c:showCatName val="0"/>
            <c:showLegendKey val="0"/>
            <c:showPercent val="0"/>
            <c:showSerName val="0"/>
            <c:showVal val="0"/>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s>
          <c:xVal>
            <c:numRef>
              <c:f xml:space="preserve">'Шаг 2'!$CQ$148:$CR$148</c:f>
            </c:numRef>
          </c:xVal>
          <c:yVal>
            <c:numRef>
              <c:f xml:space="preserve">'Шаг 2'!$CQ$149:$CR$149</c:f>
            </c:numRef>
          </c:yVal>
        </c:ser>
        <c:dLbls>
          <c:showBubbleSize val="0"/>
          <c:showCatName val="0"/>
          <c:showLeaderLines val="0"/>
          <c:showLegendKey val="0"/>
          <c:showPercent val="0"/>
          <c:showSerName val="0"/>
          <c:showVal val="0"/>
        </c:dLbls>
        <c:axId val="1866169660"/>
        <c:axId val="1866169661"/>
      </c:scatterChart>
      <c:valAx>
        <c:axId val="1866169660"/>
        <c:scaling>
          <c:orientation val="minMax"/>
        </c:scaling>
        <c:delete val="0"/>
        <c:axPos val="b"/>
        <c:majorGridlines>
          <c:spPr bwMode="auto">
            <a:prstGeom prst="rect">
              <a:avLst/>
            </a:prstGeom>
            <a:noFill/>
            <a:ln w="9525" cap="flat" cmpd="sng" algn="ctr">
              <a:solidFill>
                <a:schemeClr val="tx1">
                  <a:lumMod val="15000"/>
                  <a:lumOff val="85000"/>
                </a:schemeClr>
              </a:solidFill>
              <a:round/>
            </a:ln>
          </c:spPr>
        </c:majorGridlines>
        <c:numFmt formatCode="General" sourceLinked="1"/>
        <c:majorTickMark val="none"/>
        <c:minorTickMark val="none"/>
        <c:tickLblPos val="nextTo"/>
        <c:spPr bwMode="auto">
          <a:prstGeom prst="rect">
            <a:avLst/>
          </a:prstGeom>
          <a:noFill/>
          <a:ln w="9525" cap="flat" cmpd="sng" algn="ctr">
            <a:solidFill>
              <a:schemeClr val="tx1">
                <a:lumMod val="25000"/>
                <a:lumOff val="75000"/>
              </a:schemeClr>
            </a:solidFill>
            <a:round/>
          </a:ln>
        </c:spPr>
        <c:txPr>
          <a:bodyPr/>
          <a:p>
            <a:pPr>
              <a:defRPr sz="900">
                <a:solidFill>
                  <a:schemeClr val="tx1">
                    <a:lumMod val="65000"/>
                    <a:lumOff val="35000"/>
                  </a:schemeClr>
                </a:solidFill>
                <a:latin typeface="+mn-lt"/>
                <a:ea typeface="+mn-ea"/>
                <a:cs typeface="+mn-cs"/>
              </a:defRPr>
            </a:pPr>
            <a:endParaRPr/>
          </a:p>
        </c:txPr>
        <c:crossAx val="1866169661"/>
        <c:crosses val="autoZero"/>
        <c:crossBetween val="between"/>
      </c:valAx>
      <c:valAx>
        <c:axId val="1866169661"/>
        <c:scaling>
          <c:orientation val="minMax"/>
        </c:scaling>
        <c:delete val="0"/>
        <c:axPos val="l"/>
        <c:majorGridlines>
          <c:spPr bwMode="auto">
            <a:prstGeom prst="rect">
              <a:avLst/>
            </a:prstGeom>
            <a:noFill/>
            <a:ln w="9525" cap="flat" cmpd="sng" algn="ctr">
              <a:solidFill>
                <a:schemeClr val="tx1">
                  <a:lumMod val="15000"/>
                  <a:lumOff val="85000"/>
                </a:schemeClr>
              </a:solidFill>
              <a:round/>
            </a:ln>
          </c:spPr>
        </c:majorGridlines>
        <c:numFmt formatCode="General" sourceLinked="1"/>
        <c:majorTickMark val="none"/>
        <c:minorTickMark val="none"/>
        <c:tickLblPos val="nextTo"/>
        <c:spPr bwMode="auto">
          <a:prstGeom prst="rect">
            <a:avLst/>
          </a:prstGeom>
          <a:noFill/>
          <a:ln w="9525" cap="flat" cmpd="sng" algn="ctr">
            <a:solidFill>
              <a:schemeClr val="tx1">
                <a:lumMod val="25000"/>
                <a:lumOff val="75000"/>
              </a:schemeClr>
            </a:solidFill>
            <a:round/>
          </a:ln>
        </c:spPr>
        <c:txPr>
          <a:bodyPr/>
          <a:p>
            <a:pPr>
              <a:defRPr sz="900">
                <a:solidFill>
                  <a:schemeClr val="tx1">
                    <a:lumMod val="65000"/>
                    <a:lumOff val="35000"/>
                  </a:schemeClr>
                </a:solidFill>
                <a:latin typeface="+mn-lt"/>
                <a:ea typeface="+mn-ea"/>
                <a:cs typeface="+mn-cs"/>
              </a:defRPr>
            </a:pPr>
            <a:endParaRPr/>
          </a:p>
        </c:txPr>
        <c:crossAx val="1866169660"/>
        <c:crosses val="autoZero"/>
        <c:crossBetween val="between"/>
      </c:valAx>
      <c:spPr bwMode="auto">
        <a:prstGeom prst="rect">
          <a:avLst/>
        </a:prstGeom>
        <a:noFill/>
        <a:ln>
          <a:noFill/>
        </a:ln>
      </c:spPr>
    </c:plotArea>
    <c:showDLblsOverMax val="0"/>
  </c:chart>
  <c:spPr bwMode="auto">
    <a:xfrm>
      <a:off x="54097237" y="20269199"/>
      <a:ext cx="4848223" cy="3105149"/>
    </a:xfrm>
    <a:prstGeom prst="rect">
      <a:avLst/>
    </a:prstGeom>
    <a:solidFill>
      <a:schemeClr val="bg1"/>
    </a:solidFill>
    <a:ln w="9525" cap="flat" cmpd="sng" algn="ctr">
      <a:solidFill>
        <a:schemeClr val="tx1">
          <a:lumMod val="15000"/>
          <a:lumOff val="85000"/>
        </a:schemeClr>
      </a:solidFill>
      <a:round/>
    </a:ln>
  </c:spPr>
  <c:txPr>
    <a:bodyPr/>
    <a:p>
      <a:pPr>
        <a:defRPr sz="1000">
          <a:solidFill>
            <a:schemeClr val="tx1"/>
          </a:solidFill>
          <a:latin typeface="+mn-lt"/>
          <a:ea typeface="+mn-ea"/>
          <a:cs typeface="+mn-cs"/>
        </a:defRPr>
      </a:pPr>
      <a:endParaRPr/>
    </a:p>
  </c:txPr>
  <c:printSettings>
    <c:headerFooter/>
    <c:pageMargins l="0.69999999999999996" r="0.69999999999999996" t="0.75" b="0.75" header="0.29999999999999999" footer="0.29999999999999999"/>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mc="http://schemas.openxmlformats.org/markup-compatibility/2006" xmlns:c14="http://schemas.microsoft.com/office/drawing/2007/8/2/chart">
  <c:date1904 val="0"/>
  <c:lang val="en-US"/>
  <c:roundedCorners val="0"/>
  <mc:AlternateContent>
    <mc:Choice Requires="c14">
      <c14:style val="102"/>
    </mc:Choice>
    <mc:Fallback>
      <c:style val="2"/>
    </mc:Fallback>
  </mc:AlternateContent>
  <c:chart>
    <c:title>
      <c:tx>
        <c:rich>
          <a:bodyPr/>
          <a:p>
            <a:pPr>
              <a:defRPr sz="1400" b="0" spc="0">
                <a:solidFill>
                  <a:schemeClr val="tx1">
                    <a:lumMod val="65000"/>
                    <a:lumOff val="35000"/>
                  </a:schemeClr>
                </a:solidFill>
                <a:latin typeface="+mn-lt"/>
                <a:ea typeface="+mn-ea"/>
                <a:cs typeface="+mn-cs"/>
              </a:defRPr>
            </a:pPr>
            <a:r>
              <a:rPr/>
              <a:t>Эмпирическое распределение</a:t>
            </a:r>
            <a:endParaRPr/>
          </a:p>
        </c:rich>
      </c:tx>
      <c:layout/>
      <c:overlay val="0"/>
      <c:spPr bwMode="auto">
        <a:prstGeom prst="rect">
          <a:avLst/>
        </a:prstGeom>
        <a:noFill/>
        <a:ln>
          <a:noFill/>
        </a:ln>
      </c:spPr>
      <c:txPr>
        <a:bodyPr/>
        <a:p>
          <a:pPr>
            <a:defRPr sz="1400" b="0" spc="0">
              <a:solidFill>
                <a:schemeClr val="tx1">
                  <a:lumMod val="65000"/>
                  <a:lumOff val="35000"/>
                </a:schemeClr>
              </a:solidFill>
              <a:latin typeface="+mn-lt"/>
              <a:ea typeface="+mn-ea"/>
              <a:cs typeface="+mn-cs"/>
            </a:defRPr>
          </a:pPr>
          <a:endParaRPr/>
        </a:p>
      </c:txPr>
    </c:title>
    <c:autoTitleDeleted val="0"/>
    <c:plotArea>
      <c:layout>
        <c:manualLayout/>
      </c:layout>
      <c:scatterChart>
        <c:scatterStyle val="line"/>
        <c:varyColors val="0"/>
        <c:ser>
          <c:idx val="0"/>
          <c:order val="0"/>
          <c:spPr bwMode="auto">
            <a:prstGeom prst="rect">
              <a:avLst/>
            </a:prstGeom>
            <a:solidFill>
              <a:schemeClr val="accent1"/>
            </a:solidFill>
            <a:ln w="19050" cap="rnd">
              <a:solidFill>
                <a:schemeClr val="accent1"/>
              </a:solidFill>
              <a:round/>
            </a:ln>
          </c:spPr>
          <c:dLbls>
            <c:showBubbleSize val="0"/>
            <c:showCatName val="0"/>
            <c:showLegendKey val="0"/>
            <c:showPercent val="0"/>
            <c:showSerName val="0"/>
            <c:showVal val="0"/>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s>
          <c:xVal>
            <c:numRef>
              <c:f xml:space="preserve">'Шаг 2'!$DL$94:$DM$94</c:f>
            </c:numRef>
          </c:xVal>
          <c:yVal>
            <c:numRef>
              <c:f xml:space="preserve">'Шаг 2'!$DL$95:$DM$95</c:f>
            </c:numRef>
          </c:yVal>
        </c:ser>
        <c:ser>
          <c:idx val="1"/>
          <c:order val="1"/>
          <c:spPr bwMode="auto">
            <a:prstGeom prst="rect">
              <a:avLst/>
            </a:prstGeom>
            <a:solidFill>
              <a:schemeClr val="accent2"/>
            </a:solidFill>
            <a:ln w="19050" cap="rnd">
              <a:solidFill>
                <a:schemeClr val="accent2"/>
              </a:solidFill>
              <a:round/>
            </a:ln>
          </c:spPr>
          <c:dLbls>
            <c:showBubbleSize val="0"/>
            <c:showCatName val="0"/>
            <c:showLegendKey val="0"/>
            <c:showPercent val="0"/>
            <c:showSerName val="0"/>
            <c:showVal val="0"/>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s>
          <c:xVal>
            <c:numRef>
              <c:f xml:space="preserve">'Шаг 2'!$DL$97:$DM$97</c:f>
            </c:numRef>
          </c:xVal>
          <c:yVal>
            <c:numRef>
              <c:f xml:space="preserve">'Шаг 2'!$DL$98:$DM$98</c:f>
            </c:numRef>
          </c:yVal>
        </c:ser>
        <c:ser>
          <c:idx val="2"/>
          <c:order val="2"/>
          <c:spPr bwMode="auto">
            <a:prstGeom prst="rect">
              <a:avLst/>
            </a:prstGeom>
            <a:solidFill>
              <a:schemeClr val="accent3"/>
            </a:solidFill>
            <a:ln w="19050" cap="rnd">
              <a:solidFill>
                <a:schemeClr val="accent3"/>
              </a:solidFill>
              <a:round/>
            </a:ln>
          </c:spPr>
          <c:dLbls>
            <c:showBubbleSize val="0"/>
            <c:showCatName val="0"/>
            <c:showLegendKey val="0"/>
            <c:showPercent val="0"/>
            <c:showSerName val="0"/>
            <c:showVal val="0"/>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s>
          <c:xVal>
            <c:numRef>
              <c:f xml:space="preserve">'Шаг 2'!$DL$100:$DM$100</c:f>
            </c:numRef>
          </c:xVal>
          <c:yVal>
            <c:numRef>
              <c:f xml:space="preserve">'Шаг 2'!$DL$101:$DM$101</c:f>
            </c:numRef>
          </c:yVal>
        </c:ser>
        <c:ser>
          <c:idx val="3"/>
          <c:order val="3"/>
          <c:spPr bwMode="auto">
            <a:prstGeom prst="rect">
              <a:avLst/>
            </a:prstGeom>
            <a:solidFill>
              <a:schemeClr val="accent4"/>
            </a:solidFill>
            <a:ln w="19050" cap="rnd">
              <a:solidFill>
                <a:schemeClr val="accent4"/>
              </a:solidFill>
              <a:round/>
            </a:ln>
          </c:spPr>
          <c:dLbls>
            <c:showBubbleSize val="0"/>
            <c:showCatName val="0"/>
            <c:showLegendKey val="0"/>
            <c:showPercent val="0"/>
            <c:showSerName val="0"/>
            <c:showVal val="0"/>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s>
          <c:xVal>
            <c:numRef>
              <c:f xml:space="preserve">'Шаг 2'!$DL$103:$DM$103</c:f>
            </c:numRef>
          </c:xVal>
          <c:yVal>
            <c:numRef>
              <c:f xml:space="preserve">'Шаг 2'!$DL$104:$DM$104</c:f>
            </c:numRef>
          </c:yVal>
        </c:ser>
        <c:ser>
          <c:idx val="4"/>
          <c:order val="4"/>
          <c:spPr bwMode="auto">
            <a:prstGeom prst="rect">
              <a:avLst/>
            </a:prstGeom>
            <a:solidFill>
              <a:schemeClr val="accent5"/>
            </a:solidFill>
            <a:ln w="19050" cap="rnd">
              <a:solidFill>
                <a:schemeClr val="accent5"/>
              </a:solidFill>
              <a:round/>
            </a:ln>
          </c:spPr>
          <c:dLbls>
            <c:showBubbleSize val="0"/>
            <c:showCatName val="0"/>
            <c:showLegendKey val="0"/>
            <c:showPercent val="0"/>
            <c:showSerName val="0"/>
            <c:showVal val="0"/>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s>
          <c:xVal>
            <c:numRef>
              <c:f xml:space="preserve">'Шаг 2'!$DL$106:$DM$106</c:f>
            </c:numRef>
          </c:xVal>
          <c:yVal>
            <c:numRef>
              <c:f xml:space="preserve">'Шаг 2'!$DL$107:$DM$107</c:f>
            </c:numRef>
          </c:yVal>
        </c:ser>
        <c:dLbls>
          <c:showBubbleSize val="0"/>
          <c:showCatName val="0"/>
          <c:showLeaderLines val="0"/>
          <c:showLegendKey val="0"/>
          <c:showPercent val="0"/>
          <c:showSerName val="0"/>
          <c:showVal val="0"/>
        </c:dLbls>
        <c:axId val="1866169665"/>
        <c:axId val="1866169666"/>
      </c:scatterChart>
      <c:valAx>
        <c:axId val="1866169665"/>
        <c:scaling>
          <c:orientation val="minMax"/>
        </c:scaling>
        <c:delete val="0"/>
        <c:axPos val="b"/>
        <c:majorGridlines>
          <c:spPr bwMode="auto">
            <a:prstGeom prst="rect">
              <a:avLst/>
            </a:prstGeom>
            <a:noFill/>
            <a:ln w="9525" cap="flat" cmpd="sng" algn="ctr">
              <a:solidFill>
                <a:schemeClr val="tx1">
                  <a:lumMod val="15000"/>
                  <a:lumOff val="85000"/>
                </a:schemeClr>
              </a:solidFill>
              <a:round/>
            </a:ln>
          </c:spPr>
        </c:majorGridlines>
        <c:numFmt formatCode="General" sourceLinked="1"/>
        <c:majorTickMark val="none"/>
        <c:minorTickMark val="none"/>
        <c:tickLblPos val="nextTo"/>
        <c:spPr bwMode="auto">
          <a:prstGeom prst="rect">
            <a:avLst/>
          </a:prstGeom>
          <a:noFill/>
          <a:ln w="9525" cap="flat" cmpd="sng" algn="ctr">
            <a:solidFill>
              <a:schemeClr val="tx1">
                <a:lumMod val="25000"/>
                <a:lumOff val="75000"/>
              </a:schemeClr>
            </a:solidFill>
            <a:round/>
          </a:ln>
        </c:spPr>
        <c:txPr>
          <a:bodyPr/>
          <a:p>
            <a:pPr>
              <a:defRPr sz="900">
                <a:solidFill>
                  <a:schemeClr val="tx1">
                    <a:lumMod val="65000"/>
                    <a:lumOff val="35000"/>
                  </a:schemeClr>
                </a:solidFill>
                <a:latin typeface="+mn-lt"/>
                <a:ea typeface="+mn-ea"/>
                <a:cs typeface="+mn-cs"/>
              </a:defRPr>
            </a:pPr>
            <a:endParaRPr/>
          </a:p>
        </c:txPr>
        <c:crossAx val="1866169666"/>
        <c:crosses val="autoZero"/>
        <c:crossBetween val="between"/>
      </c:valAx>
      <c:valAx>
        <c:axId val="1866169666"/>
        <c:scaling>
          <c:orientation val="minMax"/>
        </c:scaling>
        <c:delete val="0"/>
        <c:axPos val="l"/>
        <c:majorGridlines>
          <c:spPr bwMode="auto">
            <a:prstGeom prst="rect">
              <a:avLst/>
            </a:prstGeom>
            <a:noFill/>
            <a:ln w="9525" cap="flat" cmpd="sng" algn="ctr">
              <a:solidFill>
                <a:schemeClr val="tx1">
                  <a:lumMod val="15000"/>
                  <a:lumOff val="85000"/>
                </a:schemeClr>
              </a:solidFill>
              <a:round/>
            </a:ln>
          </c:spPr>
        </c:majorGridlines>
        <c:numFmt formatCode="General" sourceLinked="1"/>
        <c:majorTickMark val="none"/>
        <c:minorTickMark val="none"/>
        <c:tickLblPos val="nextTo"/>
        <c:spPr bwMode="auto">
          <a:prstGeom prst="rect">
            <a:avLst/>
          </a:prstGeom>
          <a:noFill/>
          <a:ln w="9525" cap="flat" cmpd="sng" algn="ctr">
            <a:solidFill>
              <a:schemeClr val="tx1">
                <a:lumMod val="25000"/>
                <a:lumOff val="75000"/>
              </a:schemeClr>
            </a:solidFill>
            <a:round/>
          </a:ln>
        </c:spPr>
        <c:txPr>
          <a:bodyPr/>
          <a:p>
            <a:pPr>
              <a:defRPr sz="900">
                <a:solidFill>
                  <a:schemeClr val="tx1">
                    <a:lumMod val="65000"/>
                    <a:lumOff val="35000"/>
                  </a:schemeClr>
                </a:solidFill>
                <a:latin typeface="+mn-lt"/>
                <a:ea typeface="+mn-ea"/>
                <a:cs typeface="+mn-cs"/>
              </a:defRPr>
            </a:pPr>
            <a:endParaRPr/>
          </a:p>
        </c:txPr>
        <c:crossAx val="1866169665"/>
        <c:crosses val="autoZero"/>
        <c:crossBetween val="between"/>
      </c:valAx>
      <c:spPr bwMode="auto">
        <a:prstGeom prst="rect">
          <a:avLst/>
        </a:prstGeom>
        <a:noFill/>
        <a:ln>
          <a:noFill/>
        </a:ln>
      </c:spPr>
    </c:plotArea>
    <c:showDLblsOverMax val="0"/>
  </c:chart>
  <c:spPr bwMode="auto">
    <a:xfrm>
      <a:off x="66913125" y="17726024"/>
      <a:ext cx="4848222" cy="3105148"/>
    </a:xfrm>
    <a:prstGeom prst="rect">
      <a:avLst/>
    </a:prstGeom>
    <a:solidFill>
      <a:schemeClr val="bg1"/>
    </a:solidFill>
    <a:ln w="9525" cap="flat" cmpd="sng" algn="ctr">
      <a:solidFill>
        <a:schemeClr val="tx1">
          <a:lumMod val="15000"/>
          <a:lumOff val="85000"/>
        </a:schemeClr>
      </a:solidFill>
      <a:round/>
    </a:ln>
  </c:spPr>
  <c:txPr>
    <a:bodyPr/>
    <a:p>
      <a:pPr>
        <a:defRPr sz="1000">
          <a:solidFill>
            <a:schemeClr val="tx1"/>
          </a:solidFill>
          <a:latin typeface="+mn-lt"/>
          <a:ea typeface="+mn-ea"/>
          <a:cs typeface="+mn-cs"/>
        </a:defRPr>
      </a:pPr>
      <a:endParaRPr/>
    </a:p>
  </c:txPr>
  <c:printSettings>
    <c:headerFooter/>
    <c:pageMargins l="0.69999999999999996" r="0.69999999999999996" t="0.75" b="0.75" header="0.29999999999999999" footer="0.29999999999999999"/>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mc="http://schemas.openxmlformats.org/markup-compatibility/2006" xmlns:c14="http://schemas.microsoft.com/office/drawing/2007/8/2/chart">
  <c:date1904 val="0"/>
  <c:lang val="en-US"/>
  <c:roundedCorners val="0"/>
  <mc:AlternateContent>
    <mc:Choice Requires="c14">
      <c14:style val="102"/>
    </mc:Choice>
    <mc:Fallback>
      <c:style val="2"/>
    </mc:Fallback>
  </mc:AlternateContent>
  <c:chart>
    <c:title>
      <c:tx>
        <c:rich>
          <a:bodyPr/>
          <a:p>
            <a:pPr>
              <a:defRPr sz="1400" b="0" spc="0">
                <a:solidFill>
                  <a:schemeClr val="tx1">
                    <a:lumMod val="65000"/>
                    <a:lumOff val="35000"/>
                  </a:schemeClr>
                </a:solidFill>
                <a:latin typeface="+mn-lt"/>
                <a:ea typeface="+mn-ea"/>
                <a:cs typeface="+mn-cs"/>
              </a:defRPr>
            </a:pPr>
            <a:r>
              <a:rPr/>
              <a:t>Эмпирическое распределение</a:t>
            </a:r>
            <a:endParaRPr/>
          </a:p>
        </c:rich>
      </c:tx>
      <c:layout/>
      <c:overlay val="0"/>
      <c:spPr bwMode="auto">
        <a:prstGeom prst="rect">
          <a:avLst/>
        </a:prstGeom>
        <a:noFill/>
        <a:ln>
          <a:noFill/>
        </a:ln>
      </c:spPr>
      <c:txPr>
        <a:bodyPr/>
        <a:p>
          <a:pPr>
            <a:defRPr sz="1400" b="0" spc="0">
              <a:solidFill>
                <a:schemeClr val="tx1">
                  <a:lumMod val="65000"/>
                  <a:lumOff val="35000"/>
                </a:schemeClr>
              </a:solidFill>
              <a:latin typeface="+mn-lt"/>
              <a:ea typeface="+mn-ea"/>
              <a:cs typeface="+mn-cs"/>
            </a:defRPr>
          </a:pPr>
          <a:endParaRPr/>
        </a:p>
      </c:txPr>
    </c:title>
    <c:autoTitleDeleted val="0"/>
    <c:plotArea>
      <c:layout>
        <c:manualLayout/>
      </c:layout>
      <c:scatterChart>
        <c:scatterStyle val="line"/>
        <c:varyColors val="0"/>
        <c:ser>
          <c:idx val="0"/>
          <c:order val="0"/>
          <c:spPr bwMode="auto">
            <a:prstGeom prst="rect">
              <a:avLst/>
            </a:prstGeom>
            <a:solidFill>
              <a:schemeClr val="accent1"/>
            </a:solidFill>
            <a:ln w="19050" cap="rnd">
              <a:solidFill>
                <a:schemeClr val="accent1"/>
              </a:solidFill>
              <a:round/>
            </a:ln>
          </c:spPr>
          <c:dLbls>
            <c:showBubbleSize val="0"/>
            <c:showCatName val="0"/>
            <c:showLeaderLines val="0"/>
            <c:showLegendKey val="0"/>
            <c:showPercent val="0"/>
            <c:showSerName val="0"/>
            <c:showVal val="0"/>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s>
          <c:xVal>
            <c:numRef>
              <c:f xml:space="preserve">'Шаг 2'!$DW$94:$DX$94</c:f>
            </c:numRef>
          </c:xVal>
          <c:yVal>
            <c:numRef>
              <c:f xml:space="preserve">'Шаг 2'!$DW$95:$DX$95</c:f>
            </c:numRef>
          </c:yVal>
          <c:smooth val="0"/>
        </c:ser>
        <c:ser>
          <c:idx val="1"/>
          <c:order val="1"/>
          <c:spPr bwMode="auto">
            <a:prstGeom prst="rect">
              <a:avLst/>
            </a:prstGeom>
            <a:solidFill>
              <a:schemeClr val="accent2"/>
            </a:solidFill>
            <a:ln w="19050" cap="rnd">
              <a:solidFill>
                <a:schemeClr val="accent2"/>
              </a:solidFill>
              <a:round/>
            </a:ln>
          </c:spPr>
          <c:dLbls>
            <c:showBubbleSize val="0"/>
            <c:showCatName val="0"/>
            <c:showLeaderLines val="0"/>
            <c:showLegendKey val="0"/>
            <c:showPercent val="0"/>
            <c:showSerName val="0"/>
            <c:showVal val="0"/>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s>
          <c:xVal>
            <c:numRef>
              <c:f xml:space="preserve">'Шаг 2'!$DW$97:$DX$97</c:f>
            </c:numRef>
          </c:xVal>
          <c:yVal>
            <c:numRef>
              <c:f xml:space="preserve">'Шаг 2'!$DW$98:$DX$98</c:f>
            </c:numRef>
          </c:yVal>
          <c:smooth val="0"/>
        </c:ser>
        <c:ser>
          <c:idx val="2"/>
          <c:order val="2"/>
          <c:spPr bwMode="auto">
            <a:prstGeom prst="rect">
              <a:avLst/>
            </a:prstGeom>
            <a:solidFill>
              <a:schemeClr val="accent3"/>
            </a:solidFill>
            <a:ln w="19050" cap="rnd">
              <a:solidFill>
                <a:schemeClr val="accent3"/>
              </a:solidFill>
              <a:round/>
            </a:ln>
          </c:spPr>
          <c:dLbls>
            <c:showBubbleSize val="0"/>
            <c:showCatName val="0"/>
            <c:showLeaderLines val="0"/>
            <c:showLegendKey val="0"/>
            <c:showPercent val="0"/>
            <c:showSerName val="0"/>
            <c:showVal val="0"/>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s>
          <c:xVal>
            <c:numRef>
              <c:f xml:space="preserve">'Шаг 2'!$DW$100:$DX$100</c:f>
            </c:numRef>
          </c:xVal>
          <c:yVal>
            <c:numRef>
              <c:f xml:space="preserve">'Шаг 2'!$DW$101:$DX$101</c:f>
            </c:numRef>
          </c:yVal>
          <c:smooth val="0"/>
        </c:ser>
        <c:ser>
          <c:idx val="3"/>
          <c:order val="3"/>
          <c:spPr bwMode="auto">
            <a:prstGeom prst="rect">
              <a:avLst/>
            </a:prstGeom>
            <a:solidFill>
              <a:schemeClr val="accent4"/>
            </a:solidFill>
            <a:ln w="19050" cap="rnd">
              <a:solidFill>
                <a:schemeClr val="accent4"/>
              </a:solidFill>
              <a:round/>
            </a:ln>
          </c:spPr>
          <c:dLbls>
            <c:showBubbleSize val="0"/>
            <c:showCatName val="0"/>
            <c:showLeaderLines val="0"/>
            <c:showLegendKey val="0"/>
            <c:showPercent val="0"/>
            <c:showSerName val="0"/>
            <c:showVal val="0"/>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s>
          <c:xVal>
            <c:numRef>
              <c:f xml:space="preserve">'Шаг 2'!$DW$103:$DX$103</c:f>
            </c:numRef>
          </c:xVal>
          <c:yVal>
            <c:numRef>
              <c:f xml:space="preserve">'Шаг 2'!$DW$104:$DX$104</c:f>
            </c:numRef>
          </c:yVal>
          <c:smooth val="0"/>
        </c:ser>
        <c:ser>
          <c:idx val="4"/>
          <c:order val="4"/>
          <c:spPr bwMode="auto">
            <a:prstGeom prst="rect">
              <a:avLst/>
            </a:prstGeom>
            <a:solidFill>
              <a:schemeClr val="accent5"/>
            </a:solidFill>
            <a:ln w="19050" cap="rnd">
              <a:solidFill>
                <a:schemeClr val="accent5"/>
              </a:solidFill>
              <a:round/>
            </a:ln>
          </c:spPr>
          <c:dLbls>
            <c:showBubbleSize val="0"/>
            <c:showCatName val="0"/>
            <c:showLeaderLines val="0"/>
            <c:showLegendKey val="0"/>
            <c:showPercent val="0"/>
            <c:showSerName val="0"/>
            <c:showVal val="0"/>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s>
          <c:xVal>
            <c:numRef>
              <c:f xml:space="preserve">'Шаг 2'!$DW$106:$DX$106</c:f>
            </c:numRef>
          </c:xVal>
          <c:yVal>
            <c:numRef>
              <c:f xml:space="preserve">'Шаг 2'!$DW$107:$DX$107</c:f>
            </c:numRef>
          </c:yVal>
          <c:smooth val="0"/>
        </c:ser>
        <c:dLbls>
          <c:showBubbleSize val="0"/>
          <c:showCatName val="0"/>
          <c:showLeaderLines val="0"/>
          <c:showLegendKey val="0"/>
          <c:showPercent val="0"/>
          <c:showSerName val="0"/>
          <c:showVal val="0"/>
        </c:dLbls>
        <c:axId val="1866169670"/>
        <c:axId val="1866169671"/>
      </c:scatterChart>
      <c:valAx>
        <c:axId val="1866169670"/>
        <c:scaling>
          <c:orientation val="minMax"/>
        </c:scaling>
        <c:delete val="0"/>
        <c:axPos val="b"/>
        <c:majorGridlines>
          <c:spPr bwMode="auto">
            <a:prstGeom prst="rect">
              <a:avLst/>
            </a:prstGeom>
            <a:noFill/>
            <a:ln w="9525" cap="flat" cmpd="sng" algn="ctr">
              <a:solidFill>
                <a:schemeClr val="tx1">
                  <a:lumMod val="15000"/>
                  <a:lumOff val="85000"/>
                </a:schemeClr>
              </a:solidFill>
              <a:round/>
            </a:ln>
          </c:spPr>
        </c:majorGridlines>
        <c:numFmt formatCode="General" sourceLinked="1"/>
        <c:majorTickMark val="none"/>
        <c:minorTickMark val="none"/>
        <c:tickLblPos val="nextTo"/>
        <c:spPr bwMode="auto">
          <a:prstGeom prst="rect">
            <a:avLst/>
          </a:prstGeom>
          <a:noFill/>
          <a:ln w="9525" cap="flat" cmpd="sng" algn="ctr">
            <a:solidFill>
              <a:schemeClr val="tx1">
                <a:lumMod val="25000"/>
                <a:lumOff val="75000"/>
              </a:schemeClr>
            </a:solidFill>
            <a:round/>
          </a:ln>
        </c:spPr>
        <c:txPr>
          <a:bodyPr/>
          <a:p>
            <a:pPr>
              <a:defRPr sz="900">
                <a:solidFill>
                  <a:schemeClr val="tx1">
                    <a:lumMod val="65000"/>
                    <a:lumOff val="35000"/>
                  </a:schemeClr>
                </a:solidFill>
                <a:latin typeface="+mn-lt"/>
                <a:ea typeface="+mn-ea"/>
                <a:cs typeface="+mn-cs"/>
              </a:defRPr>
            </a:pPr>
            <a:endParaRPr/>
          </a:p>
        </c:txPr>
        <c:crossAx val="1866169671"/>
        <c:crosses val="autoZero"/>
        <c:crossBetween val="between"/>
      </c:valAx>
      <c:valAx>
        <c:axId val="1866169671"/>
        <c:scaling>
          <c:orientation val="minMax"/>
        </c:scaling>
        <c:delete val="0"/>
        <c:axPos val="l"/>
        <c:majorGridlines>
          <c:spPr bwMode="auto">
            <a:prstGeom prst="rect">
              <a:avLst/>
            </a:prstGeom>
            <a:noFill/>
            <a:ln w="9525" cap="flat" cmpd="sng" algn="ctr">
              <a:solidFill>
                <a:schemeClr val="tx1">
                  <a:lumMod val="15000"/>
                  <a:lumOff val="85000"/>
                </a:schemeClr>
              </a:solidFill>
              <a:round/>
            </a:ln>
          </c:spPr>
        </c:majorGridlines>
        <c:numFmt formatCode="General" sourceLinked="1"/>
        <c:majorTickMark val="none"/>
        <c:minorTickMark val="none"/>
        <c:tickLblPos val="nextTo"/>
        <c:spPr bwMode="auto">
          <a:prstGeom prst="rect">
            <a:avLst/>
          </a:prstGeom>
          <a:noFill/>
          <a:ln w="9525" cap="flat" cmpd="sng" algn="ctr">
            <a:solidFill>
              <a:schemeClr val="tx1">
                <a:lumMod val="25000"/>
                <a:lumOff val="75000"/>
              </a:schemeClr>
            </a:solidFill>
            <a:round/>
          </a:ln>
        </c:spPr>
        <c:txPr>
          <a:bodyPr/>
          <a:p>
            <a:pPr>
              <a:defRPr sz="900">
                <a:solidFill>
                  <a:schemeClr val="tx1">
                    <a:lumMod val="65000"/>
                    <a:lumOff val="35000"/>
                  </a:schemeClr>
                </a:solidFill>
                <a:latin typeface="+mn-lt"/>
                <a:ea typeface="+mn-ea"/>
                <a:cs typeface="+mn-cs"/>
              </a:defRPr>
            </a:pPr>
            <a:endParaRPr/>
          </a:p>
        </c:txPr>
        <c:crossAx val="1866169670"/>
        <c:crosses val="autoZero"/>
        <c:crossBetween val="between"/>
      </c:valAx>
      <c:spPr bwMode="auto">
        <a:prstGeom prst="rect">
          <a:avLst/>
        </a:prstGeom>
        <a:noFill/>
        <a:ln>
          <a:noFill/>
        </a:ln>
      </c:spPr>
    </c:plotArea>
    <c:showDLblsOverMax val="0"/>
  </c:chart>
  <c:spPr bwMode="auto">
    <a:xfrm>
      <a:off x="73604438" y="17726024"/>
      <a:ext cx="4848222" cy="3105148"/>
    </a:xfrm>
    <a:prstGeom prst="rect">
      <a:avLst/>
    </a:prstGeom>
    <a:solidFill>
      <a:schemeClr val="bg1"/>
    </a:solidFill>
    <a:ln w="9525" cap="flat" cmpd="sng" algn="ctr">
      <a:solidFill>
        <a:schemeClr val="tx1">
          <a:lumMod val="15000"/>
          <a:lumOff val="85000"/>
        </a:schemeClr>
      </a:solidFill>
      <a:round/>
    </a:ln>
  </c:spPr>
  <c:txPr>
    <a:bodyPr/>
    <a:p>
      <a:pPr>
        <a:defRPr sz="1000">
          <a:solidFill>
            <a:schemeClr val="tx1"/>
          </a:solidFill>
          <a:latin typeface="+mn-lt"/>
          <a:ea typeface="+mn-ea"/>
          <a:cs typeface="+mn-cs"/>
        </a:defRPr>
      </a:pPr>
      <a:endParaRPr/>
    </a:p>
  </c:txPr>
  <c:printSettings>
    <c:headerFooter/>
    <c:pageMargins l="0.69999999999999996" r="0.69999999999999996" t="0.75" b="0.75" header="0.29999999999999999" footer="0.29999999999999999"/>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mc="http://schemas.openxmlformats.org/markup-compatibility/2006" xmlns:c14="http://schemas.microsoft.com/office/drawing/2007/8/2/chart">
  <c:date1904 val="0"/>
  <c:lang val="en-US"/>
  <c:roundedCorners val="0"/>
  <mc:AlternateContent>
    <mc:Choice Requires="c14">
      <c14:style val="102"/>
    </mc:Choice>
    <mc:Fallback>
      <c:style val="2"/>
    </mc:Fallback>
  </mc:AlternateContent>
  <c:chart>
    <c:title>
      <c:tx>
        <c:rich>
          <a:bodyPr/>
          <a:p>
            <a:pPr>
              <a:defRPr sz="1400" b="0" spc="0">
                <a:solidFill>
                  <a:schemeClr val="tx1">
                    <a:lumMod val="65000"/>
                    <a:lumOff val="35000"/>
                  </a:schemeClr>
                </a:solidFill>
                <a:latin typeface="+mn-lt"/>
                <a:ea typeface="+mn-ea"/>
                <a:cs typeface="+mn-cs"/>
              </a:defRPr>
            </a:pPr>
            <a:r>
              <a:rPr/>
              <a:t>Эмпирическое распределение</a:t>
            </a:r>
            <a:endParaRPr/>
          </a:p>
        </c:rich>
      </c:tx>
      <c:layout/>
      <c:overlay val="0"/>
      <c:spPr bwMode="auto">
        <a:prstGeom prst="rect">
          <a:avLst/>
        </a:prstGeom>
        <a:noFill/>
        <a:ln>
          <a:noFill/>
        </a:ln>
      </c:spPr>
      <c:txPr>
        <a:bodyPr/>
        <a:p>
          <a:pPr>
            <a:defRPr sz="1400" b="0" spc="0">
              <a:solidFill>
                <a:schemeClr val="tx1">
                  <a:lumMod val="65000"/>
                  <a:lumOff val="35000"/>
                </a:schemeClr>
              </a:solidFill>
              <a:latin typeface="+mn-lt"/>
              <a:ea typeface="+mn-ea"/>
              <a:cs typeface="+mn-cs"/>
            </a:defRPr>
          </a:pPr>
          <a:endParaRPr/>
        </a:p>
      </c:txPr>
    </c:title>
    <c:autoTitleDeleted val="0"/>
    <c:plotArea>
      <c:layout>
        <c:manualLayout/>
      </c:layout>
      <c:scatterChart>
        <c:scatterStyle val="line"/>
        <c:varyColors val="0"/>
        <c:ser>
          <c:idx val="0"/>
          <c:order val="0"/>
          <c:spPr bwMode="auto">
            <a:prstGeom prst="rect">
              <a:avLst/>
            </a:prstGeom>
            <a:solidFill>
              <a:schemeClr val="accent1"/>
            </a:solidFill>
            <a:ln w="19050" cap="rnd">
              <a:solidFill>
                <a:schemeClr val="accent1"/>
              </a:solidFill>
              <a:round/>
            </a:ln>
          </c:spPr>
          <c:dLbls>
            <c:showBubbleSize val="0"/>
            <c:showCatName val="0"/>
            <c:showLegendKey val="0"/>
            <c:showPercent val="0"/>
            <c:showSerName val="0"/>
            <c:showVal val="0"/>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s>
          <c:xVal>
            <c:numRef>
              <c:f xml:space="preserve">'Шаг 2'!$EH$95:$EI$95</c:f>
            </c:numRef>
          </c:xVal>
          <c:yVal>
            <c:numRef>
              <c:f xml:space="preserve">'Шаг 2'!$EH$95:$EI$95</c:f>
            </c:numRef>
          </c:yVal>
        </c:ser>
        <c:ser>
          <c:idx val="1"/>
          <c:order val="1"/>
          <c:spPr bwMode="auto">
            <a:prstGeom prst="rect">
              <a:avLst/>
            </a:prstGeom>
            <a:solidFill>
              <a:schemeClr val="accent2"/>
            </a:solidFill>
            <a:ln w="19050" cap="rnd">
              <a:solidFill>
                <a:schemeClr val="accent2"/>
              </a:solidFill>
              <a:round/>
            </a:ln>
          </c:spPr>
          <c:dLbls>
            <c:showBubbleSize val="0"/>
            <c:showCatName val="0"/>
            <c:showLegendKey val="0"/>
            <c:showPercent val="0"/>
            <c:showSerName val="0"/>
            <c:showVal val="0"/>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s>
          <c:xVal>
            <c:numRef>
              <c:f xml:space="preserve">'Шаг 2'!$EH$97:$EI$97</c:f>
            </c:numRef>
          </c:xVal>
          <c:yVal>
            <c:numRef>
              <c:f xml:space="preserve">'Шаг 2'!$EH$98:$EI$98</c:f>
            </c:numRef>
          </c:yVal>
        </c:ser>
        <c:ser>
          <c:idx val="2"/>
          <c:order val="2"/>
          <c:spPr bwMode="auto">
            <a:prstGeom prst="rect">
              <a:avLst/>
            </a:prstGeom>
            <a:solidFill>
              <a:schemeClr val="accent3"/>
            </a:solidFill>
            <a:ln w="19050" cap="rnd">
              <a:solidFill>
                <a:schemeClr val="accent3"/>
              </a:solidFill>
              <a:round/>
            </a:ln>
          </c:spPr>
          <c:dLbls>
            <c:showBubbleSize val="0"/>
            <c:showCatName val="0"/>
            <c:showLegendKey val="0"/>
            <c:showPercent val="0"/>
            <c:showSerName val="0"/>
            <c:showVal val="0"/>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s>
          <c:xVal>
            <c:numRef>
              <c:f xml:space="preserve">'Шаг 2'!$EH$100:$EI$100</c:f>
            </c:numRef>
          </c:xVal>
          <c:yVal>
            <c:numRef>
              <c:f xml:space="preserve">'Шаг 2'!$EH$101:$EI$101</c:f>
            </c:numRef>
          </c:yVal>
        </c:ser>
        <c:ser>
          <c:idx val="3"/>
          <c:order val="3"/>
          <c:spPr bwMode="auto">
            <a:prstGeom prst="rect">
              <a:avLst/>
            </a:prstGeom>
            <a:solidFill>
              <a:schemeClr val="accent4"/>
            </a:solidFill>
            <a:ln w="19050" cap="rnd">
              <a:solidFill>
                <a:schemeClr val="accent4"/>
              </a:solidFill>
              <a:round/>
            </a:ln>
          </c:spPr>
          <c:dLbls>
            <c:showBubbleSize val="0"/>
            <c:showCatName val="0"/>
            <c:showLegendKey val="0"/>
            <c:showPercent val="0"/>
            <c:showSerName val="0"/>
            <c:showVal val="0"/>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s>
          <c:xVal>
            <c:numRef>
              <c:f xml:space="preserve">'Шаг 2'!$EH$109:$EI$109</c:f>
            </c:numRef>
          </c:xVal>
          <c:yVal>
            <c:numRef>
              <c:f xml:space="preserve">'Шаг 2'!$EH$110:$EI$110</c:f>
            </c:numRef>
          </c:yVal>
        </c:ser>
        <c:ser>
          <c:idx val="4"/>
          <c:order val="4"/>
          <c:spPr bwMode="auto">
            <a:prstGeom prst="rect">
              <a:avLst/>
            </a:prstGeom>
            <a:solidFill>
              <a:schemeClr val="accent5"/>
            </a:solidFill>
            <a:ln w="19050" cap="rnd">
              <a:solidFill>
                <a:schemeClr val="accent5"/>
              </a:solidFill>
              <a:round/>
            </a:ln>
          </c:spPr>
          <c:dLbls>
            <c:showBubbleSize val="0"/>
            <c:showCatName val="0"/>
            <c:showLegendKey val="0"/>
            <c:showPercent val="0"/>
            <c:showSerName val="0"/>
            <c:showVal val="0"/>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s>
          <c:xVal>
            <c:numRef>
              <c:f xml:space="preserve">'Шаг 2'!$EH$106:$EI$106</c:f>
            </c:numRef>
          </c:xVal>
          <c:yVal>
            <c:numRef>
              <c:f xml:space="preserve">'Шаг 2'!$EH$107:$EI$107</c:f>
            </c:numRef>
          </c:yVal>
        </c:ser>
        <c:ser>
          <c:idx val="5"/>
          <c:order val="5"/>
          <c:spPr bwMode="auto">
            <a:prstGeom prst="rect">
              <a:avLst/>
            </a:prstGeom>
            <a:solidFill>
              <a:schemeClr val="accent6"/>
            </a:solidFill>
            <a:ln w="19050" cap="rnd">
              <a:solidFill>
                <a:schemeClr val="accent6"/>
              </a:solidFill>
              <a:round/>
            </a:ln>
          </c:spPr>
          <c:dLbls>
            <c:showBubbleSize val="0"/>
            <c:showCatName val="0"/>
            <c:showLegendKey val="0"/>
            <c:showPercent val="0"/>
            <c:showSerName val="0"/>
            <c:showVal val="0"/>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s>
          <c:xVal>
            <c:numRef>
              <c:f xml:space="preserve">'Шаг 2'!$EH$112:$EI$112</c:f>
            </c:numRef>
          </c:xVal>
          <c:yVal>
            <c:numRef>
              <c:f xml:space="preserve">'Шаг 2'!$EH$113:$EI$113</c:f>
            </c:numRef>
          </c:yVal>
        </c:ser>
        <c:ser>
          <c:idx val="6"/>
          <c:order val="6"/>
          <c:spPr bwMode="auto">
            <a:prstGeom prst="rect">
              <a:avLst/>
            </a:prstGeom>
            <a:solidFill>
              <a:schemeClr val="accent1">
                <a:lumMod val="60000"/>
              </a:schemeClr>
            </a:solidFill>
            <a:ln w="19050" cap="rnd">
              <a:solidFill>
                <a:schemeClr val="accent1">
                  <a:lumMod val="60000"/>
                </a:schemeClr>
              </a:solidFill>
              <a:round/>
            </a:ln>
          </c:spPr>
          <c:dLbls>
            <c:showBubbleSize val="0"/>
            <c:showCatName val="0"/>
            <c:showLegendKey val="0"/>
            <c:showPercent val="0"/>
            <c:showSerName val="0"/>
            <c:showVal val="0"/>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s>
          <c:xVal>
            <c:numRef>
              <c:f xml:space="preserve">'Шаг 2'!$EH$115:$EI$115</c:f>
            </c:numRef>
          </c:xVal>
          <c:yVal>
            <c:numRef>
              <c:f xml:space="preserve">'Шаг 2'!$EH$116:$EI$116</c:f>
            </c:numRef>
          </c:yVal>
        </c:ser>
        <c:ser>
          <c:idx val="7"/>
          <c:order val="7"/>
          <c:spPr bwMode="auto">
            <a:prstGeom prst="rect">
              <a:avLst/>
            </a:prstGeom>
            <a:solidFill>
              <a:schemeClr val="accent2">
                <a:lumMod val="60000"/>
              </a:schemeClr>
            </a:solidFill>
            <a:ln w="19050" cap="rnd">
              <a:solidFill>
                <a:schemeClr val="accent2">
                  <a:lumMod val="60000"/>
                </a:schemeClr>
              </a:solidFill>
              <a:round/>
            </a:ln>
          </c:spPr>
          <c:dLbls>
            <c:showBubbleSize val="0"/>
            <c:showCatName val="0"/>
            <c:showLegendKey val="0"/>
            <c:showPercent val="0"/>
            <c:showSerName val="0"/>
            <c:showVal val="0"/>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s>
          <c:xVal>
            <c:numRef>
              <c:f xml:space="preserve">'Шаг 2'!$EH$118:$EI$118</c:f>
            </c:numRef>
          </c:xVal>
          <c:yVal>
            <c:numRef>
              <c:f xml:space="preserve">'Шаг 2'!$EH$119:$EI$119</c:f>
            </c:numRef>
          </c:yVal>
        </c:ser>
        <c:ser>
          <c:idx val="8"/>
          <c:order val="8"/>
          <c:spPr bwMode="auto">
            <a:prstGeom prst="rect">
              <a:avLst/>
            </a:prstGeom>
            <a:solidFill>
              <a:schemeClr val="accent3">
                <a:lumMod val="60000"/>
              </a:schemeClr>
            </a:solidFill>
            <a:ln w="19050" cap="rnd">
              <a:solidFill>
                <a:schemeClr val="accent3">
                  <a:lumMod val="60000"/>
                </a:schemeClr>
              </a:solidFill>
              <a:round/>
            </a:ln>
          </c:spPr>
          <c:dLbls>
            <c:showBubbleSize val="0"/>
            <c:showCatName val="0"/>
            <c:showLegendKey val="0"/>
            <c:showPercent val="0"/>
            <c:showSerName val="0"/>
            <c:showVal val="0"/>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s>
          <c:xVal>
            <c:numRef>
              <c:f xml:space="preserve">'Шаг 2'!$EH$121:$EI$121</c:f>
            </c:numRef>
          </c:xVal>
          <c:yVal>
            <c:numRef>
              <c:f xml:space="preserve">'Шаг 2'!$EH$122:$EI$122</c:f>
            </c:numRef>
          </c:yVal>
        </c:ser>
        <c:ser>
          <c:idx val="9"/>
          <c:order val="9"/>
          <c:spPr bwMode="auto">
            <a:prstGeom prst="rect">
              <a:avLst/>
            </a:prstGeom>
            <a:solidFill>
              <a:schemeClr val="accent4">
                <a:lumMod val="60000"/>
              </a:schemeClr>
            </a:solidFill>
            <a:ln w="19050" cap="rnd">
              <a:solidFill>
                <a:schemeClr val="accent4">
                  <a:lumMod val="60000"/>
                </a:schemeClr>
              </a:solidFill>
              <a:round/>
            </a:ln>
          </c:spPr>
          <c:dLbls>
            <c:showBubbleSize val="0"/>
            <c:showCatName val="0"/>
            <c:showLegendKey val="0"/>
            <c:showPercent val="0"/>
            <c:showSerName val="0"/>
            <c:showVal val="0"/>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s>
          <c:xVal>
            <c:numRef>
              <c:f xml:space="preserve">'Шаг 2'!$EH$124:$EI$124</c:f>
            </c:numRef>
          </c:xVal>
          <c:yVal>
            <c:numRef>
              <c:f xml:space="preserve">'Шаг 2'!$EH$125:$EI$125</c:f>
            </c:numRef>
          </c:yVal>
        </c:ser>
        <c:dLbls>
          <c:showBubbleSize val="0"/>
          <c:showCatName val="0"/>
          <c:showLeaderLines val="0"/>
          <c:showLegendKey val="0"/>
          <c:showPercent val="0"/>
          <c:showSerName val="0"/>
          <c:showVal val="0"/>
        </c:dLbls>
        <c:axId val="1866169675"/>
        <c:axId val="1866169676"/>
      </c:scatterChart>
      <c:valAx>
        <c:axId val="1866169675"/>
        <c:scaling>
          <c:orientation val="minMax"/>
        </c:scaling>
        <c:delete val="0"/>
        <c:axPos val="b"/>
        <c:majorGridlines>
          <c:spPr bwMode="auto">
            <a:prstGeom prst="rect">
              <a:avLst/>
            </a:prstGeom>
            <a:noFill/>
            <a:ln w="9525" cap="flat" cmpd="sng" algn="ctr">
              <a:solidFill>
                <a:schemeClr val="tx1">
                  <a:lumMod val="15000"/>
                  <a:lumOff val="85000"/>
                </a:schemeClr>
              </a:solidFill>
              <a:round/>
            </a:ln>
          </c:spPr>
        </c:majorGridlines>
        <c:numFmt formatCode="General" sourceLinked="1"/>
        <c:majorTickMark val="none"/>
        <c:minorTickMark val="none"/>
        <c:tickLblPos val="nextTo"/>
        <c:spPr bwMode="auto">
          <a:prstGeom prst="rect">
            <a:avLst/>
          </a:prstGeom>
          <a:noFill/>
          <a:ln w="9525" cap="flat" cmpd="sng" algn="ctr">
            <a:solidFill>
              <a:schemeClr val="tx1">
                <a:lumMod val="25000"/>
                <a:lumOff val="75000"/>
              </a:schemeClr>
            </a:solidFill>
            <a:round/>
          </a:ln>
        </c:spPr>
        <c:txPr>
          <a:bodyPr/>
          <a:p>
            <a:pPr>
              <a:defRPr sz="900">
                <a:solidFill>
                  <a:schemeClr val="tx1">
                    <a:lumMod val="65000"/>
                    <a:lumOff val="35000"/>
                  </a:schemeClr>
                </a:solidFill>
                <a:latin typeface="+mn-lt"/>
                <a:ea typeface="+mn-ea"/>
                <a:cs typeface="+mn-cs"/>
              </a:defRPr>
            </a:pPr>
            <a:endParaRPr/>
          </a:p>
        </c:txPr>
        <c:crossAx val="1866169676"/>
        <c:crosses val="autoZero"/>
        <c:crossBetween val="between"/>
      </c:valAx>
      <c:valAx>
        <c:axId val="1866169676"/>
        <c:scaling>
          <c:orientation val="minMax"/>
        </c:scaling>
        <c:delete val="0"/>
        <c:axPos val="l"/>
        <c:majorGridlines>
          <c:spPr bwMode="auto">
            <a:prstGeom prst="rect">
              <a:avLst/>
            </a:prstGeom>
            <a:noFill/>
            <a:ln w="9525" cap="flat" cmpd="sng" algn="ctr">
              <a:solidFill>
                <a:schemeClr val="tx1">
                  <a:lumMod val="15000"/>
                  <a:lumOff val="85000"/>
                </a:schemeClr>
              </a:solidFill>
              <a:round/>
            </a:ln>
          </c:spPr>
        </c:majorGridlines>
        <c:numFmt formatCode="General" sourceLinked="1"/>
        <c:majorTickMark val="none"/>
        <c:minorTickMark val="none"/>
        <c:tickLblPos val="nextTo"/>
        <c:spPr bwMode="auto">
          <a:prstGeom prst="rect">
            <a:avLst/>
          </a:prstGeom>
          <a:noFill/>
          <a:ln w="9525" cap="flat" cmpd="sng" algn="ctr">
            <a:solidFill>
              <a:schemeClr val="tx1">
                <a:lumMod val="25000"/>
                <a:lumOff val="75000"/>
              </a:schemeClr>
            </a:solidFill>
            <a:round/>
          </a:ln>
        </c:spPr>
        <c:txPr>
          <a:bodyPr/>
          <a:p>
            <a:pPr>
              <a:defRPr sz="900">
                <a:solidFill>
                  <a:schemeClr val="tx1">
                    <a:lumMod val="65000"/>
                    <a:lumOff val="35000"/>
                  </a:schemeClr>
                </a:solidFill>
                <a:latin typeface="+mn-lt"/>
                <a:ea typeface="+mn-ea"/>
                <a:cs typeface="+mn-cs"/>
              </a:defRPr>
            </a:pPr>
            <a:endParaRPr/>
          </a:p>
        </c:txPr>
        <c:crossAx val="1866169675"/>
        <c:crosses val="autoZero"/>
        <c:crossBetween val="between"/>
      </c:valAx>
      <c:spPr bwMode="auto">
        <a:prstGeom prst="rect">
          <a:avLst/>
        </a:prstGeom>
        <a:noFill/>
        <a:ln>
          <a:noFill/>
        </a:ln>
      </c:spPr>
    </c:plotArea>
    <c:showDLblsOverMax val="0"/>
  </c:chart>
  <c:spPr bwMode="auto">
    <a:xfrm>
      <a:off x="80324326" y="18811874"/>
      <a:ext cx="4848221" cy="3105148"/>
    </a:xfrm>
    <a:prstGeom prst="rect">
      <a:avLst/>
    </a:prstGeom>
    <a:solidFill>
      <a:schemeClr val="bg1"/>
    </a:solidFill>
    <a:ln w="9525" cap="flat" cmpd="sng" algn="ctr">
      <a:solidFill>
        <a:schemeClr val="tx1">
          <a:lumMod val="15000"/>
          <a:lumOff val="85000"/>
        </a:schemeClr>
      </a:solidFill>
      <a:round/>
    </a:ln>
  </c:spPr>
  <c:txPr>
    <a:bodyPr/>
    <a:p>
      <a:pPr>
        <a:defRPr sz="1000">
          <a:solidFill>
            <a:schemeClr val="tx1"/>
          </a:solidFill>
          <a:latin typeface="+mn-lt"/>
          <a:ea typeface="+mn-ea"/>
          <a:cs typeface="+mn-cs"/>
        </a:defRPr>
      </a:pPr>
      <a:endParaRPr/>
    </a:p>
  </c:txPr>
  <c:printSettings>
    <c:headerFooter/>
    <c:pageMargins l="0.69999999999999996" r="0.69999999999999996" t="0.75" b="0.75" header="0.29999999999999999" footer="0.29999999999999999"/>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mc="http://schemas.openxmlformats.org/markup-compatibility/2006" xmlns:c14="http://schemas.microsoft.com/office/drawing/2007/8/2/chart">
  <c:date1904 val="0"/>
  <c:lang val="en-US"/>
  <c:roundedCorners val="0"/>
  <mc:AlternateContent>
    <mc:Choice Requires="c14">
      <c14:style val="102"/>
    </mc:Choice>
    <mc:Fallback>
      <c:style val="2"/>
    </mc:Fallback>
  </mc:AlternateContent>
  <c:chart>
    <c:title>
      <c:tx>
        <c:rich>
          <a:bodyPr/>
          <a:p>
            <a:pPr>
              <a:defRPr sz="1400" b="0" spc="0">
                <a:solidFill>
                  <a:schemeClr val="tx1">
                    <a:lumMod val="65000"/>
                    <a:lumOff val="35000"/>
                  </a:schemeClr>
                </a:solidFill>
                <a:latin typeface="+mn-lt"/>
                <a:ea typeface="+mn-ea"/>
                <a:cs typeface="+mn-cs"/>
              </a:defRPr>
            </a:pPr>
            <a:r>
              <a:rPr/>
              <a:t>Эмпирическое распределение</a:t>
            </a:r>
            <a:endParaRPr/>
          </a:p>
        </c:rich>
      </c:tx>
      <c:layout/>
      <c:overlay val="0"/>
      <c:spPr bwMode="auto">
        <a:prstGeom prst="rect">
          <a:avLst/>
        </a:prstGeom>
        <a:noFill/>
        <a:ln>
          <a:noFill/>
        </a:ln>
      </c:spPr>
      <c:txPr>
        <a:bodyPr/>
        <a:p>
          <a:pPr>
            <a:defRPr sz="1400" b="0" spc="0">
              <a:solidFill>
                <a:schemeClr val="tx1">
                  <a:lumMod val="65000"/>
                  <a:lumOff val="35000"/>
                </a:schemeClr>
              </a:solidFill>
              <a:latin typeface="+mn-lt"/>
              <a:ea typeface="+mn-ea"/>
              <a:cs typeface="+mn-cs"/>
            </a:defRPr>
          </a:pPr>
          <a:endParaRPr/>
        </a:p>
      </c:txPr>
    </c:title>
    <c:autoTitleDeleted val="0"/>
    <c:plotArea>
      <c:layout>
        <c:manualLayout/>
      </c:layout>
      <c:scatterChart>
        <c:scatterStyle val="line"/>
        <c:varyColors val="0"/>
        <c:ser>
          <c:idx val="0"/>
          <c:order val="0"/>
          <c:spPr bwMode="auto">
            <a:prstGeom prst="rect">
              <a:avLst/>
            </a:prstGeom>
            <a:solidFill>
              <a:schemeClr val="accent1"/>
            </a:solidFill>
            <a:ln w="19050" cap="rnd">
              <a:solidFill>
                <a:schemeClr val="accent1"/>
              </a:solidFill>
              <a:round/>
            </a:ln>
          </c:spPr>
          <c:marker>
            <c:symbol val="none"/>
          </c:marker>
          <c:xVal>
            <c:strRef>
              <c:f xml:space="preserve">'Шаг 2'!$AW$93:$AX$93</c:f>
              <c:strCache>
                <c:ptCount val="2"/>
                <c:pt idx="0">
                  <c:v>-2</c:v>
                </c:pt>
                <c:pt idx="1">
                  <c:v>0</c:v>
                </c:pt>
              </c:strCache>
            </c:strRef>
          </c:xVal>
          <c:yVal>
            <c:numRef>
              <c:f xml:space="preserve">'Шаг 2'!$AW$94:$AX$94</c:f>
              <c:numCache>
                <c:formatCode>General</c:formatCode>
                <c:ptCount val="2"/>
                <c:pt idx="0">
                  <c:v>0</c:v>
                </c:pt>
                <c:pt idx="1">
                  <c:v>0</c:v>
                </c:pt>
              </c:numCache>
            </c:numRef>
          </c:yVal>
          <c:smooth val="0"/>
        </c:ser>
        <c:ser>
          <c:idx val="1"/>
          <c:order val="1"/>
          <c:spPr bwMode="auto">
            <a:prstGeom prst="rect">
              <a:avLst/>
            </a:prstGeom>
            <a:solidFill>
              <a:schemeClr val="accent2"/>
            </a:solidFill>
            <a:ln w="19050" cap="rnd">
              <a:solidFill>
                <a:schemeClr val="accent2"/>
              </a:solidFill>
              <a:round/>
            </a:ln>
          </c:spPr>
          <c:marker>
            <c:symbol val="none"/>
          </c:marker>
          <c:xVal>
            <c:numRef>
              <c:f xml:space="preserve">'Шаг 2'!$AW$96:$AX$96</c:f>
              <c:numCache>
                <c:formatCode>General</c:formatCode>
                <c:ptCount val="2"/>
                <c:pt idx="0">
                  <c:v>0</c:v>
                </c:pt>
                <c:pt idx="1">
                  <c:v>1</c:v>
                </c:pt>
              </c:numCache>
            </c:numRef>
          </c:xVal>
          <c:yVal>
            <c:numRef>
              <c:f xml:space="preserve">'Шаг 2'!$AW$97:$AX$97</c:f>
              <c:numCache>
                <c:formatCode>General</c:formatCode>
                <c:ptCount val="2"/>
                <c:pt idx="0">
                  <c:v>0.12</c:v>
                </c:pt>
                <c:pt idx="1">
                  <c:v>0.12</c:v>
                </c:pt>
              </c:numCache>
            </c:numRef>
          </c:yVal>
          <c:smooth val="0"/>
        </c:ser>
        <c:ser>
          <c:idx val="2"/>
          <c:order val="2"/>
          <c:spPr bwMode="auto">
            <a:prstGeom prst="rect">
              <a:avLst/>
            </a:prstGeom>
            <a:solidFill>
              <a:schemeClr val="accent3"/>
            </a:solidFill>
            <a:ln w="19050" cap="rnd">
              <a:solidFill>
                <a:schemeClr val="accent3"/>
              </a:solidFill>
              <a:round/>
            </a:ln>
          </c:spPr>
          <c:marker>
            <c:symbol val="none"/>
          </c:marker>
          <c:xVal>
            <c:numRef>
              <c:f xml:space="preserve">'Шаг 2'!$AW$99:$AX$99</c:f>
              <c:numCache>
                <c:formatCode>General</c:formatCode>
                <c:ptCount val="2"/>
                <c:pt idx="0">
                  <c:v>1</c:v>
                </c:pt>
                <c:pt idx="1">
                  <c:v>2</c:v>
                </c:pt>
              </c:numCache>
            </c:numRef>
          </c:xVal>
          <c:yVal>
            <c:numRef>
              <c:f xml:space="preserve">'Шаг 2'!$AW$100:$AX$100</c:f>
              <c:numCache>
                <c:formatCode>General</c:formatCode>
                <c:ptCount val="2"/>
                <c:pt idx="0">
                  <c:v>0.27</c:v>
                </c:pt>
                <c:pt idx="1">
                  <c:v>0.27</c:v>
                </c:pt>
              </c:numCache>
            </c:numRef>
          </c:yVal>
          <c:smooth val="0"/>
        </c:ser>
        <c:ser>
          <c:idx val="3"/>
          <c:order val="3"/>
          <c:spPr bwMode="auto">
            <a:prstGeom prst="rect">
              <a:avLst/>
            </a:prstGeom>
            <a:solidFill>
              <a:schemeClr val="accent4"/>
            </a:solidFill>
            <a:ln w="19050" cap="rnd">
              <a:solidFill>
                <a:schemeClr val="accent4"/>
              </a:solidFill>
              <a:round/>
            </a:ln>
          </c:spPr>
          <c:marker>
            <c:symbol val="none"/>
          </c:marker>
          <c:xVal>
            <c:numRef>
              <c:f xml:space="preserve">'Шаг 2'!$AW$102:$AX$102</c:f>
              <c:numCache>
                <c:formatCode>General</c:formatCode>
                <c:ptCount val="2"/>
                <c:pt idx="0">
                  <c:v>2</c:v>
                </c:pt>
                <c:pt idx="1">
                  <c:v>3</c:v>
                </c:pt>
              </c:numCache>
            </c:numRef>
          </c:xVal>
          <c:yVal>
            <c:numRef>
              <c:f xml:space="preserve">'Шаг 2'!$AW$103:$AX$103</c:f>
              <c:numCache>
                <c:formatCode>General</c:formatCode>
                <c:ptCount val="2"/>
                <c:pt idx="0">
                  <c:v>0.38</c:v>
                </c:pt>
                <c:pt idx="1">
                  <c:v>0.38</c:v>
                </c:pt>
              </c:numCache>
            </c:numRef>
          </c:yVal>
          <c:smooth val="0"/>
        </c:ser>
        <c:ser>
          <c:idx val="4"/>
          <c:order val="4"/>
          <c:spPr bwMode="auto">
            <a:prstGeom prst="rect">
              <a:avLst/>
            </a:prstGeom>
            <a:solidFill>
              <a:schemeClr val="accent5"/>
            </a:solidFill>
            <a:ln w="19050" cap="rnd">
              <a:solidFill>
                <a:schemeClr val="accent5"/>
              </a:solidFill>
              <a:round/>
            </a:ln>
          </c:spPr>
          <c:marker>
            <c:symbol val="none"/>
          </c:marker>
          <c:xVal>
            <c:numRef>
              <c:f xml:space="preserve">'Шаг 2'!$AW$105:$AX$105</c:f>
              <c:numCache>
                <c:formatCode>General</c:formatCode>
                <c:ptCount val="2"/>
                <c:pt idx="0">
                  <c:v>3</c:v>
                </c:pt>
                <c:pt idx="1">
                  <c:v>5</c:v>
                </c:pt>
              </c:numCache>
            </c:numRef>
          </c:xVal>
          <c:yVal>
            <c:numRef>
              <c:f xml:space="preserve">'Шаг 2'!$AW$106:$AX$106</c:f>
              <c:numCache>
                <c:formatCode>General</c:formatCode>
                <c:ptCount val="2"/>
                <c:pt idx="0">
                  <c:v>0.46</c:v>
                </c:pt>
                <c:pt idx="1">
                  <c:v>0.46</c:v>
                </c:pt>
              </c:numCache>
            </c:numRef>
          </c:yVal>
          <c:smooth val="0"/>
        </c:ser>
        <c:ser>
          <c:idx val="5"/>
          <c:order val="5"/>
          <c:spPr bwMode="auto">
            <a:prstGeom prst="rect">
              <a:avLst/>
            </a:prstGeom>
            <a:solidFill>
              <a:schemeClr val="accent6"/>
            </a:solidFill>
            <a:ln w="19050" cap="rnd">
              <a:solidFill>
                <a:schemeClr val="accent6"/>
              </a:solidFill>
              <a:round/>
            </a:ln>
          </c:spPr>
          <c:marker>
            <c:symbol val="none"/>
          </c:marker>
          <c:xVal>
            <c:numRef>
              <c:f xml:space="preserve">'Шаг 2'!$AW$108:$AX$108</c:f>
              <c:numCache>
                <c:formatCode>General</c:formatCode>
                <c:ptCount val="2"/>
                <c:pt idx="0">
                  <c:v>5</c:v>
                </c:pt>
                <c:pt idx="1">
                  <c:v>6</c:v>
                </c:pt>
              </c:numCache>
            </c:numRef>
          </c:xVal>
          <c:yVal>
            <c:numRef>
              <c:f xml:space="preserve">'Шаг 2'!$AW$109:$AX$109</c:f>
              <c:numCache>
                <c:formatCode>General</c:formatCode>
                <c:ptCount val="2"/>
                <c:pt idx="0">
                  <c:v>0.58</c:v>
                </c:pt>
                <c:pt idx="1">
                  <c:v>0.58</c:v>
                </c:pt>
              </c:numCache>
            </c:numRef>
          </c:yVal>
          <c:smooth val="0"/>
        </c:ser>
        <c:ser>
          <c:idx val="6"/>
          <c:order val="6"/>
          <c:spPr bwMode="auto">
            <a:prstGeom prst="rect">
              <a:avLst/>
            </a:prstGeom>
            <a:solidFill>
              <a:schemeClr val="accent1">
                <a:lumMod val="60000"/>
              </a:schemeClr>
            </a:solidFill>
            <a:ln w="19050" cap="rnd">
              <a:solidFill>
                <a:schemeClr val="accent1">
                  <a:lumMod val="60000"/>
                </a:schemeClr>
              </a:solidFill>
              <a:round/>
            </a:ln>
          </c:spPr>
          <c:marker>
            <c:symbol val="none"/>
          </c:marker>
          <c:xVal>
            <c:numRef>
              <c:f xml:space="preserve">'Шаг 2'!$AW$111:$AX$111</c:f>
              <c:numCache>
                <c:formatCode>General</c:formatCode>
                <c:ptCount val="2"/>
                <c:pt idx="0">
                  <c:v>6</c:v>
                </c:pt>
                <c:pt idx="1">
                  <c:v>8</c:v>
                </c:pt>
              </c:numCache>
            </c:numRef>
          </c:xVal>
          <c:yVal>
            <c:numRef>
              <c:f xml:space="preserve">'Шаг 2'!$AW$112:$AX$112</c:f>
              <c:numCache>
                <c:formatCode>General</c:formatCode>
                <c:ptCount val="2"/>
                <c:pt idx="0">
                  <c:v>0.62</c:v>
                </c:pt>
                <c:pt idx="1">
                  <c:v>0.62</c:v>
                </c:pt>
              </c:numCache>
            </c:numRef>
          </c:yVal>
          <c:smooth val="0"/>
        </c:ser>
        <c:ser>
          <c:idx val="7"/>
          <c:order val="7"/>
          <c:spPr bwMode="auto">
            <a:prstGeom prst="rect">
              <a:avLst/>
            </a:prstGeom>
            <a:solidFill>
              <a:schemeClr val="accent2">
                <a:lumMod val="60000"/>
              </a:schemeClr>
            </a:solidFill>
            <a:ln w="19050" cap="rnd">
              <a:solidFill>
                <a:schemeClr val="accent2">
                  <a:lumMod val="60000"/>
                </a:schemeClr>
              </a:solidFill>
              <a:round/>
            </a:ln>
          </c:spPr>
          <c:marker>
            <c:symbol val="none"/>
          </c:marker>
          <c:xVal>
            <c:numRef>
              <c:f xml:space="preserve">'Шаг 2'!$AW$114:$AX$114</c:f>
              <c:numCache>
                <c:formatCode>General</c:formatCode>
                <c:ptCount val="2"/>
                <c:pt idx="0">
                  <c:v>8</c:v>
                </c:pt>
                <c:pt idx="1">
                  <c:v>9</c:v>
                </c:pt>
              </c:numCache>
            </c:numRef>
          </c:xVal>
          <c:yVal>
            <c:numRef>
              <c:f xml:space="preserve">'Шаг 2'!$AW$115:$AX$115</c:f>
              <c:numCache>
                <c:formatCode>General</c:formatCode>
                <c:ptCount val="2"/>
                <c:pt idx="0">
                  <c:v>0.65</c:v>
                </c:pt>
                <c:pt idx="1">
                  <c:v>0.65</c:v>
                </c:pt>
              </c:numCache>
            </c:numRef>
          </c:yVal>
          <c:smooth val="0"/>
        </c:ser>
        <c:ser>
          <c:idx val="8"/>
          <c:order val="8"/>
          <c:spPr bwMode="auto">
            <a:prstGeom prst="rect">
              <a:avLst/>
            </a:prstGeom>
            <a:solidFill>
              <a:schemeClr val="accent3">
                <a:lumMod val="60000"/>
              </a:schemeClr>
            </a:solidFill>
            <a:ln w="19050" cap="rnd">
              <a:solidFill>
                <a:schemeClr val="accent3">
                  <a:lumMod val="60000"/>
                </a:schemeClr>
              </a:solidFill>
              <a:round/>
            </a:ln>
          </c:spPr>
          <c:marker>
            <c:symbol val="none"/>
          </c:marker>
          <c:xVal>
            <c:numRef>
              <c:f xml:space="preserve">'Шаг 2'!$AW$117:$AX$117</c:f>
              <c:numCache>
                <c:formatCode>General</c:formatCode>
                <c:ptCount val="2"/>
                <c:pt idx="0">
                  <c:v>9</c:v>
                </c:pt>
                <c:pt idx="1">
                  <c:v>10</c:v>
                </c:pt>
              </c:numCache>
            </c:numRef>
          </c:xVal>
          <c:yVal>
            <c:numRef>
              <c:f xml:space="preserve">'Шаг 2'!$AW$118:$AX$118</c:f>
              <c:numCache>
                <c:formatCode>General</c:formatCode>
                <c:ptCount val="2"/>
                <c:pt idx="0">
                  <c:v>0.77</c:v>
                </c:pt>
                <c:pt idx="1">
                  <c:v>0.77</c:v>
                </c:pt>
              </c:numCache>
            </c:numRef>
          </c:yVal>
          <c:smooth val="0"/>
        </c:ser>
        <c:ser>
          <c:idx val="9"/>
          <c:order val="9"/>
          <c:spPr bwMode="auto">
            <a:prstGeom prst="rect">
              <a:avLst/>
            </a:prstGeom>
            <a:solidFill>
              <a:schemeClr val="accent4">
                <a:lumMod val="60000"/>
              </a:schemeClr>
            </a:solidFill>
            <a:ln w="19050" cap="rnd">
              <a:solidFill>
                <a:schemeClr val="accent4">
                  <a:lumMod val="60000"/>
                </a:schemeClr>
              </a:solidFill>
              <a:round/>
            </a:ln>
          </c:spPr>
          <c:marker>
            <c:symbol val="none"/>
          </c:marker>
          <c:xVal>
            <c:numRef>
              <c:f xml:space="preserve">'Шаг 2'!$AW$120:$AX$120</c:f>
              <c:numCache>
                <c:formatCode>General</c:formatCode>
                <c:ptCount val="2"/>
                <c:pt idx="0">
                  <c:v>10</c:v>
                </c:pt>
                <c:pt idx="1">
                  <c:v>12</c:v>
                </c:pt>
              </c:numCache>
            </c:numRef>
          </c:xVal>
          <c:yVal>
            <c:numRef>
              <c:f xml:space="preserve">'Шаг 2'!$AW$121:$AX$121</c:f>
              <c:numCache>
                <c:formatCode>General</c:formatCode>
                <c:ptCount val="2"/>
                <c:pt idx="0">
                  <c:v>0.81</c:v>
                </c:pt>
                <c:pt idx="1">
                  <c:v>0.81</c:v>
                </c:pt>
              </c:numCache>
            </c:numRef>
          </c:yVal>
          <c:smooth val="0"/>
        </c:ser>
        <c:ser>
          <c:idx val="10"/>
          <c:order val="10"/>
          <c:spPr bwMode="auto">
            <a:prstGeom prst="rect">
              <a:avLst/>
            </a:prstGeom>
            <a:solidFill>
              <a:schemeClr val="accent5">
                <a:lumMod val="60000"/>
              </a:schemeClr>
            </a:solidFill>
            <a:ln w="19050" cap="rnd">
              <a:solidFill>
                <a:schemeClr val="accent5">
                  <a:lumMod val="60000"/>
                </a:schemeClr>
              </a:solidFill>
              <a:round/>
            </a:ln>
          </c:spPr>
          <c:marker>
            <c:symbol val="none"/>
          </c:marker>
          <c:xVal>
            <c:numRef>
              <c:f xml:space="preserve">'Шаг 2'!$AW$123:$AX$123</c:f>
              <c:numCache>
                <c:formatCode>General</c:formatCode>
                <c:ptCount val="2"/>
                <c:pt idx="0">
                  <c:v>12</c:v>
                </c:pt>
                <c:pt idx="1">
                  <c:v>13</c:v>
                </c:pt>
              </c:numCache>
            </c:numRef>
          </c:xVal>
          <c:yVal>
            <c:numRef>
              <c:f xml:space="preserve">'Шаг 2'!$AW$124:$AX$124</c:f>
              <c:numCache>
                <c:formatCode>General</c:formatCode>
                <c:ptCount val="2"/>
                <c:pt idx="0">
                  <c:v>0.88</c:v>
                </c:pt>
                <c:pt idx="1">
                  <c:v>0.88</c:v>
                </c:pt>
              </c:numCache>
            </c:numRef>
          </c:yVal>
          <c:smooth val="0"/>
        </c:ser>
        <c:ser>
          <c:idx val="11"/>
          <c:order val="11"/>
          <c:spPr bwMode="auto">
            <a:prstGeom prst="rect">
              <a:avLst/>
            </a:prstGeom>
            <a:solidFill>
              <a:schemeClr val="accent6">
                <a:lumMod val="60000"/>
              </a:schemeClr>
            </a:solidFill>
            <a:ln w="19050" cap="rnd">
              <a:solidFill>
                <a:schemeClr val="accent6">
                  <a:lumMod val="60000"/>
                </a:schemeClr>
              </a:solidFill>
              <a:round/>
            </a:ln>
          </c:spPr>
          <c:marker>
            <c:symbol val="none"/>
          </c:marker>
          <c:xVal>
            <c:numRef>
              <c:f xml:space="preserve">'Шаг 2'!$AW$126:$AX$126</c:f>
              <c:numCache>
                <c:formatCode>General</c:formatCode>
                <c:ptCount val="2"/>
                <c:pt idx="0">
                  <c:v>13</c:v>
                </c:pt>
                <c:pt idx="1">
                  <c:v>14</c:v>
                </c:pt>
              </c:numCache>
            </c:numRef>
          </c:xVal>
          <c:yVal>
            <c:numRef>
              <c:f xml:space="preserve">'Шаг 2'!$AW$127:$AX$127</c:f>
              <c:numCache>
                <c:formatCode>General</c:formatCode>
                <c:ptCount val="2"/>
                <c:pt idx="0">
                  <c:v>0.92</c:v>
                </c:pt>
                <c:pt idx="1">
                  <c:v>0.92</c:v>
                </c:pt>
              </c:numCache>
            </c:numRef>
          </c:yVal>
          <c:smooth val="0"/>
        </c:ser>
        <c:ser>
          <c:idx val="12"/>
          <c:order val="12"/>
          <c:spPr bwMode="auto">
            <a:prstGeom prst="rect">
              <a:avLst/>
            </a:prstGeom>
            <a:solidFill>
              <a:schemeClr val="accent1">
                <a:lumMod val="80000"/>
                <a:lumOff val="20000"/>
              </a:schemeClr>
            </a:solidFill>
            <a:ln w="19050" cap="rnd">
              <a:solidFill>
                <a:schemeClr val="accent1">
                  <a:lumMod val="80000"/>
                  <a:lumOff val="20000"/>
                </a:schemeClr>
              </a:solidFill>
              <a:round/>
            </a:ln>
          </c:spPr>
          <c:marker>
            <c:symbol val="none"/>
          </c:marker>
          <c:xVal>
            <c:numRef>
              <c:f xml:space="preserve">'Шаг 2'!$AW$129:$AX$129</c:f>
              <c:numCache>
                <c:formatCode>General</c:formatCode>
                <c:ptCount val="2"/>
                <c:pt idx="0">
                  <c:v>14</c:v>
                </c:pt>
                <c:pt idx="1">
                  <c:v>20</c:v>
                </c:pt>
              </c:numCache>
            </c:numRef>
          </c:xVal>
          <c:yVal>
            <c:numRef>
              <c:f xml:space="preserve">'Шаг 2'!$AW$130:$AX$130</c:f>
              <c:numCache>
                <c:formatCode>General</c:formatCode>
                <c:ptCount val="2"/>
                <c:pt idx="0">
                  <c:v>0.96</c:v>
                </c:pt>
                <c:pt idx="1">
                  <c:v>0.96</c:v>
                </c:pt>
              </c:numCache>
            </c:numRef>
          </c:yVal>
          <c:smooth val="0"/>
        </c:ser>
        <c:ser>
          <c:idx val="13"/>
          <c:order val="13"/>
          <c:spPr bwMode="auto">
            <a:prstGeom prst="rect">
              <a:avLst/>
            </a:prstGeom>
            <a:solidFill>
              <a:schemeClr val="accent2">
                <a:lumMod val="80000"/>
                <a:lumOff val="20000"/>
              </a:schemeClr>
            </a:solidFill>
            <a:ln w="19050" cap="rnd">
              <a:solidFill>
                <a:schemeClr val="accent2">
                  <a:lumMod val="80000"/>
                  <a:lumOff val="20000"/>
                </a:schemeClr>
              </a:solidFill>
              <a:round/>
            </a:ln>
          </c:spPr>
          <c:marker>
            <c:symbol val="none"/>
          </c:marker>
          <c:xVal>
            <c:numRef>
              <c:f xml:space="preserve">'Шаг 2'!$AW$132:$AX$132</c:f>
              <c:numCache>
                <c:formatCode>General</c:formatCode>
                <c:ptCount val="2"/>
                <c:pt idx="0">
                  <c:v>20</c:v>
                </c:pt>
                <c:pt idx="1">
                  <c:v>22</c:v>
                </c:pt>
              </c:numCache>
            </c:numRef>
          </c:xVal>
          <c:yVal>
            <c:numRef>
              <c:f xml:space="preserve">'Шаг 2'!$AW$133:$AX$133</c:f>
              <c:numCache>
                <c:formatCode>General</c:formatCode>
                <c:ptCount val="2"/>
                <c:pt idx="0">
                  <c:v>1</c:v>
                </c:pt>
                <c:pt idx="1">
                  <c:v>1</c:v>
                </c:pt>
              </c:numCache>
            </c:numRef>
          </c:yVal>
          <c:smooth val="0"/>
        </c:ser>
        <c:dLbls>
          <c:showBubbleSize val="0"/>
          <c:showCatName val="0"/>
          <c:showLeaderLines val="0"/>
          <c:showLegendKey val="0"/>
          <c:showPercent val="0"/>
          <c:showSerName val="0"/>
          <c:showVal val="0"/>
        </c:dLbls>
        <c:axId val="1866169531"/>
        <c:axId val="1866169532"/>
      </c:scatterChart>
      <c:valAx>
        <c:axId val="1866169531"/>
        <c:scaling>
          <c:orientation val="minMax"/>
        </c:scaling>
        <c:delete val="0"/>
        <c:axPos val="b"/>
        <c:majorGridlines>
          <c:spPr bwMode="auto">
            <a:prstGeom prst="rect">
              <a:avLst/>
            </a:prstGeom>
            <a:noFill/>
            <a:ln w="9525" cap="flat" cmpd="sng" algn="ctr">
              <a:solidFill>
                <a:schemeClr val="tx1">
                  <a:lumMod val="15000"/>
                  <a:lumOff val="85000"/>
                </a:schemeClr>
              </a:solidFill>
              <a:round/>
            </a:ln>
          </c:spPr>
        </c:majorGridlines>
        <c:numFmt formatCode="General" sourceLinked="1"/>
        <c:majorTickMark val="none"/>
        <c:minorTickMark val="none"/>
        <c:tickLblPos val="nextTo"/>
        <c:spPr bwMode="auto">
          <a:prstGeom prst="rect">
            <a:avLst/>
          </a:prstGeom>
          <a:noFill/>
          <a:ln w="9525" cap="flat" cmpd="sng" algn="ctr">
            <a:solidFill>
              <a:schemeClr val="tx1">
                <a:lumMod val="25000"/>
                <a:lumOff val="75000"/>
              </a:schemeClr>
            </a:solidFill>
            <a:round/>
          </a:ln>
        </c:spPr>
        <c:txPr>
          <a:bodyPr/>
          <a:p>
            <a:pPr>
              <a:defRPr sz="900">
                <a:solidFill>
                  <a:schemeClr val="tx1">
                    <a:lumMod val="65000"/>
                    <a:lumOff val="35000"/>
                  </a:schemeClr>
                </a:solidFill>
                <a:latin typeface="+mn-lt"/>
                <a:ea typeface="+mn-ea"/>
                <a:cs typeface="+mn-cs"/>
              </a:defRPr>
            </a:pPr>
            <a:endParaRPr/>
          </a:p>
        </c:txPr>
        <c:crossAx val="1866169532"/>
        <c:crosses val="autoZero"/>
        <c:crossBetween val="between"/>
      </c:valAx>
      <c:valAx>
        <c:axId val="1866169532"/>
        <c:scaling>
          <c:orientation val="minMax"/>
        </c:scaling>
        <c:delete val="0"/>
        <c:axPos val="l"/>
        <c:majorGridlines>
          <c:spPr bwMode="auto">
            <a:prstGeom prst="rect">
              <a:avLst/>
            </a:prstGeom>
            <a:noFill/>
            <a:ln w="9525" cap="flat" cmpd="sng" algn="ctr">
              <a:solidFill>
                <a:schemeClr val="tx1">
                  <a:lumMod val="15000"/>
                  <a:lumOff val="85000"/>
                </a:schemeClr>
              </a:solidFill>
              <a:round/>
            </a:ln>
          </c:spPr>
        </c:majorGridlines>
        <c:numFmt formatCode="General" sourceLinked="1"/>
        <c:majorTickMark val="none"/>
        <c:minorTickMark val="none"/>
        <c:tickLblPos val="nextTo"/>
        <c:spPr bwMode="auto">
          <a:prstGeom prst="rect">
            <a:avLst/>
          </a:prstGeom>
          <a:noFill/>
          <a:ln w="9525" cap="flat" cmpd="sng" algn="ctr">
            <a:solidFill>
              <a:schemeClr val="tx1">
                <a:lumMod val="25000"/>
                <a:lumOff val="75000"/>
              </a:schemeClr>
            </a:solidFill>
            <a:round/>
          </a:ln>
        </c:spPr>
        <c:txPr>
          <a:bodyPr/>
          <a:p>
            <a:pPr>
              <a:defRPr sz="900">
                <a:solidFill>
                  <a:schemeClr val="tx1">
                    <a:lumMod val="65000"/>
                    <a:lumOff val="35000"/>
                  </a:schemeClr>
                </a:solidFill>
                <a:latin typeface="+mn-lt"/>
                <a:ea typeface="+mn-ea"/>
                <a:cs typeface="+mn-cs"/>
              </a:defRPr>
            </a:pPr>
            <a:endParaRPr/>
          </a:p>
        </c:txPr>
        <c:crossAx val="1866169531"/>
        <c:crosses val="autoZero"/>
        <c:crossBetween val="between"/>
      </c:valAx>
      <c:spPr bwMode="auto">
        <a:prstGeom prst="rect">
          <a:avLst/>
        </a:prstGeom>
        <a:noFill/>
        <a:ln>
          <a:noFill/>
        </a:ln>
      </c:spPr>
    </c:plotArea>
    <c:showDLblsOverMax val="0"/>
  </c:chart>
  <c:spPr bwMode="auto">
    <a:xfrm>
      <a:off x="24717375" y="19373848"/>
      <a:ext cx="5124449" cy="3457575"/>
    </a:xfrm>
    <a:prstGeom prst="rect">
      <a:avLst/>
    </a:prstGeom>
    <a:solidFill>
      <a:schemeClr val="bg1"/>
    </a:solidFill>
    <a:ln w="9525" cap="flat" cmpd="sng" algn="ctr">
      <a:solidFill>
        <a:schemeClr val="tx1">
          <a:lumMod val="15000"/>
          <a:lumOff val="85000"/>
        </a:schemeClr>
      </a:solidFill>
      <a:round/>
    </a:ln>
  </c:spPr>
  <c:txPr>
    <a:bodyPr/>
    <a:p>
      <a:pPr>
        <a:defRPr sz="1000">
          <a:solidFill>
            <a:schemeClr val="tx1"/>
          </a:solidFill>
          <a:latin typeface="+mn-lt"/>
          <a:ea typeface="+mn-ea"/>
          <a:cs typeface="+mn-cs"/>
        </a:defRPr>
      </a:pPr>
      <a:endParaRPr/>
    </a:p>
  </c:txPr>
  <c:printSettings>
    <c:headerFooter/>
    <c:pageMargins l="0.69999999999999996" r="0.69999999999999996" t="0.75" b="0.75" header="0.29999999999999999" footer="0.29999999999999999"/>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mc="http://schemas.openxmlformats.org/markup-compatibility/2006" xmlns:c14="http://schemas.microsoft.com/office/drawing/2007/8/2/chart">
  <c:date1904 val="0"/>
  <c:lang val="en-US"/>
  <c:roundedCorners val="0"/>
  <mc:AlternateContent>
    <mc:Choice Requires="c14">
      <c14:style val="102"/>
    </mc:Choice>
    <mc:Fallback>
      <c:style val="2"/>
    </mc:Fallback>
  </mc:AlternateContent>
  <c:chart>
    <c:title>
      <c:tx>
        <c:rich>
          <a:bodyPr/>
          <a:p>
            <a:pPr>
              <a:defRPr sz="1400" b="0" spc="0">
                <a:solidFill>
                  <a:schemeClr val="tx1">
                    <a:lumMod val="65000"/>
                    <a:lumOff val="35000"/>
                  </a:schemeClr>
                </a:solidFill>
                <a:latin typeface="+mn-lt"/>
                <a:ea typeface="+mn-ea"/>
                <a:cs typeface="+mn-cs"/>
              </a:defRPr>
            </a:pPr>
            <a:r>
              <a:rPr/>
              <a:t>Динамика отсева</a:t>
            </a:r>
            <a:endParaRPr/>
          </a:p>
        </c:rich>
      </c:tx>
      <c:layout/>
      <c:overlay val="0"/>
      <c:spPr bwMode="auto">
        <a:prstGeom prst="rect">
          <a:avLst/>
        </a:prstGeom>
        <a:noFill/>
        <a:ln>
          <a:noFill/>
        </a:ln>
      </c:spPr>
      <c:txPr>
        <a:bodyPr/>
        <a:p>
          <a:pPr>
            <a:defRPr sz="1400" b="0" spc="0">
              <a:solidFill>
                <a:schemeClr val="tx1">
                  <a:lumMod val="65000"/>
                  <a:lumOff val="35000"/>
                </a:schemeClr>
              </a:solidFill>
              <a:latin typeface="+mn-lt"/>
              <a:ea typeface="+mn-ea"/>
              <a:cs typeface="+mn-cs"/>
            </a:defRPr>
          </a:pPr>
          <a:endParaRPr/>
        </a:p>
      </c:txPr>
    </c:title>
    <c:autoTitleDeleted val="0"/>
    <c:plotArea>
      <c:layout>
        <c:manualLayout/>
      </c:layout>
      <c:lineChart>
        <c:grouping val="standard"/>
        <c:varyColors val="0"/>
        <c:ser>
          <c:idx val="0"/>
          <c:order val="0"/>
          <c:spPr bwMode="auto">
            <a:prstGeom prst="rect">
              <a:avLst/>
            </a:prstGeom>
            <a:solidFill>
              <a:schemeClr val="accent1"/>
            </a:solidFill>
            <a:ln w="28575" cap="rnd">
              <a:solidFill>
                <a:schemeClr val="accent1"/>
              </a:solidFill>
              <a:round/>
            </a:ln>
          </c:spPr>
          <c:marker>
            <c:symbol val="circle"/>
            <c:size val="5"/>
            <c:spPr bwMode="auto">
              <a:prstGeom prst="rect">
                <a:avLst/>
              </a:prstGeom>
              <a:solidFill>
                <a:schemeClr val="accent1"/>
              </a:solidFill>
              <a:ln w="9525">
                <a:solidFill>
                  <a:schemeClr val="accent1"/>
                </a:solidFill>
              </a:ln>
            </c:spPr>
          </c:marker>
          <c:dLbls>
            <c:dLblPos val="t"/>
            <c:separator xml:space="preserve"> </c:separator>
            <c:showBubbleSize val="0"/>
            <c:showCatName val="0"/>
            <c:showLeaderLines val="0"/>
            <c:showLegendKey val="0"/>
            <c:showPercent val="0"/>
            <c:showSerName val="0"/>
            <c:showVal val="1"/>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s>
          <c:cat>
            <c:strRef>
              <c:f xml:space="preserve">'Шаг 2'!$BK$4:$BM$4</c:f>
              <c:strCache>
                <c:ptCount val="3"/>
                <c:pt idx="0">
                  <c:v xml:space="preserve">0 шаг</c:v>
                </c:pt>
                <c:pt idx="1">
                  <c:v xml:space="preserve">1 шаг</c:v>
                </c:pt>
                <c:pt idx="2">
                  <c:v xml:space="preserve">2 шаг</c:v>
                </c:pt>
              </c:strCache>
            </c:strRef>
          </c:cat>
          <c:val>
            <c:numRef>
              <c:f xml:space="preserve">'Шаг 2'!$BK$5:$BM$5</c:f>
              <c:numCache>
                <c:formatCode>General</c:formatCode>
                <c:ptCount val="3"/>
                <c:pt idx="0">
                  <c:v>34</c:v>
                </c:pt>
                <c:pt idx="1">
                  <c:v>31</c:v>
                </c:pt>
                <c:pt idx="2">
                  <c:v>27</c:v>
                </c:pt>
              </c:numCache>
            </c:numRef>
          </c:val>
          <c:smooth val="0"/>
        </c:ser>
        <c:dLbls>
          <c:dLblPos val="t"/>
          <c:separator xml:space="preserve"> </c:separator>
          <c:showBubbleSize val="0"/>
          <c:showCatName val="0"/>
          <c:showLeaderLines val="0"/>
          <c:showLegendKey val="0"/>
          <c:showPercent val="0"/>
          <c:showSerName val="0"/>
          <c:showVal val="1"/>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s>
        <c:marker val="1"/>
        <c:smooth val="0"/>
        <c:axId val="1866169557"/>
        <c:axId val="1866169558"/>
      </c:lineChart>
      <c:catAx>
        <c:axId val="1866169557"/>
        <c:scaling>
          <c:orientation val="minMax"/>
        </c:scaling>
        <c:delete val="0"/>
        <c:axPos val="b"/>
        <c:majorGridlines>
          <c:spPr bwMode="auto">
            <a:prstGeom prst="rect">
              <a:avLst/>
            </a:prstGeom>
            <a:noFill/>
            <a:ln w="9525" cap="flat" cmpd="sng" algn="ctr">
              <a:solidFill>
                <a:schemeClr val="tx1">
                  <a:lumMod val="15000"/>
                  <a:lumOff val="85000"/>
                </a:schemeClr>
              </a:solidFill>
              <a:round/>
            </a:ln>
          </c:spPr>
        </c:majorGridlines>
        <c:numFmt formatCode="General" sourceLinked="1"/>
        <c:majorTickMark val="none"/>
        <c:minorTickMark val="out"/>
        <c:tickLblPos val="nextTo"/>
        <c:spPr bwMode="auto">
          <a:prstGeom prst="rect">
            <a:avLst/>
          </a:prstGeom>
          <a:noFill/>
          <a:ln w="9525" cap="flat" cmpd="sng" algn="ctr">
            <a:solidFill>
              <a:schemeClr val="tx1">
                <a:lumMod val="15000"/>
                <a:lumOff val="85000"/>
              </a:schemeClr>
            </a:solidFill>
            <a:round/>
          </a:ln>
        </c:spPr>
        <c:txPr>
          <a:bodyPr/>
          <a:p>
            <a:pPr>
              <a:defRPr sz="900">
                <a:solidFill>
                  <a:schemeClr val="tx1">
                    <a:lumMod val="65000"/>
                    <a:lumOff val="35000"/>
                  </a:schemeClr>
                </a:solidFill>
                <a:latin typeface="+mn-lt"/>
                <a:ea typeface="+mn-ea"/>
                <a:cs typeface="+mn-cs"/>
              </a:defRPr>
            </a:pPr>
            <a:endParaRPr/>
          </a:p>
        </c:txPr>
        <c:crossAx val="1866169558"/>
        <c:crosses val="autoZero"/>
        <c:auto val="1"/>
        <c:lblAlgn val="ctr"/>
        <c:lblOffset val="100"/>
        <c:tickMarkSkip val="1"/>
        <c:noMultiLvlLbl val="0"/>
      </c:catAx>
      <c:valAx>
        <c:axId val="1866169558"/>
        <c:scaling>
          <c:orientation val="minMax"/>
        </c:scaling>
        <c:delete val="0"/>
        <c:axPos val="l"/>
        <c:majorGridlines>
          <c:spPr bwMode="auto">
            <a:prstGeom prst="rect">
              <a:avLst/>
            </a:prstGeom>
            <a:noFill/>
            <a:ln w="9525" cap="flat" cmpd="sng" algn="ctr">
              <a:solidFill>
                <a:schemeClr val="tx1">
                  <a:lumMod val="15000"/>
                  <a:lumOff val="85000"/>
                </a:schemeClr>
              </a:solidFill>
              <a:round/>
            </a:ln>
          </c:spPr>
        </c:majorGridlines>
        <c:numFmt formatCode="General" sourceLinked="1"/>
        <c:majorTickMark val="none"/>
        <c:minorTickMark val="none"/>
        <c:tickLblPos val="nextTo"/>
        <c:spPr bwMode="auto">
          <a:prstGeom prst="rect">
            <a:avLst/>
          </a:prstGeom>
          <a:noFill/>
          <a:ln>
            <a:noFill/>
          </a:ln>
        </c:spPr>
        <c:txPr>
          <a:bodyPr/>
          <a:p>
            <a:pPr>
              <a:defRPr sz="900">
                <a:solidFill>
                  <a:schemeClr val="tx1">
                    <a:lumMod val="65000"/>
                    <a:lumOff val="35000"/>
                  </a:schemeClr>
                </a:solidFill>
                <a:latin typeface="+mn-lt"/>
                <a:ea typeface="+mn-ea"/>
                <a:cs typeface="+mn-cs"/>
              </a:defRPr>
            </a:pPr>
            <a:endParaRPr/>
          </a:p>
        </c:txPr>
        <c:crossAx val="1866169557"/>
        <c:crosses val="autoZero"/>
        <c:crossBetween val="between"/>
      </c:valAx>
      <c:spPr bwMode="auto">
        <a:prstGeom prst="rect">
          <a:avLst/>
        </a:prstGeom>
        <a:noFill/>
        <a:ln>
          <a:noFill/>
        </a:ln>
      </c:spPr>
    </c:plotArea>
    <c:plotVisOnly val="1"/>
    <c:dispBlanksAs val="gap"/>
    <c:showDLblsOverMax val="0"/>
  </c:chart>
  <c:spPr bwMode="auto">
    <a:xfrm>
      <a:off x="39404924" y="914399"/>
      <a:ext cx="4552949" cy="2724149"/>
    </a:xfrm>
    <a:prstGeom prst="rect">
      <a:avLst/>
    </a:prstGeom>
    <a:solidFill>
      <a:schemeClr val="bg1"/>
    </a:solidFill>
    <a:ln w="9525" cap="flat" cmpd="sng" algn="ctr">
      <a:solidFill>
        <a:schemeClr val="tx1">
          <a:lumMod val="15000"/>
          <a:lumOff val="85000"/>
        </a:schemeClr>
      </a:solidFill>
      <a:round/>
    </a:ln>
  </c:spPr>
  <c:txPr>
    <a:bodyPr/>
    <a:p>
      <a:pPr>
        <a:defRPr sz="1000">
          <a:solidFill>
            <a:schemeClr val="tx1"/>
          </a:solidFill>
          <a:latin typeface="+mn-lt"/>
          <a:ea typeface="+mn-ea"/>
          <a:cs typeface="+mn-cs"/>
        </a:defRPr>
      </a:pPr>
      <a:endParaRPr/>
    </a:p>
  </c:txPr>
  <c:printSettings>
    <c:headerFooter/>
    <c:pageMargins l="0.69999999999999996" r="0.69999999999999996" t="0.75" b="0.75" header="0.29999999999999999" footer="0.29999999999999999"/>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mc="http://schemas.openxmlformats.org/markup-compatibility/2006" xmlns:c14="http://schemas.microsoft.com/office/drawing/2007/8/2/chart">
  <c:date1904 val="0"/>
  <c:lang val="en-US"/>
  <c:roundedCorners val="0"/>
  <mc:AlternateContent>
    <mc:Choice Requires="c14">
      <c14:style val="102"/>
    </mc:Choice>
    <mc:Fallback>
      <c:style val="2"/>
    </mc:Fallback>
  </mc:AlternateContent>
  <c:chart>
    <c:title>
      <c:tx>
        <c:rich>
          <a:bodyPr/>
          <a:p>
            <a:pPr>
              <a:defRPr sz="1400" b="0" spc="0">
                <a:solidFill>
                  <a:schemeClr val="tx1">
                    <a:lumMod val="65000"/>
                    <a:lumOff val="35000"/>
                  </a:schemeClr>
                </a:solidFill>
                <a:latin typeface="+mn-lt"/>
                <a:ea typeface="+mn-ea"/>
                <a:cs typeface="+mn-cs"/>
              </a:defRPr>
            </a:pPr>
            <a:r>
              <a:rPr/>
              <a:t>Распределение наблюдаемых отклонений</a:t>
            </a:r>
            <a:endParaRPr/>
          </a:p>
        </c:rich>
      </c:tx>
      <c:layout/>
      <c:overlay val="0"/>
      <c:spPr bwMode="auto">
        <a:prstGeom prst="rect">
          <a:avLst/>
        </a:prstGeom>
        <a:noFill/>
        <a:ln>
          <a:noFill/>
        </a:ln>
      </c:spPr>
      <c:txPr>
        <a:bodyPr/>
        <a:p>
          <a:pPr>
            <a:defRPr sz="1400" b="0" spc="0">
              <a:solidFill>
                <a:schemeClr val="tx1">
                  <a:lumMod val="65000"/>
                  <a:lumOff val="35000"/>
                </a:schemeClr>
              </a:solidFill>
              <a:latin typeface="+mn-lt"/>
              <a:ea typeface="+mn-ea"/>
              <a:cs typeface="+mn-cs"/>
            </a:defRPr>
          </a:pPr>
          <a:endParaRPr/>
        </a:p>
      </c:txPr>
    </c:title>
    <c:autoTitleDeleted val="0"/>
    <c:plotArea>
      <c:layout>
        <c:manualLayout/>
      </c:layout>
      <c:barChart>
        <c:barDir val="col"/>
        <c:grouping val="clustered"/>
        <c:varyColors val="0"/>
        <c:ser>
          <c:idx val="0"/>
          <c:order val="0"/>
          <c:spPr bwMode="auto">
            <a:prstGeom prst="rect">
              <a:avLst/>
            </a:prstGeom>
            <a:solidFill>
              <a:schemeClr val="accent1"/>
            </a:solidFill>
            <a:ln>
              <a:noFill/>
            </a:ln>
          </c:spPr>
          <c:invertIfNegative val="0"/>
          <c:cat>
            <c:numRef>
              <c:f xml:space="preserve">'Шаг 2'!$BG$53:$BL$53</c:f>
            </c:numRef>
          </c:cat>
          <c:val>
            <c:numRef>
              <c:f xml:space="preserve">'Шаг 2'!$BG$54:$BL$54</c:f>
            </c:numRef>
          </c:val>
        </c:ser>
        <c:dLbls>
          <c:showBubbleSize val="0"/>
          <c:showCatName val="0"/>
          <c:showLeaderLines val="0"/>
          <c:showLegendKey val="0"/>
          <c:showPercent val="0"/>
          <c:showSerName val="0"/>
          <c:showVal val="0"/>
        </c:dLbls>
        <c:gapWidth val="150"/>
        <c:axId val="1866169569"/>
        <c:axId val="1866169570"/>
      </c:barChart>
      <c:lineChart>
        <c:grouping val="standard"/>
        <c:varyColors val="0"/>
        <c:ser>
          <c:idx val="1"/>
          <c:order val="1"/>
          <c:spPr bwMode="auto">
            <a:prstGeom prst="rect">
              <a:avLst/>
            </a:prstGeom>
            <a:solidFill>
              <a:schemeClr val="accent2"/>
            </a:solidFill>
            <a:ln w="28575" cap="rnd">
              <a:solidFill>
                <a:schemeClr val="accent2"/>
              </a:solidFill>
              <a:round/>
            </a:ln>
          </c:spPr>
          <c:marker>
            <c:symbol val="none"/>
          </c:marker>
          <c:cat>
            <c:numRef>
              <c:f xml:space="preserve">'Шаг 2'!$BG$53:$BL$53</c:f>
            </c:numRef>
          </c:cat>
          <c:val>
            <c:numRef>
              <c:f xml:space="preserve">'Шаг 2'!$BG$55:$BL$55</c:f>
            </c:numRef>
          </c:val>
          <c:smooth val="0"/>
        </c:ser>
        <c:dLbls>
          <c:showBubbleSize val="0"/>
          <c:showCatName val="0"/>
          <c:showLeaderLines val="0"/>
          <c:showLegendKey val="0"/>
          <c:showPercent val="0"/>
          <c:showSerName val="0"/>
          <c:showVal val="0"/>
        </c:dLbls>
        <c:marker val="0"/>
        <c:smooth val="0"/>
        <c:axId val="1866169569"/>
        <c:axId val="1866169570"/>
      </c:lineChart>
      <c:catAx>
        <c:axId val="1866169569"/>
        <c:scaling>
          <c:orientation val="minMax"/>
        </c:scaling>
        <c:delete val="0"/>
        <c:axPos val="b"/>
        <c:numFmt formatCode="General" sourceLinked="1"/>
        <c:majorTickMark val="none"/>
        <c:minorTickMark val="none"/>
        <c:tickLblPos val="nextTo"/>
        <c:spPr bwMode="auto">
          <a:prstGeom prst="rect">
            <a:avLst/>
          </a:prstGeom>
          <a:noFill/>
          <a:ln w="9525" cap="flat" cmpd="sng" algn="ctr">
            <a:solidFill>
              <a:schemeClr val="tx1">
                <a:lumMod val="15000"/>
                <a:lumOff val="85000"/>
              </a:schemeClr>
            </a:solidFill>
            <a:round/>
          </a:ln>
        </c:spPr>
        <c:txPr>
          <a:bodyPr/>
          <a:p>
            <a:pPr>
              <a:defRPr sz="900">
                <a:solidFill>
                  <a:schemeClr val="tx1">
                    <a:lumMod val="65000"/>
                    <a:lumOff val="35000"/>
                  </a:schemeClr>
                </a:solidFill>
                <a:latin typeface="+mn-lt"/>
                <a:ea typeface="+mn-ea"/>
                <a:cs typeface="+mn-cs"/>
              </a:defRPr>
            </a:pPr>
            <a:endParaRPr/>
          </a:p>
        </c:txPr>
        <c:crossAx val="1866169570"/>
        <c:crosses val="autoZero"/>
        <c:auto val="1"/>
        <c:lblAlgn val="ctr"/>
        <c:lblOffset val="100"/>
        <c:tickMarkSkip val="2"/>
        <c:noMultiLvlLbl val="0"/>
      </c:catAx>
      <c:valAx>
        <c:axId val="1866169570"/>
        <c:scaling>
          <c:orientation val="minMax"/>
        </c:scaling>
        <c:delete val="0"/>
        <c:axPos val="l"/>
        <c:majorGridlines>
          <c:spPr bwMode="auto">
            <a:prstGeom prst="rect">
              <a:avLst/>
            </a:prstGeom>
            <a:noFill/>
            <a:ln w="9525" cap="flat" cmpd="sng" algn="ctr">
              <a:solidFill>
                <a:schemeClr val="tx1">
                  <a:lumMod val="15000"/>
                  <a:lumOff val="85000"/>
                </a:schemeClr>
              </a:solidFill>
              <a:round/>
            </a:ln>
          </c:spPr>
        </c:majorGridlines>
        <c:numFmt formatCode="General" sourceLinked="1"/>
        <c:majorTickMark val="none"/>
        <c:minorTickMark val="none"/>
        <c:tickLblPos val="nextTo"/>
        <c:spPr bwMode="auto">
          <a:prstGeom prst="rect">
            <a:avLst/>
          </a:prstGeom>
          <a:noFill/>
          <a:ln>
            <a:noFill/>
          </a:ln>
        </c:spPr>
        <c:txPr>
          <a:bodyPr/>
          <a:p>
            <a:pPr>
              <a:defRPr sz="900">
                <a:solidFill>
                  <a:schemeClr val="tx1">
                    <a:lumMod val="65000"/>
                    <a:lumOff val="35000"/>
                  </a:schemeClr>
                </a:solidFill>
                <a:latin typeface="+mn-lt"/>
                <a:ea typeface="+mn-ea"/>
                <a:cs typeface="+mn-cs"/>
              </a:defRPr>
            </a:pPr>
            <a:endParaRPr/>
          </a:p>
        </c:txPr>
        <c:crossAx val="1866169569"/>
        <c:crosses val="autoZero"/>
        <c:crossBetween val="between"/>
      </c:valAx>
      <c:spPr bwMode="auto">
        <a:prstGeom prst="rect">
          <a:avLst/>
        </a:prstGeom>
        <a:noFill/>
        <a:ln>
          <a:noFill/>
        </a:ln>
      </c:spPr>
    </c:plotArea>
    <c:plotVisOnly val="1"/>
    <c:dispBlanksAs val="gap"/>
    <c:showDLblsOverMax val="0"/>
  </c:chart>
  <c:spPr bwMode="auto">
    <a:xfrm>
      <a:off x="35728274" y="10868024"/>
      <a:ext cx="4876799" cy="2724147"/>
    </a:xfrm>
    <a:prstGeom prst="rect">
      <a:avLst/>
    </a:prstGeom>
    <a:solidFill>
      <a:schemeClr val="bg1"/>
    </a:solidFill>
    <a:ln w="9525" cap="flat" cmpd="sng" algn="ctr">
      <a:solidFill>
        <a:schemeClr val="tx1">
          <a:lumMod val="15000"/>
          <a:lumOff val="85000"/>
        </a:schemeClr>
      </a:solidFill>
      <a:round/>
    </a:ln>
  </c:spPr>
  <c:txPr>
    <a:bodyPr/>
    <a:p>
      <a:pPr>
        <a:defRPr sz="1000">
          <a:solidFill>
            <a:schemeClr val="tx1"/>
          </a:solidFill>
          <a:latin typeface="+mn-lt"/>
          <a:ea typeface="+mn-ea"/>
          <a:cs typeface="+mn-cs"/>
        </a:defRPr>
      </a:pPr>
      <a:endParaRPr/>
    </a:p>
  </c:txPr>
  <c:printSettings>
    <c:headerFooter/>
    <c:pageMargins l="0.69999999999999996" r="0.69999999999999996" t="0.75" b="0.75" header="0.29999999999999999" footer="0.29999999999999999"/>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mc="http://schemas.openxmlformats.org/markup-compatibility/2006" xmlns:c14="http://schemas.microsoft.com/office/drawing/2007/8/2/chart">
  <c:date1904 val="0"/>
  <c:lang val="en-US"/>
  <c:roundedCorners val="0"/>
  <mc:AlternateContent>
    <mc:Choice Requires="c14">
      <c14:style val="102"/>
    </mc:Choice>
    <mc:Fallback>
      <c:style val="2"/>
    </mc:Fallback>
  </mc:AlternateContent>
  <c:chart>
    <c:title>
      <c:tx>
        <c:rich>
          <a:bodyPr/>
          <a:p>
            <a:pPr>
              <a:defRPr sz="1400" b="0" spc="0">
                <a:solidFill>
                  <a:schemeClr val="tx1">
                    <a:lumMod val="65000"/>
                    <a:lumOff val="35000"/>
                  </a:schemeClr>
                </a:solidFill>
                <a:latin typeface="+mn-lt"/>
                <a:ea typeface="+mn-ea"/>
                <a:cs typeface="+mn-cs"/>
              </a:defRPr>
            </a:pPr>
            <a:r>
              <a:rPr/>
              <a:t>Распределение для yremizov</a:t>
            </a:r>
            <a:endParaRPr/>
          </a:p>
        </c:rich>
      </c:tx>
      <c:layout/>
      <c:overlay val="0"/>
      <c:spPr bwMode="auto">
        <a:prstGeom prst="rect">
          <a:avLst/>
        </a:prstGeom>
        <a:noFill/>
        <a:ln>
          <a:noFill/>
        </a:ln>
      </c:spPr>
      <c:txPr>
        <a:bodyPr/>
        <a:p>
          <a:pPr>
            <a:defRPr sz="1400" b="0" spc="0">
              <a:solidFill>
                <a:schemeClr val="tx1">
                  <a:lumMod val="65000"/>
                  <a:lumOff val="35000"/>
                </a:schemeClr>
              </a:solidFill>
              <a:latin typeface="+mn-lt"/>
              <a:ea typeface="+mn-ea"/>
              <a:cs typeface="+mn-cs"/>
            </a:defRPr>
          </a:pPr>
          <a:endParaRPr/>
        </a:p>
      </c:txPr>
    </c:title>
    <c:autoTitleDeleted val="0"/>
    <c:plotArea>
      <c:layout>
        <c:manualLayout/>
      </c:layout>
      <c:barChart>
        <c:barDir val="col"/>
        <c:grouping val="clustered"/>
        <c:varyColors val="0"/>
        <c:ser>
          <c:idx val="0"/>
          <c:order val="0"/>
          <c:spPr bwMode="auto">
            <a:prstGeom prst="rect">
              <a:avLst/>
            </a:prstGeom>
            <a:solidFill>
              <a:schemeClr val="accent1"/>
            </a:solidFill>
            <a:ln>
              <a:noFill/>
            </a:ln>
          </c:spPr>
          <c:invertIfNegative val="0"/>
          <c:cat>
            <c:numRef>
              <c:f xml:space="preserve">'Шаг 2'!$AF$4:$AF$37</c:f>
              <c:numCache>
                <c:formatCode>m/d/yy;@</c:formatCode>
                <c:ptCount val="34"/>
                <c:pt idx="0">
                  <c:v>44817</c:v>
                </c:pt>
                <c:pt idx="1">
                  <c:v>44818</c:v>
                </c:pt>
                <c:pt idx="2">
                  <c:v>44819</c:v>
                </c:pt>
                <c:pt idx="3">
                  <c:v>44820</c:v>
                </c:pt>
                <c:pt idx="4">
                  <c:v>44823</c:v>
                </c:pt>
                <c:pt idx="5">
                  <c:v>44824</c:v>
                </c:pt>
                <c:pt idx="6">
                  <c:v>44825</c:v>
                </c:pt>
                <c:pt idx="7">
                  <c:v>44826</c:v>
                </c:pt>
                <c:pt idx="8">
                  <c:v>44827</c:v>
                </c:pt>
                <c:pt idx="9">
                  <c:v>44830</c:v>
                </c:pt>
                <c:pt idx="10">
                  <c:v>44831</c:v>
                </c:pt>
                <c:pt idx="11">
                  <c:v>44832</c:v>
                </c:pt>
                <c:pt idx="12">
                  <c:v>44833</c:v>
                </c:pt>
                <c:pt idx="13">
                  <c:v>44834</c:v>
                </c:pt>
                <c:pt idx="14">
                  <c:v>44835</c:v>
                </c:pt>
                <c:pt idx="15">
                  <c:v>44836</c:v>
                </c:pt>
                <c:pt idx="16">
                  <c:v>44837</c:v>
                </c:pt>
                <c:pt idx="17">
                  <c:v>44838</c:v>
                </c:pt>
                <c:pt idx="18">
                  <c:v>44839</c:v>
                </c:pt>
                <c:pt idx="19">
                  <c:v>44840</c:v>
                </c:pt>
                <c:pt idx="20">
                  <c:v>44841</c:v>
                </c:pt>
                <c:pt idx="21">
                  <c:v>44842</c:v>
                </c:pt>
                <c:pt idx="22">
                  <c:v>44843</c:v>
                </c:pt>
                <c:pt idx="23">
                  <c:v>44844</c:v>
                </c:pt>
                <c:pt idx="24">
                  <c:v>44845</c:v>
                </c:pt>
                <c:pt idx="25">
                  <c:v>44846</c:v>
                </c:pt>
                <c:pt idx="26">
                  <c:v>44847</c:v>
                </c:pt>
                <c:pt idx="27">
                  <c:v>44848</c:v>
                </c:pt>
                <c:pt idx="28">
                  <c:v>44849</c:v>
                </c:pt>
                <c:pt idx="29">
                  <c:v>44850</c:v>
                </c:pt>
                <c:pt idx="30">
                  <c:v>44851</c:v>
                </c:pt>
                <c:pt idx="31">
                  <c:v>44852</c:v>
                </c:pt>
                <c:pt idx="32">
                  <c:v>44853</c:v>
                </c:pt>
                <c:pt idx="33">
                  <c:v>44854</c:v>
                </c:pt>
              </c:numCache>
            </c:numRef>
          </c:cat>
          <c:val>
            <c:numRef>
              <c:f xml:space="preserve">'Шаг 2'!$BC$4:$BC$31</c:f>
            </c:numRef>
          </c:val>
        </c:ser>
        <c:dLbls>
          <c:showBubbleSize val="0"/>
          <c:showCatName val="0"/>
          <c:showLeaderLines val="0"/>
          <c:showLegendKey val="0"/>
          <c:showPercent val="0"/>
          <c:showSerName val="0"/>
          <c:showVal val="0"/>
        </c:dLbls>
        <c:gapWidth val="219"/>
        <c:overlap val="-25"/>
        <c:axId val="1866169574"/>
        <c:axId val="1866169575"/>
      </c:barChart>
      <c:catAx>
        <c:axId val="1866169574"/>
        <c:scaling>
          <c:orientation val="minMax"/>
        </c:scaling>
        <c:delete val="0"/>
        <c:axPos val="b"/>
        <c:numFmt formatCode="m/d/yy;@" sourceLinked="1"/>
        <c:majorTickMark val="none"/>
        <c:minorTickMark val="none"/>
        <c:tickLblPos val="nextTo"/>
        <c:spPr bwMode="auto">
          <a:prstGeom prst="rect">
            <a:avLst/>
          </a:prstGeom>
          <a:noFill/>
          <a:ln w="9525" cap="flat" cmpd="sng" algn="ctr">
            <a:solidFill>
              <a:schemeClr val="tx1">
                <a:lumMod val="15000"/>
                <a:lumOff val="85000"/>
              </a:schemeClr>
            </a:solidFill>
            <a:round/>
          </a:ln>
        </c:spPr>
        <c:txPr>
          <a:bodyPr/>
          <a:p>
            <a:pPr>
              <a:defRPr sz="900">
                <a:solidFill>
                  <a:schemeClr val="tx1">
                    <a:lumMod val="65000"/>
                    <a:lumOff val="35000"/>
                  </a:schemeClr>
                </a:solidFill>
                <a:latin typeface="+mn-lt"/>
                <a:ea typeface="+mn-ea"/>
                <a:cs typeface="+mn-cs"/>
              </a:defRPr>
            </a:pPr>
            <a:endParaRPr/>
          </a:p>
        </c:txPr>
        <c:crossAx val="1866169575"/>
        <c:crosses val="autoZero"/>
        <c:auto val="1"/>
        <c:lblAlgn val="ctr"/>
        <c:lblOffset val="100"/>
        <c:noMultiLvlLbl val="0"/>
      </c:catAx>
      <c:valAx>
        <c:axId val="1866169575"/>
        <c:scaling>
          <c:orientation val="minMax"/>
        </c:scaling>
        <c:delete val="0"/>
        <c:axPos val="l"/>
        <c:majorGridlines>
          <c:spPr bwMode="auto">
            <a:prstGeom prst="rect">
              <a:avLst/>
            </a:prstGeom>
            <a:noFill/>
            <a:ln w="9525" cap="flat" cmpd="sng" algn="ctr">
              <a:solidFill>
                <a:schemeClr val="tx1">
                  <a:lumMod val="15000"/>
                  <a:lumOff val="85000"/>
                </a:schemeClr>
              </a:solidFill>
              <a:round/>
            </a:ln>
          </c:spPr>
        </c:majorGridlines>
        <c:numFmt formatCode="0" sourceLinked="1"/>
        <c:majorTickMark val="none"/>
        <c:minorTickMark val="none"/>
        <c:tickLblPos val="nextTo"/>
        <c:spPr bwMode="auto">
          <a:prstGeom prst="rect">
            <a:avLst/>
          </a:prstGeom>
          <a:noFill/>
          <a:ln>
            <a:noFill/>
          </a:ln>
        </c:spPr>
        <c:txPr>
          <a:bodyPr/>
          <a:p>
            <a:pPr>
              <a:defRPr sz="900">
                <a:solidFill>
                  <a:schemeClr val="tx1">
                    <a:lumMod val="65000"/>
                    <a:lumOff val="35000"/>
                  </a:schemeClr>
                </a:solidFill>
                <a:latin typeface="+mn-lt"/>
                <a:ea typeface="+mn-ea"/>
                <a:cs typeface="+mn-cs"/>
              </a:defRPr>
            </a:pPr>
            <a:endParaRPr/>
          </a:p>
        </c:txPr>
        <c:crossAx val="1866169574"/>
        <c:crosses val="autoZero"/>
        <c:crossBetween val="between"/>
      </c:valAx>
      <c:spPr bwMode="auto">
        <a:prstGeom prst="rect">
          <a:avLst/>
        </a:prstGeom>
        <a:noFill/>
        <a:ln>
          <a:noFill/>
        </a:ln>
      </c:spPr>
    </c:plotArea>
    <c:plotVisOnly val="1"/>
    <c:dispBlanksAs val="gap"/>
    <c:showDLblsOverMax val="0"/>
  </c:chart>
  <c:spPr bwMode="auto">
    <a:xfrm>
      <a:off x="37185599" y="6677024"/>
      <a:ext cx="3419474" cy="2181224"/>
    </a:xfrm>
    <a:prstGeom prst="rect">
      <a:avLst/>
    </a:prstGeom>
    <a:solidFill>
      <a:schemeClr val="bg1"/>
    </a:solidFill>
    <a:ln w="9525" cap="flat" cmpd="sng" algn="ctr">
      <a:solidFill>
        <a:schemeClr val="tx1">
          <a:lumMod val="15000"/>
          <a:lumOff val="85000"/>
        </a:schemeClr>
      </a:solidFill>
      <a:round/>
    </a:ln>
  </c:spPr>
  <c:txPr>
    <a:bodyPr/>
    <a:p>
      <a:pPr>
        <a:defRPr sz="1000">
          <a:solidFill>
            <a:schemeClr val="tx1"/>
          </a:solidFill>
          <a:latin typeface="+mn-lt"/>
          <a:ea typeface="+mn-ea"/>
          <a:cs typeface="+mn-cs"/>
        </a:defRPr>
      </a:pPr>
      <a:endParaRPr/>
    </a:p>
  </c:txPr>
  <c:printSettings>
    <c:headerFooter/>
    <c:pageMargins l="0.69999999999999996" r="0.69999999999999996" t="0.75" b="0.75" header="0.29999999999999999" footer="0.29999999999999999"/>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mc="http://schemas.openxmlformats.org/markup-compatibility/2006" xmlns:c14="http://schemas.microsoft.com/office/drawing/2007/8/2/chart">
  <c:date1904 val="0"/>
  <c:lang val="en-US"/>
  <c:roundedCorners val="0"/>
  <mc:AlternateContent>
    <mc:Choice Requires="c14">
      <c14:style val="102"/>
    </mc:Choice>
    <mc:Fallback>
      <c:style val="2"/>
    </mc:Fallback>
  </mc:AlternateContent>
  <c:chart>
    <c:title>
      <c:tx>
        <c:rich>
          <a:bodyPr/>
          <a:p>
            <a:pPr>
              <a:defRPr sz="1400" b="0" spc="0">
                <a:solidFill>
                  <a:schemeClr val="tx1">
                    <a:lumMod val="65000"/>
                    <a:lumOff val="35000"/>
                  </a:schemeClr>
                </a:solidFill>
                <a:latin typeface="+mn-lt"/>
                <a:ea typeface="+mn-ea"/>
                <a:cs typeface="+mn-cs"/>
              </a:defRPr>
            </a:pPr>
            <a:r>
              <a:rPr/>
              <a:t>Распределение для ipanov</a:t>
            </a:r>
            <a:endParaRPr/>
          </a:p>
        </c:rich>
      </c:tx>
      <c:layout/>
      <c:overlay val="0"/>
      <c:spPr bwMode="auto">
        <a:prstGeom prst="rect">
          <a:avLst/>
        </a:prstGeom>
        <a:noFill/>
        <a:ln>
          <a:noFill/>
        </a:ln>
      </c:spPr>
      <c:txPr>
        <a:bodyPr/>
        <a:p>
          <a:pPr>
            <a:defRPr sz="1400" b="0" spc="0">
              <a:solidFill>
                <a:schemeClr val="tx1">
                  <a:lumMod val="65000"/>
                  <a:lumOff val="35000"/>
                </a:schemeClr>
              </a:solidFill>
              <a:latin typeface="+mn-lt"/>
              <a:ea typeface="+mn-ea"/>
              <a:cs typeface="+mn-cs"/>
            </a:defRPr>
          </a:pPr>
          <a:endParaRPr/>
        </a:p>
      </c:txPr>
    </c:title>
    <c:autoTitleDeleted val="0"/>
    <c:plotArea>
      <c:layout>
        <c:manualLayout/>
      </c:layout>
      <c:barChart>
        <c:barDir val="col"/>
        <c:grouping val="clustered"/>
        <c:varyColors val="0"/>
        <c:ser>
          <c:idx val="0"/>
          <c:order val="0"/>
          <c:spPr bwMode="auto">
            <a:prstGeom prst="rect">
              <a:avLst/>
            </a:prstGeom>
            <a:solidFill>
              <a:schemeClr val="accent1"/>
            </a:solidFill>
            <a:ln>
              <a:noFill/>
            </a:ln>
          </c:spPr>
          <c:invertIfNegative val="0"/>
          <c:cat>
            <c:numRef>
              <c:f xml:space="preserve">'Шаг 2'!$AF$4:$AF$37</c:f>
              <c:numCache>
                <c:formatCode>m/d/yy;@</c:formatCode>
                <c:ptCount val="34"/>
                <c:pt idx="0">
                  <c:v>44817</c:v>
                </c:pt>
                <c:pt idx="1">
                  <c:v>44818</c:v>
                </c:pt>
                <c:pt idx="2">
                  <c:v>44819</c:v>
                </c:pt>
                <c:pt idx="3">
                  <c:v>44820</c:v>
                </c:pt>
                <c:pt idx="4">
                  <c:v>44823</c:v>
                </c:pt>
                <c:pt idx="5">
                  <c:v>44824</c:v>
                </c:pt>
                <c:pt idx="6">
                  <c:v>44825</c:v>
                </c:pt>
                <c:pt idx="7">
                  <c:v>44826</c:v>
                </c:pt>
                <c:pt idx="8">
                  <c:v>44827</c:v>
                </c:pt>
                <c:pt idx="9">
                  <c:v>44830</c:v>
                </c:pt>
                <c:pt idx="10">
                  <c:v>44831</c:v>
                </c:pt>
                <c:pt idx="11">
                  <c:v>44832</c:v>
                </c:pt>
                <c:pt idx="12">
                  <c:v>44833</c:v>
                </c:pt>
                <c:pt idx="13">
                  <c:v>44834</c:v>
                </c:pt>
                <c:pt idx="14">
                  <c:v>44835</c:v>
                </c:pt>
                <c:pt idx="15">
                  <c:v>44836</c:v>
                </c:pt>
                <c:pt idx="16">
                  <c:v>44837</c:v>
                </c:pt>
                <c:pt idx="17">
                  <c:v>44838</c:v>
                </c:pt>
                <c:pt idx="18">
                  <c:v>44839</c:v>
                </c:pt>
                <c:pt idx="19">
                  <c:v>44840</c:v>
                </c:pt>
                <c:pt idx="20">
                  <c:v>44841</c:v>
                </c:pt>
                <c:pt idx="21">
                  <c:v>44842</c:v>
                </c:pt>
                <c:pt idx="22">
                  <c:v>44843</c:v>
                </c:pt>
                <c:pt idx="23">
                  <c:v>44844</c:v>
                </c:pt>
                <c:pt idx="24">
                  <c:v>44845</c:v>
                </c:pt>
                <c:pt idx="25">
                  <c:v>44846</c:v>
                </c:pt>
                <c:pt idx="26">
                  <c:v>44847</c:v>
                </c:pt>
                <c:pt idx="27">
                  <c:v>44848</c:v>
                </c:pt>
                <c:pt idx="28">
                  <c:v>44849</c:v>
                </c:pt>
                <c:pt idx="29">
                  <c:v>44850</c:v>
                </c:pt>
                <c:pt idx="30">
                  <c:v>44851</c:v>
                </c:pt>
                <c:pt idx="31">
                  <c:v>44852</c:v>
                </c:pt>
                <c:pt idx="32">
                  <c:v>44853</c:v>
                </c:pt>
                <c:pt idx="33">
                  <c:v>44854</c:v>
                </c:pt>
              </c:numCache>
            </c:numRef>
          </c:cat>
          <c:val>
            <c:numRef>
              <c:f xml:space="preserve">'Шаг 2'!$BD$4:$BD$31</c:f>
            </c:numRef>
          </c:val>
        </c:ser>
        <c:dLbls>
          <c:showBubbleSize val="0"/>
          <c:showCatName val="0"/>
          <c:showLeaderLines val="0"/>
          <c:showLegendKey val="0"/>
          <c:showPercent val="0"/>
          <c:showSerName val="0"/>
          <c:showVal val="0"/>
        </c:dLbls>
        <c:gapWidth val="219"/>
        <c:overlap val="-25"/>
        <c:axId val="1866169579"/>
        <c:axId val="1866169580"/>
      </c:barChart>
      <c:catAx>
        <c:axId val="1866169579"/>
        <c:scaling>
          <c:orientation val="minMax"/>
        </c:scaling>
        <c:delete val="0"/>
        <c:axPos val="b"/>
        <c:numFmt formatCode="m/d/yy;@" sourceLinked="1"/>
        <c:majorTickMark val="none"/>
        <c:minorTickMark val="none"/>
        <c:tickLblPos val="nextTo"/>
        <c:spPr bwMode="auto">
          <a:prstGeom prst="rect">
            <a:avLst/>
          </a:prstGeom>
          <a:noFill/>
          <a:ln w="9525" cap="flat" cmpd="sng" algn="ctr">
            <a:solidFill>
              <a:schemeClr val="tx1">
                <a:lumMod val="15000"/>
                <a:lumOff val="85000"/>
              </a:schemeClr>
            </a:solidFill>
            <a:round/>
          </a:ln>
        </c:spPr>
        <c:txPr>
          <a:bodyPr/>
          <a:p>
            <a:pPr>
              <a:defRPr sz="900">
                <a:solidFill>
                  <a:schemeClr val="tx1">
                    <a:lumMod val="65000"/>
                    <a:lumOff val="35000"/>
                  </a:schemeClr>
                </a:solidFill>
                <a:latin typeface="+mn-lt"/>
                <a:ea typeface="+mn-ea"/>
                <a:cs typeface="+mn-cs"/>
              </a:defRPr>
            </a:pPr>
            <a:endParaRPr/>
          </a:p>
        </c:txPr>
        <c:crossAx val="1866169580"/>
        <c:crosses val="autoZero"/>
        <c:auto val="1"/>
        <c:lblAlgn val="ctr"/>
        <c:lblOffset val="100"/>
        <c:noMultiLvlLbl val="0"/>
      </c:catAx>
      <c:valAx>
        <c:axId val="1866169580"/>
        <c:scaling>
          <c:orientation val="minMax"/>
        </c:scaling>
        <c:delete val="0"/>
        <c:axPos val="l"/>
        <c:majorGridlines>
          <c:spPr bwMode="auto">
            <a:prstGeom prst="rect">
              <a:avLst/>
            </a:prstGeom>
            <a:noFill/>
            <a:ln w="9525" cap="flat" cmpd="sng" algn="ctr">
              <a:solidFill>
                <a:schemeClr val="tx1">
                  <a:lumMod val="15000"/>
                  <a:lumOff val="85000"/>
                </a:schemeClr>
              </a:solidFill>
              <a:round/>
            </a:ln>
          </c:spPr>
        </c:majorGridlines>
        <c:numFmt formatCode="0" sourceLinked="1"/>
        <c:majorTickMark val="none"/>
        <c:minorTickMark val="none"/>
        <c:tickLblPos val="nextTo"/>
        <c:spPr bwMode="auto">
          <a:prstGeom prst="rect">
            <a:avLst/>
          </a:prstGeom>
          <a:noFill/>
          <a:ln>
            <a:noFill/>
          </a:ln>
        </c:spPr>
        <c:txPr>
          <a:bodyPr/>
          <a:p>
            <a:pPr>
              <a:defRPr sz="900">
                <a:solidFill>
                  <a:schemeClr val="tx1">
                    <a:lumMod val="65000"/>
                    <a:lumOff val="35000"/>
                  </a:schemeClr>
                </a:solidFill>
                <a:latin typeface="+mn-lt"/>
                <a:ea typeface="+mn-ea"/>
                <a:cs typeface="+mn-cs"/>
              </a:defRPr>
            </a:pPr>
            <a:endParaRPr/>
          </a:p>
        </c:txPr>
        <c:crossAx val="1866169579"/>
        <c:crosses val="autoZero"/>
        <c:crossBetween val="between"/>
      </c:valAx>
      <c:spPr bwMode="auto">
        <a:prstGeom prst="rect">
          <a:avLst/>
        </a:prstGeom>
        <a:noFill/>
        <a:ln>
          <a:noFill/>
        </a:ln>
      </c:spPr>
    </c:plotArea>
    <c:plotVisOnly val="1"/>
    <c:dispBlanksAs val="gap"/>
    <c:showDLblsOverMax val="0"/>
  </c:chart>
  <c:spPr bwMode="auto">
    <a:xfrm>
      <a:off x="43110149" y="6696074"/>
      <a:ext cx="4857750" cy="2181223"/>
    </a:xfrm>
    <a:prstGeom prst="rect">
      <a:avLst/>
    </a:prstGeom>
    <a:solidFill>
      <a:schemeClr val="bg1"/>
    </a:solidFill>
    <a:ln w="9525" cap="flat" cmpd="sng" algn="ctr">
      <a:solidFill>
        <a:schemeClr val="tx1">
          <a:lumMod val="15000"/>
          <a:lumOff val="85000"/>
        </a:schemeClr>
      </a:solidFill>
      <a:round/>
    </a:ln>
  </c:spPr>
  <c:txPr>
    <a:bodyPr/>
    <a:p>
      <a:pPr>
        <a:defRPr sz="1000">
          <a:solidFill>
            <a:schemeClr val="tx1"/>
          </a:solidFill>
          <a:latin typeface="+mn-lt"/>
          <a:ea typeface="+mn-ea"/>
          <a:cs typeface="+mn-cs"/>
        </a:defRPr>
      </a:pPr>
      <a:endParaRPr/>
    </a:p>
  </c:txPr>
  <c:printSettings>
    <c:headerFooter/>
    <c:pageMargins l="0.69999999999999996" r="0.69999999999999996" t="0.75" b="0.75" header="0.29999999999999999" footer="0.29999999999999999"/>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mc="http://schemas.openxmlformats.org/markup-compatibility/2006" xmlns:c14="http://schemas.microsoft.com/office/drawing/2007/8/2/chart">
  <c:date1904 val="0"/>
  <c:lang val="en-US"/>
  <c:roundedCorners val="0"/>
  <mc:AlternateContent>
    <mc:Choice Requires="c14">
      <c14:style val="102"/>
    </mc:Choice>
    <mc:Fallback>
      <c:style val="2"/>
    </mc:Fallback>
  </mc:AlternateContent>
  <c:chart>
    <c:title>
      <c:tx>
        <c:rich>
          <a:bodyPr/>
          <a:p>
            <a:pPr>
              <a:defRPr sz="1400" b="0" spc="0">
                <a:solidFill>
                  <a:schemeClr val="tx1">
                    <a:lumMod val="65000"/>
                    <a:lumOff val="35000"/>
                  </a:schemeClr>
                </a:solidFill>
                <a:latin typeface="+mn-lt"/>
                <a:ea typeface="+mn-ea"/>
                <a:cs typeface="+mn-cs"/>
              </a:defRPr>
            </a:pPr>
            <a:r>
              <a:rPr/>
              <a:t>Распределение наблюдаемых отклонений</a:t>
            </a:r>
            <a:endParaRPr/>
          </a:p>
        </c:rich>
      </c:tx>
      <c:layout/>
      <c:overlay val="0"/>
      <c:spPr bwMode="auto">
        <a:prstGeom prst="rect">
          <a:avLst/>
        </a:prstGeom>
        <a:noFill/>
        <a:ln>
          <a:noFill/>
        </a:ln>
      </c:spPr>
      <c:txPr>
        <a:bodyPr/>
        <a:p>
          <a:pPr>
            <a:defRPr sz="1400" b="0" spc="0">
              <a:solidFill>
                <a:schemeClr val="tx1">
                  <a:lumMod val="65000"/>
                  <a:lumOff val="35000"/>
                </a:schemeClr>
              </a:solidFill>
              <a:latin typeface="+mn-lt"/>
              <a:ea typeface="+mn-ea"/>
              <a:cs typeface="+mn-cs"/>
            </a:defRPr>
          </a:pPr>
          <a:endParaRPr/>
        </a:p>
      </c:txPr>
    </c:title>
    <c:autoTitleDeleted val="0"/>
    <c:plotArea>
      <c:layout>
        <c:manualLayout/>
      </c:layout>
      <c:barChart>
        <c:barDir val="col"/>
        <c:grouping val="clustered"/>
        <c:varyColors val="0"/>
        <c:ser>
          <c:idx val="0"/>
          <c:order val="0"/>
          <c:spPr bwMode="auto">
            <a:prstGeom prst="rect">
              <a:avLst/>
            </a:prstGeom>
            <a:solidFill>
              <a:schemeClr val="accent1"/>
            </a:solidFill>
            <a:ln>
              <a:noFill/>
            </a:ln>
          </c:spPr>
          <c:invertIfNegative val="0"/>
          <c:cat>
            <c:numRef>
              <c:f xml:space="preserve">'Шаг 2'!$BP$53:$BY$53</c:f>
            </c:numRef>
          </c:cat>
          <c:val>
            <c:numRef>
              <c:f xml:space="preserve">'Шаг 2'!$BP$54:$BY$54</c:f>
            </c:numRef>
          </c:val>
        </c:ser>
        <c:dLbls>
          <c:showBubbleSize val="0"/>
          <c:showCatName val="0"/>
          <c:showLeaderLines val="0"/>
          <c:showLegendKey val="0"/>
          <c:showPercent val="0"/>
          <c:showSerName val="0"/>
          <c:showVal val="0"/>
        </c:dLbls>
        <c:gapWidth val="150"/>
        <c:axId val="1866169584"/>
        <c:axId val="1866169585"/>
      </c:barChart>
      <c:lineChart>
        <c:grouping val="standard"/>
        <c:varyColors val="0"/>
        <c:ser>
          <c:idx val="1"/>
          <c:order val="1"/>
          <c:spPr bwMode="auto">
            <a:prstGeom prst="rect">
              <a:avLst/>
            </a:prstGeom>
            <a:solidFill>
              <a:schemeClr val="accent2"/>
            </a:solidFill>
            <a:ln w="28575" cap="rnd">
              <a:solidFill>
                <a:schemeClr val="accent2"/>
              </a:solidFill>
              <a:round/>
            </a:ln>
          </c:spPr>
          <c:marker>
            <c:symbol val="none"/>
          </c:marker>
          <c:cat>
            <c:numRef>
              <c:f xml:space="preserve">'Шаг 2'!$BP$53:$BY$53</c:f>
            </c:numRef>
          </c:cat>
          <c:val>
            <c:numRef>
              <c:f xml:space="preserve">'Шаг 2'!$BP$55:$BY$55</c:f>
            </c:numRef>
          </c:val>
          <c:smooth val="0"/>
        </c:ser>
        <c:dLbls>
          <c:showBubbleSize val="0"/>
          <c:showCatName val="0"/>
          <c:showLeaderLines val="0"/>
          <c:showLegendKey val="0"/>
          <c:showPercent val="0"/>
          <c:showSerName val="0"/>
          <c:showVal val="0"/>
        </c:dLbls>
        <c:marker val="0"/>
        <c:smooth val="0"/>
        <c:axId val="1866169584"/>
        <c:axId val="1866169585"/>
      </c:lineChart>
      <c:catAx>
        <c:axId val="1866169584"/>
        <c:scaling>
          <c:orientation val="minMax"/>
        </c:scaling>
        <c:delete val="0"/>
        <c:axPos val="b"/>
        <c:numFmt formatCode="General" sourceLinked="1"/>
        <c:majorTickMark val="none"/>
        <c:minorTickMark val="none"/>
        <c:tickLblPos val="nextTo"/>
        <c:spPr bwMode="auto">
          <a:prstGeom prst="rect">
            <a:avLst/>
          </a:prstGeom>
          <a:noFill/>
          <a:ln w="9525" cap="flat" cmpd="sng" algn="ctr">
            <a:solidFill>
              <a:schemeClr val="tx1">
                <a:lumMod val="15000"/>
                <a:lumOff val="85000"/>
              </a:schemeClr>
            </a:solidFill>
            <a:round/>
          </a:ln>
        </c:spPr>
        <c:txPr>
          <a:bodyPr/>
          <a:p>
            <a:pPr>
              <a:defRPr sz="900">
                <a:solidFill>
                  <a:schemeClr val="tx1">
                    <a:lumMod val="65000"/>
                    <a:lumOff val="35000"/>
                  </a:schemeClr>
                </a:solidFill>
                <a:latin typeface="+mn-lt"/>
                <a:ea typeface="+mn-ea"/>
                <a:cs typeface="+mn-cs"/>
              </a:defRPr>
            </a:pPr>
            <a:endParaRPr/>
          </a:p>
        </c:txPr>
        <c:crossAx val="1866169585"/>
        <c:crosses val="autoZero"/>
        <c:auto val="1"/>
        <c:lblAlgn val="ctr"/>
        <c:lblOffset val="100"/>
        <c:tickMarkSkip val="2"/>
        <c:noMultiLvlLbl val="0"/>
      </c:catAx>
      <c:valAx>
        <c:axId val="1866169585"/>
        <c:scaling>
          <c:orientation val="minMax"/>
        </c:scaling>
        <c:delete val="0"/>
        <c:axPos val="l"/>
        <c:majorGridlines>
          <c:spPr bwMode="auto">
            <a:prstGeom prst="rect">
              <a:avLst/>
            </a:prstGeom>
            <a:noFill/>
            <a:ln w="9525" cap="flat" cmpd="sng" algn="ctr">
              <a:solidFill>
                <a:schemeClr val="tx1">
                  <a:lumMod val="15000"/>
                  <a:lumOff val="85000"/>
                </a:schemeClr>
              </a:solidFill>
              <a:round/>
            </a:ln>
          </c:spPr>
        </c:majorGridlines>
        <c:numFmt formatCode="General" sourceLinked="1"/>
        <c:majorTickMark val="none"/>
        <c:minorTickMark val="none"/>
        <c:tickLblPos val="nextTo"/>
        <c:spPr bwMode="auto">
          <a:prstGeom prst="rect">
            <a:avLst/>
          </a:prstGeom>
          <a:noFill/>
          <a:ln>
            <a:noFill/>
          </a:ln>
        </c:spPr>
        <c:txPr>
          <a:bodyPr/>
          <a:p>
            <a:pPr>
              <a:defRPr sz="900">
                <a:solidFill>
                  <a:schemeClr val="tx1">
                    <a:lumMod val="65000"/>
                    <a:lumOff val="35000"/>
                  </a:schemeClr>
                </a:solidFill>
                <a:latin typeface="+mn-lt"/>
                <a:ea typeface="+mn-ea"/>
                <a:cs typeface="+mn-cs"/>
              </a:defRPr>
            </a:pPr>
            <a:endParaRPr/>
          </a:p>
        </c:txPr>
        <c:crossAx val="1866169584"/>
        <c:crosses val="autoZero"/>
        <c:crossBetween val="between"/>
      </c:valAx>
      <c:spPr bwMode="auto">
        <a:prstGeom prst="rect">
          <a:avLst/>
        </a:prstGeom>
        <a:noFill/>
        <a:ln>
          <a:noFill/>
        </a:ln>
      </c:spPr>
    </c:plotArea>
    <c:plotVisOnly val="1"/>
    <c:dispBlanksAs val="gap"/>
    <c:showDLblsOverMax val="0"/>
  </c:chart>
  <c:spPr bwMode="auto">
    <a:xfrm>
      <a:off x="41890949" y="10858499"/>
      <a:ext cx="4876799" cy="2724147"/>
    </a:xfrm>
    <a:prstGeom prst="rect">
      <a:avLst/>
    </a:prstGeom>
    <a:solidFill>
      <a:schemeClr val="bg1"/>
    </a:solidFill>
    <a:ln w="9525" cap="flat" cmpd="sng" algn="ctr">
      <a:solidFill>
        <a:schemeClr val="tx1">
          <a:lumMod val="15000"/>
          <a:lumOff val="85000"/>
        </a:schemeClr>
      </a:solidFill>
      <a:round/>
    </a:ln>
  </c:spPr>
  <c:txPr>
    <a:bodyPr/>
    <a:p>
      <a:pPr>
        <a:defRPr sz="1000">
          <a:solidFill>
            <a:schemeClr val="tx1"/>
          </a:solidFill>
          <a:latin typeface="+mn-lt"/>
          <a:ea typeface="+mn-ea"/>
          <a:cs typeface="+mn-cs"/>
        </a:defRPr>
      </a:pPr>
      <a:endParaRPr/>
    </a:p>
  </c:txPr>
  <c:printSettings>
    <c:headerFooter/>
    <c:pageMargins l="0.69999999999999996" r="0.69999999999999996" t="0.75" b="0.75" header="0.29999999999999999" footer="0.29999999999999999"/>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mc="http://schemas.openxmlformats.org/markup-compatibility/2006" xmlns:c14="http://schemas.microsoft.com/office/drawing/2007/8/2/chart">
  <c:date1904 val="0"/>
  <c:lang val="en-US"/>
  <c:roundedCorners val="0"/>
  <mc:AlternateContent>
    <mc:Choice Requires="c14">
      <c14:style val="102"/>
    </mc:Choice>
    <mc:Fallback>
      <c:style val="2"/>
    </mc:Fallback>
  </mc:AlternateContent>
  <c:chart>
    <c:title>
      <c:tx>
        <c:rich>
          <a:bodyPr/>
          <a:p>
            <a:pPr>
              <a:defRPr sz="1400" b="0" spc="0">
                <a:solidFill>
                  <a:schemeClr val="tx1">
                    <a:lumMod val="65000"/>
                    <a:lumOff val="35000"/>
                  </a:schemeClr>
                </a:solidFill>
                <a:latin typeface="+mn-lt"/>
                <a:ea typeface="+mn-ea"/>
                <a:cs typeface="+mn-cs"/>
              </a:defRPr>
            </a:pPr>
            <a:r>
              <a:rPr/>
              <a:t>Распределение для tsosed</a:t>
            </a:r>
            <a:endParaRPr/>
          </a:p>
        </c:rich>
      </c:tx>
      <c:layout/>
      <c:overlay val="0"/>
      <c:spPr bwMode="auto">
        <a:prstGeom prst="rect">
          <a:avLst/>
        </a:prstGeom>
        <a:noFill/>
        <a:ln>
          <a:noFill/>
        </a:ln>
      </c:spPr>
      <c:txPr>
        <a:bodyPr/>
        <a:p>
          <a:pPr>
            <a:defRPr sz="1400" b="0" spc="0">
              <a:solidFill>
                <a:schemeClr val="tx1">
                  <a:lumMod val="65000"/>
                  <a:lumOff val="35000"/>
                </a:schemeClr>
              </a:solidFill>
              <a:latin typeface="+mn-lt"/>
              <a:ea typeface="+mn-ea"/>
              <a:cs typeface="+mn-cs"/>
            </a:defRPr>
          </a:pPr>
          <a:endParaRPr/>
        </a:p>
      </c:txPr>
    </c:title>
    <c:autoTitleDeleted val="0"/>
    <c:plotArea>
      <c:layout>
        <c:manualLayout/>
      </c:layout>
      <c:barChart>
        <c:barDir val="col"/>
        <c:grouping val="clustered"/>
        <c:varyColors val="0"/>
        <c:ser>
          <c:idx val="0"/>
          <c:order val="0"/>
          <c:spPr bwMode="auto">
            <a:prstGeom prst="rect">
              <a:avLst/>
            </a:prstGeom>
            <a:solidFill>
              <a:schemeClr val="accent1"/>
            </a:solidFill>
            <a:ln>
              <a:noFill/>
            </a:ln>
          </c:spPr>
          <c:invertIfNegative val="0"/>
          <c:cat>
            <c:numRef>
              <c:f xml:space="preserve">'Шаг 2'!$AF$4:$AF$37</c:f>
              <c:numCache>
                <c:formatCode>m/d/yy;@</c:formatCode>
                <c:ptCount val="34"/>
                <c:pt idx="0">
                  <c:v>44817</c:v>
                </c:pt>
                <c:pt idx="1">
                  <c:v>44818</c:v>
                </c:pt>
                <c:pt idx="2">
                  <c:v>44819</c:v>
                </c:pt>
                <c:pt idx="3">
                  <c:v>44820</c:v>
                </c:pt>
                <c:pt idx="4">
                  <c:v>44823</c:v>
                </c:pt>
                <c:pt idx="5">
                  <c:v>44824</c:v>
                </c:pt>
                <c:pt idx="6">
                  <c:v>44825</c:v>
                </c:pt>
                <c:pt idx="7">
                  <c:v>44826</c:v>
                </c:pt>
                <c:pt idx="8">
                  <c:v>44827</c:v>
                </c:pt>
                <c:pt idx="9">
                  <c:v>44830</c:v>
                </c:pt>
                <c:pt idx="10">
                  <c:v>44831</c:v>
                </c:pt>
                <c:pt idx="11">
                  <c:v>44832</c:v>
                </c:pt>
                <c:pt idx="12">
                  <c:v>44833</c:v>
                </c:pt>
                <c:pt idx="13">
                  <c:v>44834</c:v>
                </c:pt>
                <c:pt idx="14">
                  <c:v>44835</c:v>
                </c:pt>
                <c:pt idx="15">
                  <c:v>44836</c:v>
                </c:pt>
                <c:pt idx="16">
                  <c:v>44837</c:v>
                </c:pt>
                <c:pt idx="17">
                  <c:v>44838</c:v>
                </c:pt>
                <c:pt idx="18">
                  <c:v>44839</c:v>
                </c:pt>
                <c:pt idx="19">
                  <c:v>44840</c:v>
                </c:pt>
                <c:pt idx="20">
                  <c:v>44841</c:v>
                </c:pt>
                <c:pt idx="21">
                  <c:v>44842</c:v>
                </c:pt>
                <c:pt idx="22">
                  <c:v>44843</c:v>
                </c:pt>
                <c:pt idx="23">
                  <c:v>44844</c:v>
                </c:pt>
                <c:pt idx="24">
                  <c:v>44845</c:v>
                </c:pt>
                <c:pt idx="25">
                  <c:v>44846</c:v>
                </c:pt>
                <c:pt idx="26">
                  <c:v>44847</c:v>
                </c:pt>
                <c:pt idx="27">
                  <c:v>44848</c:v>
                </c:pt>
                <c:pt idx="28">
                  <c:v>44849</c:v>
                </c:pt>
                <c:pt idx="29">
                  <c:v>44850</c:v>
                </c:pt>
                <c:pt idx="30">
                  <c:v>44851</c:v>
                </c:pt>
                <c:pt idx="31">
                  <c:v>44852</c:v>
                </c:pt>
                <c:pt idx="32">
                  <c:v>44853</c:v>
                </c:pt>
                <c:pt idx="33">
                  <c:v>44854</c:v>
                </c:pt>
              </c:numCache>
            </c:numRef>
          </c:cat>
          <c:val>
            <c:numRef>
              <c:f xml:space="preserve">'Шаг 2'!$BE$4:$BE$31</c:f>
            </c:numRef>
          </c:val>
        </c:ser>
        <c:dLbls>
          <c:showBubbleSize val="0"/>
          <c:showCatName val="0"/>
          <c:showLeaderLines val="0"/>
          <c:showLegendKey val="0"/>
          <c:showPercent val="0"/>
          <c:showSerName val="0"/>
          <c:showVal val="0"/>
        </c:dLbls>
        <c:gapWidth val="219"/>
        <c:overlap val="-25"/>
        <c:axId val="1866169593"/>
        <c:axId val="1866169594"/>
      </c:barChart>
      <c:catAx>
        <c:axId val="1866169593"/>
        <c:scaling>
          <c:orientation val="minMax"/>
        </c:scaling>
        <c:delete val="0"/>
        <c:axPos val="b"/>
        <c:numFmt formatCode="m/d/yy;@" sourceLinked="1"/>
        <c:majorTickMark val="none"/>
        <c:minorTickMark val="none"/>
        <c:tickLblPos val="nextTo"/>
        <c:spPr bwMode="auto">
          <a:prstGeom prst="rect">
            <a:avLst/>
          </a:prstGeom>
          <a:noFill/>
          <a:ln w="9525" cap="flat" cmpd="sng" algn="ctr">
            <a:solidFill>
              <a:schemeClr val="tx1">
                <a:lumMod val="15000"/>
                <a:lumOff val="85000"/>
              </a:schemeClr>
            </a:solidFill>
            <a:round/>
          </a:ln>
        </c:spPr>
        <c:txPr>
          <a:bodyPr/>
          <a:p>
            <a:pPr>
              <a:defRPr sz="900">
                <a:solidFill>
                  <a:schemeClr val="tx1">
                    <a:lumMod val="65000"/>
                    <a:lumOff val="35000"/>
                  </a:schemeClr>
                </a:solidFill>
                <a:latin typeface="+mn-lt"/>
                <a:ea typeface="+mn-ea"/>
                <a:cs typeface="+mn-cs"/>
              </a:defRPr>
            </a:pPr>
            <a:endParaRPr/>
          </a:p>
        </c:txPr>
        <c:crossAx val="1866169594"/>
        <c:crosses val="autoZero"/>
        <c:auto val="1"/>
        <c:lblAlgn val="ctr"/>
        <c:lblOffset val="100"/>
        <c:noMultiLvlLbl val="0"/>
      </c:catAx>
      <c:valAx>
        <c:axId val="1866169594"/>
        <c:scaling>
          <c:orientation val="minMax"/>
        </c:scaling>
        <c:delete val="0"/>
        <c:axPos val="l"/>
        <c:majorGridlines>
          <c:spPr bwMode="auto">
            <a:prstGeom prst="rect">
              <a:avLst/>
            </a:prstGeom>
            <a:noFill/>
            <a:ln w="9525" cap="flat" cmpd="sng" algn="ctr">
              <a:solidFill>
                <a:schemeClr val="tx1">
                  <a:lumMod val="15000"/>
                  <a:lumOff val="85000"/>
                </a:schemeClr>
              </a:solidFill>
              <a:round/>
            </a:ln>
          </c:spPr>
        </c:majorGridlines>
        <c:numFmt formatCode="0" sourceLinked="1"/>
        <c:majorTickMark val="none"/>
        <c:minorTickMark val="none"/>
        <c:tickLblPos val="nextTo"/>
        <c:spPr bwMode="auto">
          <a:prstGeom prst="rect">
            <a:avLst/>
          </a:prstGeom>
          <a:noFill/>
          <a:ln>
            <a:noFill/>
          </a:ln>
        </c:spPr>
        <c:txPr>
          <a:bodyPr/>
          <a:p>
            <a:pPr>
              <a:defRPr sz="900">
                <a:solidFill>
                  <a:schemeClr val="tx1">
                    <a:lumMod val="65000"/>
                    <a:lumOff val="35000"/>
                  </a:schemeClr>
                </a:solidFill>
                <a:latin typeface="+mn-lt"/>
                <a:ea typeface="+mn-ea"/>
                <a:cs typeface="+mn-cs"/>
              </a:defRPr>
            </a:pPr>
            <a:endParaRPr/>
          </a:p>
        </c:txPr>
        <c:crossAx val="1866169593"/>
        <c:crosses val="autoZero"/>
        <c:crossBetween val="between"/>
      </c:valAx>
      <c:spPr bwMode="auto">
        <a:prstGeom prst="rect">
          <a:avLst/>
        </a:prstGeom>
        <a:noFill/>
        <a:ln>
          <a:noFill/>
        </a:ln>
      </c:spPr>
    </c:plotArea>
    <c:plotVisOnly val="1"/>
    <c:dispBlanksAs val="gap"/>
    <c:showDLblsOverMax val="0"/>
  </c:chart>
  <c:spPr bwMode="auto">
    <a:xfrm>
      <a:off x="51034949" y="6696074"/>
      <a:ext cx="4257675" cy="2181222"/>
    </a:xfrm>
    <a:prstGeom prst="rect">
      <a:avLst/>
    </a:prstGeom>
    <a:solidFill>
      <a:schemeClr val="bg1"/>
    </a:solidFill>
    <a:ln w="9525" cap="flat" cmpd="sng" algn="ctr">
      <a:solidFill>
        <a:schemeClr val="tx1">
          <a:lumMod val="15000"/>
          <a:lumOff val="85000"/>
        </a:schemeClr>
      </a:solidFill>
      <a:round/>
    </a:ln>
  </c:spPr>
  <c:txPr>
    <a:bodyPr/>
    <a:p>
      <a:pPr>
        <a:defRPr sz="1000">
          <a:solidFill>
            <a:schemeClr val="tx1"/>
          </a:solidFill>
          <a:latin typeface="+mn-lt"/>
          <a:ea typeface="+mn-ea"/>
          <a:cs typeface="+mn-cs"/>
        </a:defRPr>
      </a:pPr>
      <a:endParaRPr/>
    </a:p>
  </c:txPr>
  <c:printSettings>
    <c:headerFooter/>
    <c:pageMargins l="0.69999999999999996" r="0.69999999999999996" t="0.75" b="0.75" header="0.29999999999999999" footer="0.29999999999999999"/>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cs:axisTitle>
  <cs:categoryAxis>
    <cs:lnRef idx="0"/>
    <cs:fillRef idx="0"/>
    <cs:effectRef idx="0"/>
    <cs:fontRef idx="minor">
      <a:schemeClr val="tx1">
        <a:lumMod val="65000"/>
        <a:lumOff val="35000"/>
      </a:schemeClr>
    </cs:fontRef>
    <cs:spPr bwMode="auto">
      <a:prstGeom prst="rect">
        <a:avLst/>
      </a:prstGeom>
      <a:ln w="9525" cap="flat" cmpd="sng" algn="ctr">
        <a:solidFill>
          <a:schemeClr val="tx1">
            <a:lumMod val="15000"/>
            <a:lumOff val="85000"/>
          </a:schemeClr>
        </a:solidFill>
        <a:round/>
      </a:ln>
    </cs:spPr>
    <cs:defRPr sz="900"/>
  </cs:categoryAxis>
  <cs:chartArea>
    <cs:lnRef idx="0"/>
    <cs:fillRef idx="0"/>
    <cs:effectRef idx="0"/>
    <cs:fontRef idx="minor">
      <a:schemeClr val="tx1"/>
    </cs:fontRef>
    <cs:spPr bwMode="auto">
      <a:prstGeom prst="rect">
        <a:avLst/>
      </a:prstGeom>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75000"/>
        <a:lumOff val="25000"/>
      </a:schemeClr>
    </cs:fontRef>
    <cs:defRPr sz="900"/>
  </cs:dataLabel>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bwMode="auto">
      <a:prstGeom prst="rect">
        <a:avLst/>
      </a:prstGeom>
      <a:ln w="28575" cap="rnd">
        <a:solidFill>
          <a:schemeClr val="phClr"/>
        </a:solidFill>
        <a:round/>
      </a:ln>
    </cs:spPr>
  </cs:dataPointLine>
  <cs:dataPointMarker>
    <cs:lnRef idx="0">
      <cs:styleClr val="auto"/>
    </cs:lnRef>
    <cs:fillRef idx="1">
      <cs:styleClr val="auto"/>
    </cs:fillRef>
    <cs:effectRef idx="0"/>
    <cs:fontRef idx="minor">
      <a:schemeClr val="tx1"/>
    </cs:fontRef>
    <cs:spPr bwMode="auto">
      <a:prstGeom prst="rect">
        <a:avLst/>
      </a:prstGeom>
      <a:ln w="9525">
        <a:solidFill>
          <a:schemeClr val="phClr"/>
        </a:solidFill>
      </a:ln>
    </cs:spPr>
  </cs:dataPointMarker>
  <cs:dataPointWireframe>
    <cs:lnRef idx="0">
      <cs:styleClr val="auto"/>
    </cs:lnRef>
    <cs:fillRef idx="1"/>
    <cs:effectRef idx="0"/>
    <cs:fontRef idx="minor">
      <a:schemeClr val="tx1"/>
    </cs:fontRef>
    <cs:spPr bwMode="auto">
      <a:prstGeom prst="rect">
        <a:avLst/>
      </a:prstGeom>
      <a:ln w="9525" cap="rnd">
        <a:solidFill>
          <a:schemeClr val="phClr"/>
        </a:solidFill>
        <a:round/>
      </a:ln>
    </cs:spPr>
  </cs:dataPointWireframe>
  <cs:dataTable>
    <cs:lnRef idx="0"/>
    <cs:fillRef idx="0"/>
    <cs:effectRef idx="0"/>
    <cs:fontRef idx="minor">
      <a:schemeClr val="tx1">
        <a:lumMod val="65000"/>
        <a:lumOff val="35000"/>
      </a:schemeClr>
    </cs:fontRef>
    <cs:spPr bwMode="auto">
      <a:prstGeom prst="rect">
        <a:avLst/>
      </a:prstGeom>
      <a:noFill/>
      <a:ln w="9525" cap="flat" cmpd="sng" algn="ctr">
        <a:solidFill>
          <a:schemeClr val="tx1">
            <a:lumMod val="15000"/>
            <a:lumOff val="85000"/>
          </a:schemeClr>
        </a:solidFill>
        <a:round/>
      </a:ln>
    </cs:spPr>
    <cs:defRPr sz="900"/>
  </cs:dataTable>
  <cs:downBar>
    <cs:lnRef idx="0"/>
    <cs:fillRef idx="0"/>
    <cs:effectRef idx="0"/>
    <cs:fontRef idx="minor">
      <a:schemeClr val="dk1"/>
    </cs:fontRef>
    <cs:spPr bwMode="auto">
      <a:prstGeom prst="rect">
        <a:avLst/>
      </a:prstGeom>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dropLine>
  <cs:errorBar>
    <cs:lnRef idx="0"/>
    <cs:fillRef idx="0"/>
    <cs:effectRef idx="0"/>
    <cs:fontRef idx="minor">
      <a:schemeClr val="tx1"/>
    </cs:fontRef>
    <cs:spPr bwMode="auto">
      <a:prstGeom prst="rect">
        <a:avLst/>
      </a:prstGeom>
      <a:ln w="9525" cap="flat" cmpd="sng" algn="ctr">
        <a:solidFill>
          <a:schemeClr val="tx1">
            <a:lumMod val="65000"/>
            <a:lumOff val="35000"/>
          </a:schemeClr>
        </a:solidFill>
        <a:round/>
      </a:ln>
    </cs:spPr>
  </cs:errorBar>
  <cs:floor>
    <cs:lnRef idx="0"/>
    <cs:fillRef idx="0"/>
    <cs:effectRef idx="0"/>
    <cs:fontRef idx="minor">
      <a:schemeClr val="tx1"/>
    </cs:fontRef>
    <cs:spPr bwMode="auto">
      <a:prstGeom prst="rect">
        <a:avLst/>
      </a:prstGeom>
      <a:noFill/>
      <a:ln>
        <a:noFill/>
      </a:ln>
    </cs:spPr>
  </cs:floor>
  <cs:gridlineMajor>
    <cs:lnRef idx="0"/>
    <cs:fillRef idx="0"/>
    <cs:effectRef idx="0"/>
    <cs:fontRef idx="minor">
      <a:schemeClr val="tx1"/>
    </cs:fontRef>
    <cs:spPr bwMode="auto">
      <a:prstGeom prst="rect">
        <a:avLst/>
      </a:prstGeom>
      <a:ln w="9525" cap="flat" cmpd="sng" algn="ctr">
        <a:solidFill>
          <a:schemeClr val="tx1">
            <a:lumMod val="15000"/>
            <a:lumOff val="85000"/>
          </a:schemeClr>
        </a:solidFill>
        <a:round/>
      </a:ln>
    </cs:spPr>
  </cs:gridlineMajor>
  <cs:gridlineMinor>
    <cs:lnRef idx="0"/>
    <cs:fillRef idx="0"/>
    <cs:effectRef idx="0"/>
    <cs:fontRef idx="minor">
      <a:schemeClr val="tx1"/>
    </cs:fontRef>
    <cs:spPr bwMode="auto">
      <a:prstGeom prst="rect">
        <a:avLst/>
      </a:prstGeom>
      <a:ln w="9525" cap="flat" cmpd="sng" algn="ctr">
        <a:solidFill>
          <a:schemeClr val="tx1">
            <a:lumMod val="5000"/>
            <a:lumOff val="95000"/>
          </a:schemeClr>
        </a:solidFill>
        <a:round/>
      </a:ln>
    </cs:spPr>
  </cs:gridlineMinor>
  <cs:hiLoLine>
    <cs:lnRef idx="0"/>
    <cs:fillRef idx="0"/>
    <cs:effectRef idx="0"/>
    <cs:fontRef idx="minor">
      <a:schemeClr val="tx1"/>
    </cs:fontRef>
    <cs:spPr bwMode="auto">
      <a:prstGeom prst="rect">
        <a:avLst/>
      </a:prstGeom>
      <a:ln w="9525" cap="flat" cmpd="sng" algn="ctr">
        <a:solidFill>
          <a:schemeClr val="tx1">
            <a:lumMod val="75000"/>
            <a:lumOff val="25000"/>
          </a:schemeClr>
        </a:solidFill>
        <a:round/>
      </a:ln>
    </cs:spPr>
  </cs:hiLoLine>
  <cs:leader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spc="0"/>
  </cs:title>
  <cs:trendline>
    <cs:lnRef idx="0">
      <cs:styleClr val="auto"/>
    </cs:lnRef>
    <cs:fillRef idx="0"/>
    <cs:effectRef idx="0"/>
    <cs:fontRef idx="minor">
      <a:schemeClr val="tx1"/>
    </cs:fontRef>
    <cs:spPr bwMode="auto">
      <a:prstGeom prst="rect">
        <a:avLst/>
      </a:prstGeom>
      <a:ln w="19050" cap="rnd">
        <a:solidFill>
          <a:schemeClr val="phClr"/>
        </a:solidFill>
        <a:prstDash val="sysDot"/>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bwMode="auto">
      <a:prstGeom prst="rect">
        <a:avLst/>
      </a:prstGeom>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spPr bwMode="auto">
      <a:prstGeom prst="rect">
        <a:avLst/>
      </a:prstGeom>
      <a:noFill/>
      <a:ln>
        <a:noFill/>
      </a:ln>
    </cs:spPr>
  </cs:wall>
  <cs:dataPointMarkerLayout symbol="circle" size="5"/>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cs:axisTitle>
  <cs:categoryAxis>
    <cs:lnRef idx="0"/>
    <cs:fillRef idx="0"/>
    <cs:effectRef idx="0"/>
    <cs:fontRef idx="minor">
      <a:schemeClr val="tx1">
        <a:lumMod val="65000"/>
        <a:lumOff val="35000"/>
      </a:schemeClr>
    </cs:fontRef>
    <cs:spPr bwMode="auto">
      <a:prstGeom prst="rect">
        <a:avLst/>
      </a:prstGeom>
      <a:ln w="9525" cap="flat" cmpd="sng" algn="ctr">
        <a:solidFill>
          <a:schemeClr val="tx1">
            <a:lumMod val="15000"/>
            <a:lumOff val="85000"/>
          </a:schemeClr>
        </a:solidFill>
        <a:round/>
      </a:ln>
    </cs:spPr>
    <cs:defRPr sz="900"/>
  </cs:categoryAxis>
  <cs:chartArea>
    <cs:lnRef idx="0"/>
    <cs:fillRef idx="0"/>
    <cs:effectRef idx="0"/>
    <cs:fontRef idx="minor">
      <a:schemeClr val="tx1"/>
    </cs:fontRef>
    <cs:spPr bwMode="auto">
      <a:prstGeom prst="rect">
        <a:avLst/>
      </a:prstGeom>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75000"/>
        <a:lumOff val="25000"/>
      </a:schemeClr>
    </cs:fontRef>
    <cs:defRPr sz="900"/>
  </cs:dataLabel>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bwMode="auto">
      <a:prstGeom prst="rect">
        <a:avLst/>
      </a:prstGeom>
      <a:ln w="28575" cap="rnd">
        <a:solidFill>
          <a:schemeClr val="phClr"/>
        </a:solidFill>
        <a:round/>
      </a:ln>
    </cs:spPr>
  </cs:dataPointLine>
  <cs:dataPointMarker>
    <cs:lnRef idx="0">
      <cs:styleClr val="auto"/>
    </cs:lnRef>
    <cs:fillRef idx="1">
      <cs:styleClr val="auto"/>
    </cs:fillRef>
    <cs:effectRef idx="0"/>
    <cs:fontRef idx="minor">
      <a:schemeClr val="tx1"/>
    </cs:fontRef>
    <cs:spPr bwMode="auto">
      <a:prstGeom prst="rect">
        <a:avLst/>
      </a:prstGeom>
      <a:ln w="9525">
        <a:solidFill>
          <a:schemeClr val="phClr"/>
        </a:solidFill>
      </a:ln>
    </cs:spPr>
  </cs:dataPointMarker>
  <cs:dataPointWireframe>
    <cs:lnRef idx="0">
      <cs:styleClr val="auto"/>
    </cs:lnRef>
    <cs:fillRef idx="1"/>
    <cs:effectRef idx="0"/>
    <cs:fontRef idx="minor">
      <a:schemeClr val="tx1"/>
    </cs:fontRef>
    <cs:spPr bwMode="auto">
      <a:prstGeom prst="rect">
        <a:avLst/>
      </a:prstGeom>
      <a:ln w="9525" cap="rnd">
        <a:solidFill>
          <a:schemeClr val="phClr"/>
        </a:solidFill>
        <a:round/>
      </a:ln>
    </cs:spPr>
  </cs:dataPointWireframe>
  <cs:dataTable>
    <cs:lnRef idx="0"/>
    <cs:fillRef idx="0"/>
    <cs:effectRef idx="0"/>
    <cs:fontRef idx="minor">
      <a:schemeClr val="tx1">
        <a:lumMod val="65000"/>
        <a:lumOff val="35000"/>
      </a:schemeClr>
    </cs:fontRef>
    <cs:spPr bwMode="auto">
      <a:prstGeom prst="rect">
        <a:avLst/>
      </a:prstGeom>
      <a:noFill/>
      <a:ln w="9525" cap="flat" cmpd="sng" algn="ctr">
        <a:solidFill>
          <a:schemeClr val="tx1">
            <a:lumMod val="15000"/>
            <a:lumOff val="85000"/>
          </a:schemeClr>
        </a:solidFill>
        <a:round/>
      </a:ln>
    </cs:spPr>
    <cs:defRPr sz="900"/>
  </cs:dataTable>
  <cs:downBar>
    <cs:lnRef idx="0"/>
    <cs:fillRef idx="0"/>
    <cs:effectRef idx="0"/>
    <cs:fontRef idx="minor">
      <a:schemeClr val="dk1"/>
    </cs:fontRef>
    <cs:spPr bwMode="auto">
      <a:prstGeom prst="rect">
        <a:avLst/>
      </a:prstGeom>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dropLine>
  <cs:errorBar>
    <cs:lnRef idx="0"/>
    <cs:fillRef idx="0"/>
    <cs:effectRef idx="0"/>
    <cs:fontRef idx="minor">
      <a:schemeClr val="tx1"/>
    </cs:fontRef>
    <cs:spPr bwMode="auto">
      <a:prstGeom prst="rect">
        <a:avLst/>
      </a:prstGeom>
      <a:ln w="9525" cap="flat" cmpd="sng" algn="ctr">
        <a:solidFill>
          <a:schemeClr val="tx1">
            <a:lumMod val="65000"/>
            <a:lumOff val="35000"/>
          </a:schemeClr>
        </a:solidFill>
        <a:round/>
      </a:ln>
    </cs:spPr>
  </cs:errorBar>
  <cs:floor>
    <cs:lnRef idx="0"/>
    <cs:fillRef idx="0"/>
    <cs:effectRef idx="0"/>
    <cs:fontRef idx="minor">
      <a:schemeClr val="tx1"/>
    </cs:fontRef>
    <cs:spPr bwMode="auto">
      <a:prstGeom prst="rect">
        <a:avLst/>
      </a:prstGeom>
      <a:noFill/>
      <a:ln>
        <a:noFill/>
      </a:ln>
    </cs:spPr>
  </cs:floor>
  <cs:gridlineMajor>
    <cs:lnRef idx="0"/>
    <cs:fillRef idx="0"/>
    <cs:effectRef idx="0"/>
    <cs:fontRef idx="minor">
      <a:schemeClr val="tx1"/>
    </cs:fontRef>
    <cs:spPr bwMode="auto">
      <a:prstGeom prst="rect">
        <a:avLst/>
      </a:prstGeom>
      <a:ln w="9525" cap="flat" cmpd="sng" algn="ctr">
        <a:solidFill>
          <a:schemeClr val="tx1">
            <a:lumMod val="15000"/>
            <a:lumOff val="85000"/>
          </a:schemeClr>
        </a:solidFill>
        <a:round/>
      </a:ln>
    </cs:spPr>
  </cs:gridlineMajor>
  <cs:gridlineMinor>
    <cs:lnRef idx="0"/>
    <cs:fillRef idx="0"/>
    <cs:effectRef idx="0"/>
    <cs:fontRef idx="minor">
      <a:schemeClr val="tx1"/>
    </cs:fontRef>
    <cs:spPr bwMode="auto">
      <a:prstGeom prst="rect">
        <a:avLst/>
      </a:prstGeom>
      <a:ln w="9525" cap="flat" cmpd="sng" algn="ctr">
        <a:solidFill>
          <a:schemeClr val="tx1">
            <a:lumMod val="5000"/>
            <a:lumOff val="95000"/>
          </a:schemeClr>
        </a:solidFill>
        <a:round/>
      </a:ln>
    </cs:spPr>
  </cs:gridlineMinor>
  <cs:hiLoLine>
    <cs:lnRef idx="0"/>
    <cs:fillRef idx="0"/>
    <cs:effectRef idx="0"/>
    <cs:fontRef idx="minor">
      <a:schemeClr val="tx1"/>
    </cs:fontRef>
    <cs:spPr bwMode="auto">
      <a:prstGeom prst="rect">
        <a:avLst/>
      </a:prstGeom>
      <a:ln w="9525" cap="flat" cmpd="sng" algn="ctr">
        <a:solidFill>
          <a:schemeClr val="tx1">
            <a:lumMod val="75000"/>
            <a:lumOff val="25000"/>
          </a:schemeClr>
        </a:solidFill>
        <a:round/>
      </a:ln>
    </cs:spPr>
  </cs:hiLoLine>
  <cs:leader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spc="0"/>
  </cs:title>
  <cs:trendline>
    <cs:lnRef idx="0">
      <cs:styleClr val="auto"/>
    </cs:lnRef>
    <cs:fillRef idx="0"/>
    <cs:effectRef idx="0"/>
    <cs:fontRef idx="minor">
      <a:schemeClr val="tx1"/>
    </cs:fontRef>
    <cs:spPr bwMode="auto">
      <a:prstGeom prst="rect">
        <a:avLst/>
      </a:prstGeom>
      <a:ln w="19050" cap="rnd">
        <a:solidFill>
          <a:schemeClr val="phClr"/>
        </a:solidFill>
        <a:prstDash val="sysDot"/>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bwMode="auto">
      <a:prstGeom prst="rect">
        <a:avLst/>
      </a:prstGeom>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spPr bwMode="auto">
      <a:prstGeom prst="rect">
        <a:avLst/>
      </a:prstGeom>
      <a:noFill/>
      <a:ln>
        <a:noFill/>
      </a:ln>
    </cs:spPr>
  </cs:wall>
  <cs:dataPointMarkerLayout symbol="circle" size="5"/>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cs:axisTitle>
  <cs:categoryAxis>
    <cs:lnRef idx="0"/>
    <cs:fillRef idx="0"/>
    <cs:effectRef idx="0"/>
    <cs:fontRef idx="minor">
      <a:schemeClr val="tx1">
        <a:lumMod val="65000"/>
        <a:lumOff val="35000"/>
      </a:schemeClr>
    </cs:fontRef>
    <cs:spPr bwMode="auto">
      <a:prstGeom prst="rect">
        <a:avLst/>
      </a:prstGeom>
      <a:ln w="9525" cap="flat" cmpd="sng" algn="ctr">
        <a:solidFill>
          <a:schemeClr val="tx1">
            <a:lumMod val="15000"/>
            <a:lumOff val="85000"/>
          </a:schemeClr>
        </a:solidFill>
        <a:round/>
      </a:ln>
    </cs:spPr>
    <cs:defRPr sz="900"/>
  </cs:categoryAxis>
  <cs:chartArea>
    <cs:lnRef idx="0"/>
    <cs:fillRef idx="0"/>
    <cs:effectRef idx="0"/>
    <cs:fontRef idx="minor">
      <a:schemeClr val="tx1"/>
    </cs:fontRef>
    <cs:spPr bwMode="auto">
      <a:prstGeom prst="rect">
        <a:avLst/>
      </a:prstGeom>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75000"/>
        <a:lumOff val="25000"/>
      </a:schemeClr>
    </cs:fontRef>
    <cs:defRPr sz="900"/>
  </cs:dataLabel>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bwMode="auto">
      <a:prstGeom prst="rect">
        <a:avLst/>
      </a:prstGeom>
      <a:ln w="28575" cap="rnd">
        <a:solidFill>
          <a:schemeClr val="phClr"/>
        </a:solidFill>
        <a:round/>
      </a:ln>
    </cs:spPr>
  </cs:dataPointLine>
  <cs:dataPointMarker>
    <cs:lnRef idx="0">
      <cs:styleClr val="auto"/>
    </cs:lnRef>
    <cs:fillRef idx="1">
      <cs:styleClr val="auto"/>
    </cs:fillRef>
    <cs:effectRef idx="0"/>
    <cs:fontRef idx="minor">
      <a:schemeClr val="tx1"/>
    </cs:fontRef>
    <cs:spPr bwMode="auto">
      <a:prstGeom prst="rect">
        <a:avLst/>
      </a:prstGeom>
      <a:ln w="9525">
        <a:solidFill>
          <a:schemeClr val="phClr"/>
        </a:solidFill>
      </a:ln>
    </cs:spPr>
  </cs:dataPointMarker>
  <cs:dataPointWireframe>
    <cs:lnRef idx="0">
      <cs:styleClr val="auto"/>
    </cs:lnRef>
    <cs:fillRef idx="1"/>
    <cs:effectRef idx="0"/>
    <cs:fontRef idx="minor">
      <a:schemeClr val="tx1"/>
    </cs:fontRef>
    <cs:spPr bwMode="auto">
      <a:prstGeom prst="rect">
        <a:avLst/>
      </a:prstGeom>
      <a:ln w="9525" cap="rnd">
        <a:solidFill>
          <a:schemeClr val="phClr"/>
        </a:solidFill>
        <a:round/>
      </a:ln>
    </cs:spPr>
  </cs:dataPointWireframe>
  <cs:dataTable>
    <cs:lnRef idx="0"/>
    <cs:fillRef idx="0"/>
    <cs:effectRef idx="0"/>
    <cs:fontRef idx="minor">
      <a:schemeClr val="tx1">
        <a:lumMod val="65000"/>
        <a:lumOff val="35000"/>
      </a:schemeClr>
    </cs:fontRef>
    <cs:spPr bwMode="auto">
      <a:prstGeom prst="rect">
        <a:avLst/>
      </a:prstGeom>
      <a:noFill/>
      <a:ln w="9525" cap="flat" cmpd="sng" algn="ctr">
        <a:solidFill>
          <a:schemeClr val="tx1">
            <a:lumMod val="15000"/>
            <a:lumOff val="85000"/>
          </a:schemeClr>
        </a:solidFill>
        <a:round/>
      </a:ln>
    </cs:spPr>
    <cs:defRPr sz="900"/>
  </cs:dataTable>
  <cs:downBar>
    <cs:lnRef idx="0"/>
    <cs:fillRef idx="0"/>
    <cs:effectRef idx="0"/>
    <cs:fontRef idx="minor">
      <a:schemeClr val="dk1"/>
    </cs:fontRef>
    <cs:spPr bwMode="auto">
      <a:prstGeom prst="rect">
        <a:avLst/>
      </a:prstGeom>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dropLine>
  <cs:errorBar>
    <cs:lnRef idx="0"/>
    <cs:fillRef idx="0"/>
    <cs:effectRef idx="0"/>
    <cs:fontRef idx="minor">
      <a:schemeClr val="tx1"/>
    </cs:fontRef>
    <cs:spPr bwMode="auto">
      <a:prstGeom prst="rect">
        <a:avLst/>
      </a:prstGeom>
      <a:ln w="9525" cap="flat" cmpd="sng" algn="ctr">
        <a:solidFill>
          <a:schemeClr val="tx1">
            <a:lumMod val="65000"/>
            <a:lumOff val="35000"/>
          </a:schemeClr>
        </a:solidFill>
        <a:round/>
      </a:ln>
    </cs:spPr>
  </cs:errorBar>
  <cs:floor>
    <cs:lnRef idx="0"/>
    <cs:fillRef idx="0"/>
    <cs:effectRef idx="0"/>
    <cs:fontRef idx="minor">
      <a:schemeClr val="tx1"/>
    </cs:fontRef>
    <cs:spPr bwMode="auto">
      <a:prstGeom prst="rect">
        <a:avLst/>
      </a:prstGeom>
      <a:noFill/>
      <a:ln>
        <a:noFill/>
      </a:ln>
    </cs:spPr>
  </cs:floor>
  <cs:gridlineMajor>
    <cs:lnRef idx="0"/>
    <cs:fillRef idx="0"/>
    <cs:effectRef idx="0"/>
    <cs:fontRef idx="minor">
      <a:schemeClr val="tx1"/>
    </cs:fontRef>
    <cs:spPr bwMode="auto">
      <a:prstGeom prst="rect">
        <a:avLst/>
      </a:prstGeom>
      <a:ln w="9525" cap="flat" cmpd="sng" algn="ctr">
        <a:solidFill>
          <a:schemeClr val="tx1">
            <a:lumMod val="15000"/>
            <a:lumOff val="85000"/>
          </a:schemeClr>
        </a:solidFill>
        <a:round/>
      </a:ln>
    </cs:spPr>
  </cs:gridlineMajor>
  <cs:gridlineMinor>
    <cs:lnRef idx="0"/>
    <cs:fillRef idx="0"/>
    <cs:effectRef idx="0"/>
    <cs:fontRef idx="minor">
      <a:schemeClr val="tx1"/>
    </cs:fontRef>
    <cs:spPr bwMode="auto">
      <a:prstGeom prst="rect">
        <a:avLst/>
      </a:prstGeom>
      <a:ln w="9525" cap="flat" cmpd="sng" algn="ctr">
        <a:solidFill>
          <a:schemeClr val="tx1">
            <a:lumMod val="5000"/>
            <a:lumOff val="95000"/>
          </a:schemeClr>
        </a:solidFill>
        <a:round/>
      </a:ln>
    </cs:spPr>
  </cs:gridlineMinor>
  <cs:hiLoLine>
    <cs:lnRef idx="0"/>
    <cs:fillRef idx="0"/>
    <cs:effectRef idx="0"/>
    <cs:fontRef idx="minor">
      <a:schemeClr val="tx1"/>
    </cs:fontRef>
    <cs:spPr bwMode="auto">
      <a:prstGeom prst="rect">
        <a:avLst/>
      </a:prstGeom>
      <a:ln w="9525" cap="flat" cmpd="sng" algn="ctr">
        <a:solidFill>
          <a:schemeClr val="tx1">
            <a:lumMod val="75000"/>
            <a:lumOff val="25000"/>
          </a:schemeClr>
        </a:solidFill>
        <a:round/>
      </a:ln>
    </cs:spPr>
  </cs:hiLoLine>
  <cs:leader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spc="0"/>
  </cs:title>
  <cs:trendline>
    <cs:lnRef idx="0">
      <cs:styleClr val="auto"/>
    </cs:lnRef>
    <cs:fillRef idx="0"/>
    <cs:effectRef idx="0"/>
    <cs:fontRef idx="minor">
      <a:schemeClr val="tx1"/>
    </cs:fontRef>
    <cs:spPr bwMode="auto">
      <a:prstGeom prst="rect">
        <a:avLst/>
      </a:prstGeom>
      <a:ln w="19050" cap="rnd">
        <a:solidFill>
          <a:schemeClr val="phClr"/>
        </a:solidFill>
        <a:prstDash val="sysDot"/>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bwMode="auto">
      <a:prstGeom prst="rect">
        <a:avLst/>
      </a:prstGeom>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spPr bwMode="auto">
      <a:prstGeom prst="rect">
        <a:avLst/>
      </a:prstGeom>
      <a:noFill/>
      <a:ln>
        <a:noFill/>
      </a:ln>
    </cs:spPr>
  </cs:wall>
  <cs:dataPointMarkerLayout symbol="circle" size="5"/>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cs:axisTitle>
  <cs:categoryAxis>
    <cs:lnRef idx="0"/>
    <cs:fillRef idx="0"/>
    <cs:effectRef idx="0"/>
    <cs:fontRef idx="minor">
      <a:schemeClr val="tx1">
        <a:lumMod val="65000"/>
        <a:lumOff val="35000"/>
      </a:schemeClr>
    </cs:fontRef>
    <cs:spPr bwMode="auto">
      <a:prstGeom prst="rect">
        <a:avLst/>
      </a:prstGeom>
      <a:ln w="9525" cap="flat" cmpd="sng" algn="ctr">
        <a:solidFill>
          <a:schemeClr val="tx1">
            <a:lumMod val="15000"/>
            <a:lumOff val="85000"/>
          </a:schemeClr>
        </a:solidFill>
        <a:round/>
      </a:ln>
    </cs:spPr>
    <cs:defRPr sz="900"/>
  </cs:categoryAxis>
  <cs:chartArea>
    <cs:lnRef idx="0"/>
    <cs:fillRef idx="0"/>
    <cs:effectRef idx="0"/>
    <cs:fontRef idx="minor">
      <a:schemeClr val="tx1"/>
    </cs:fontRef>
    <cs:spPr bwMode="auto">
      <a:prstGeom prst="rect">
        <a:avLst/>
      </a:prstGeom>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75000"/>
        <a:lumOff val="25000"/>
      </a:schemeClr>
    </cs:fontRef>
    <cs:defRPr sz="900"/>
  </cs:dataLabel>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bwMode="auto">
      <a:prstGeom prst="rect">
        <a:avLst/>
      </a:prstGeom>
      <a:ln w="28575" cap="rnd">
        <a:solidFill>
          <a:schemeClr val="phClr"/>
        </a:solidFill>
        <a:round/>
      </a:ln>
    </cs:spPr>
  </cs:dataPointLine>
  <cs:dataPointMarker>
    <cs:lnRef idx="0">
      <cs:styleClr val="auto"/>
    </cs:lnRef>
    <cs:fillRef idx="1">
      <cs:styleClr val="auto"/>
    </cs:fillRef>
    <cs:effectRef idx="0"/>
    <cs:fontRef idx="minor">
      <a:schemeClr val="tx1"/>
    </cs:fontRef>
    <cs:spPr bwMode="auto">
      <a:prstGeom prst="rect">
        <a:avLst/>
      </a:prstGeom>
      <a:ln w="9525">
        <a:solidFill>
          <a:schemeClr val="phClr"/>
        </a:solidFill>
      </a:ln>
    </cs:spPr>
  </cs:dataPointMarker>
  <cs:dataPointWireframe>
    <cs:lnRef idx="0">
      <cs:styleClr val="auto"/>
    </cs:lnRef>
    <cs:fillRef idx="1"/>
    <cs:effectRef idx="0"/>
    <cs:fontRef idx="minor">
      <a:schemeClr val="tx1"/>
    </cs:fontRef>
    <cs:spPr bwMode="auto">
      <a:prstGeom prst="rect">
        <a:avLst/>
      </a:prstGeom>
      <a:ln w="9525" cap="rnd">
        <a:solidFill>
          <a:schemeClr val="phClr"/>
        </a:solidFill>
        <a:round/>
      </a:ln>
    </cs:spPr>
  </cs:dataPointWireframe>
  <cs:dataTable>
    <cs:lnRef idx="0"/>
    <cs:fillRef idx="0"/>
    <cs:effectRef idx="0"/>
    <cs:fontRef idx="minor">
      <a:schemeClr val="tx1">
        <a:lumMod val="65000"/>
        <a:lumOff val="35000"/>
      </a:schemeClr>
    </cs:fontRef>
    <cs:spPr bwMode="auto">
      <a:prstGeom prst="rect">
        <a:avLst/>
      </a:prstGeom>
      <a:noFill/>
      <a:ln w="9525" cap="flat" cmpd="sng" algn="ctr">
        <a:solidFill>
          <a:schemeClr val="tx1">
            <a:lumMod val="15000"/>
            <a:lumOff val="85000"/>
          </a:schemeClr>
        </a:solidFill>
        <a:round/>
      </a:ln>
    </cs:spPr>
    <cs:defRPr sz="900"/>
  </cs:dataTable>
  <cs:downBar>
    <cs:lnRef idx="0"/>
    <cs:fillRef idx="0"/>
    <cs:effectRef idx="0"/>
    <cs:fontRef idx="minor">
      <a:schemeClr val="dk1"/>
    </cs:fontRef>
    <cs:spPr bwMode="auto">
      <a:prstGeom prst="rect">
        <a:avLst/>
      </a:prstGeom>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dropLine>
  <cs:errorBar>
    <cs:lnRef idx="0"/>
    <cs:fillRef idx="0"/>
    <cs:effectRef idx="0"/>
    <cs:fontRef idx="minor">
      <a:schemeClr val="tx1"/>
    </cs:fontRef>
    <cs:spPr bwMode="auto">
      <a:prstGeom prst="rect">
        <a:avLst/>
      </a:prstGeom>
      <a:ln w="9525" cap="flat" cmpd="sng" algn="ctr">
        <a:solidFill>
          <a:schemeClr val="tx1">
            <a:lumMod val="65000"/>
            <a:lumOff val="35000"/>
          </a:schemeClr>
        </a:solidFill>
        <a:round/>
      </a:ln>
    </cs:spPr>
  </cs:errorBar>
  <cs:floor>
    <cs:lnRef idx="0"/>
    <cs:fillRef idx="0"/>
    <cs:effectRef idx="0"/>
    <cs:fontRef idx="minor">
      <a:schemeClr val="tx1"/>
    </cs:fontRef>
    <cs:spPr bwMode="auto">
      <a:prstGeom prst="rect">
        <a:avLst/>
      </a:prstGeom>
      <a:noFill/>
      <a:ln>
        <a:noFill/>
      </a:ln>
    </cs:spPr>
  </cs:floor>
  <cs:gridlineMajor>
    <cs:lnRef idx="0"/>
    <cs:fillRef idx="0"/>
    <cs:effectRef idx="0"/>
    <cs:fontRef idx="minor">
      <a:schemeClr val="tx1"/>
    </cs:fontRef>
    <cs:spPr bwMode="auto">
      <a:prstGeom prst="rect">
        <a:avLst/>
      </a:prstGeom>
      <a:ln w="9525" cap="flat" cmpd="sng" algn="ctr">
        <a:solidFill>
          <a:schemeClr val="tx1">
            <a:lumMod val="15000"/>
            <a:lumOff val="85000"/>
          </a:schemeClr>
        </a:solidFill>
        <a:round/>
      </a:ln>
    </cs:spPr>
  </cs:gridlineMajor>
  <cs:gridlineMinor>
    <cs:lnRef idx="0"/>
    <cs:fillRef idx="0"/>
    <cs:effectRef idx="0"/>
    <cs:fontRef idx="minor">
      <a:schemeClr val="tx1"/>
    </cs:fontRef>
    <cs:spPr bwMode="auto">
      <a:prstGeom prst="rect">
        <a:avLst/>
      </a:prstGeom>
      <a:ln w="9525" cap="flat" cmpd="sng" algn="ctr">
        <a:solidFill>
          <a:schemeClr val="tx1">
            <a:lumMod val="5000"/>
            <a:lumOff val="95000"/>
          </a:schemeClr>
        </a:solidFill>
        <a:round/>
      </a:ln>
    </cs:spPr>
  </cs:gridlineMinor>
  <cs:hiLoLine>
    <cs:lnRef idx="0"/>
    <cs:fillRef idx="0"/>
    <cs:effectRef idx="0"/>
    <cs:fontRef idx="minor">
      <a:schemeClr val="tx1"/>
    </cs:fontRef>
    <cs:spPr bwMode="auto">
      <a:prstGeom prst="rect">
        <a:avLst/>
      </a:prstGeom>
      <a:ln w="9525" cap="flat" cmpd="sng" algn="ctr">
        <a:solidFill>
          <a:schemeClr val="tx1">
            <a:lumMod val="75000"/>
            <a:lumOff val="25000"/>
          </a:schemeClr>
        </a:solidFill>
        <a:round/>
      </a:ln>
    </cs:spPr>
  </cs:hiLoLine>
  <cs:leader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spc="0"/>
  </cs:title>
  <cs:trendline>
    <cs:lnRef idx="0">
      <cs:styleClr val="auto"/>
    </cs:lnRef>
    <cs:fillRef idx="0"/>
    <cs:effectRef idx="0"/>
    <cs:fontRef idx="minor">
      <a:schemeClr val="tx1"/>
    </cs:fontRef>
    <cs:spPr bwMode="auto">
      <a:prstGeom prst="rect">
        <a:avLst/>
      </a:prstGeom>
      <a:ln w="19050" cap="rnd">
        <a:solidFill>
          <a:schemeClr val="phClr"/>
        </a:solidFill>
        <a:prstDash val="sysDot"/>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bwMode="auto">
      <a:prstGeom prst="rect">
        <a:avLst/>
      </a:prstGeom>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spPr bwMode="auto">
      <a:prstGeom prst="rect">
        <a:avLst/>
      </a:prstGeom>
      <a:noFill/>
      <a:ln>
        <a:noFill/>
      </a:ln>
    </cs:spPr>
  </cs:wall>
  <cs:dataPointMarkerLayout symbol="circle" size="5"/>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cs:axisTitle>
  <cs:categoryAxis>
    <cs:lnRef idx="0"/>
    <cs:fillRef idx="0"/>
    <cs:effectRef idx="0"/>
    <cs:fontRef idx="minor">
      <a:schemeClr val="tx1">
        <a:lumMod val="65000"/>
        <a:lumOff val="35000"/>
      </a:schemeClr>
    </cs:fontRef>
    <cs:spPr bwMode="auto">
      <a:prstGeom prst="rect">
        <a:avLst/>
      </a:prstGeom>
      <a:ln w="9525" cap="flat" cmpd="sng" algn="ctr">
        <a:solidFill>
          <a:schemeClr val="tx1">
            <a:lumMod val="15000"/>
            <a:lumOff val="85000"/>
          </a:schemeClr>
        </a:solidFill>
        <a:round/>
      </a:ln>
    </cs:spPr>
    <cs:defRPr sz="900"/>
  </cs:categoryAxis>
  <cs:chartArea>
    <cs:lnRef idx="0"/>
    <cs:fillRef idx="0"/>
    <cs:effectRef idx="0"/>
    <cs:fontRef idx="minor">
      <a:schemeClr val="tx1"/>
    </cs:fontRef>
    <cs:spPr bwMode="auto">
      <a:prstGeom prst="rect">
        <a:avLst/>
      </a:prstGeom>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75000"/>
        <a:lumOff val="25000"/>
      </a:schemeClr>
    </cs:fontRef>
    <cs:defRPr sz="900"/>
  </cs:dataLabel>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bwMode="auto">
      <a:prstGeom prst="rect">
        <a:avLst/>
      </a:prstGeom>
      <a:ln w="28575" cap="rnd">
        <a:solidFill>
          <a:schemeClr val="phClr"/>
        </a:solidFill>
        <a:round/>
      </a:ln>
    </cs:spPr>
  </cs:dataPointLine>
  <cs:dataPointMarker>
    <cs:lnRef idx="0">
      <cs:styleClr val="auto"/>
    </cs:lnRef>
    <cs:fillRef idx="1">
      <cs:styleClr val="auto"/>
    </cs:fillRef>
    <cs:effectRef idx="0"/>
    <cs:fontRef idx="minor">
      <a:schemeClr val="tx1"/>
    </cs:fontRef>
    <cs:spPr bwMode="auto">
      <a:prstGeom prst="rect">
        <a:avLst/>
      </a:prstGeom>
      <a:ln w="9525">
        <a:solidFill>
          <a:schemeClr val="phClr"/>
        </a:solidFill>
      </a:ln>
    </cs:spPr>
  </cs:dataPointMarker>
  <cs:dataPointWireframe>
    <cs:lnRef idx="0">
      <cs:styleClr val="auto"/>
    </cs:lnRef>
    <cs:fillRef idx="1"/>
    <cs:effectRef idx="0"/>
    <cs:fontRef idx="minor">
      <a:schemeClr val="tx1"/>
    </cs:fontRef>
    <cs:spPr bwMode="auto">
      <a:prstGeom prst="rect">
        <a:avLst/>
      </a:prstGeom>
      <a:ln w="9525" cap="rnd">
        <a:solidFill>
          <a:schemeClr val="phClr"/>
        </a:solidFill>
        <a:round/>
      </a:ln>
    </cs:spPr>
  </cs:dataPointWireframe>
  <cs:dataTable>
    <cs:lnRef idx="0"/>
    <cs:fillRef idx="0"/>
    <cs:effectRef idx="0"/>
    <cs:fontRef idx="minor">
      <a:schemeClr val="tx1">
        <a:lumMod val="65000"/>
        <a:lumOff val="35000"/>
      </a:schemeClr>
    </cs:fontRef>
    <cs:spPr bwMode="auto">
      <a:prstGeom prst="rect">
        <a:avLst/>
      </a:prstGeom>
      <a:noFill/>
      <a:ln w="9525" cap="flat" cmpd="sng" algn="ctr">
        <a:solidFill>
          <a:schemeClr val="tx1">
            <a:lumMod val="15000"/>
            <a:lumOff val="85000"/>
          </a:schemeClr>
        </a:solidFill>
        <a:round/>
      </a:ln>
    </cs:spPr>
    <cs:defRPr sz="900"/>
  </cs:dataTable>
  <cs:downBar>
    <cs:lnRef idx="0"/>
    <cs:fillRef idx="0"/>
    <cs:effectRef idx="0"/>
    <cs:fontRef idx="minor">
      <a:schemeClr val="dk1"/>
    </cs:fontRef>
    <cs:spPr bwMode="auto">
      <a:prstGeom prst="rect">
        <a:avLst/>
      </a:prstGeom>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dropLine>
  <cs:errorBar>
    <cs:lnRef idx="0"/>
    <cs:fillRef idx="0"/>
    <cs:effectRef idx="0"/>
    <cs:fontRef idx="minor">
      <a:schemeClr val="tx1"/>
    </cs:fontRef>
    <cs:spPr bwMode="auto">
      <a:prstGeom prst="rect">
        <a:avLst/>
      </a:prstGeom>
      <a:ln w="9525" cap="flat" cmpd="sng" algn="ctr">
        <a:solidFill>
          <a:schemeClr val="tx1">
            <a:lumMod val="65000"/>
            <a:lumOff val="35000"/>
          </a:schemeClr>
        </a:solidFill>
        <a:round/>
      </a:ln>
    </cs:spPr>
  </cs:errorBar>
  <cs:floor>
    <cs:lnRef idx="0"/>
    <cs:fillRef idx="0"/>
    <cs:effectRef idx="0"/>
    <cs:fontRef idx="minor">
      <a:schemeClr val="tx1"/>
    </cs:fontRef>
    <cs:spPr bwMode="auto">
      <a:prstGeom prst="rect">
        <a:avLst/>
      </a:prstGeom>
      <a:noFill/>
      <a:ln>
        <a:noFill/>
      </a:ln>
    </cs:spPr>
  </cs:floor>
  <cs:gridlineMajor>
    <cs:lnRef idx="0"/>
    <cs:fillRef idx="0"/>
    <cs:effectRef idx="0"/>
    <cs:fontRef idx="minor">
      <a:schemeClr val="tx1"/>
    </cs:fontRef>
    <cs:spPr bwMode="auto">
      <a:prstGeom prst="rect">
        <a:avLst/>
      </a:prstGeom>
      <a:ln w="9525" cap="flat" cmpd="sng" algn="ctr">
        <a:solidFill>
          <a:schemeClr val="tx1">
            <a:lumMod val="15000"/>
            <a:lumOff val="85000"/>
          </a:schemeClr>
        </a:solidFill>
        <a:round/>
      </a:ln>
    </cs:spPr>
  </cs:gridlineMajor>
  <cs:gridlineMinor>
    <cs:lnRef idx="0"/>
    <cs:fillRef idx="0"/>
    <cs:effectRef idx="0"/>
    <cs:fontRef idx="minor">
      <a:schemeClr val="tx1"/>
    </cs:fontRef>
    <cs:spPr bwMode="auto">
      <a:prstGeom prst="rect">
        <a:avLst/>
      </a:prstGeom>
      <a:ln w="9525" cap="flat" cmpd="sng" algn="ctr">
        <a:solidFill>
          <a:schemeClr val="tx1">
            <a:lumMod val="5000"/>
            <a:lumOff val="95000"/>
          </a:schemeClr>
        </a:solidFill>
        <a:round/>
      </a:ln>
    </cs:spPr>
  </cs:gridlineMinor>
  <cs:hiLoLine>
    <cs:lnRef idx="0"/>
    <cs:fillRef idx="0"/>
    <cs:effectRef idx="0"/>
    <cs:fontRef idx="minor">
      <a:schemeClr val="tx1"/>
    </cs:fontRef>
    <cs:spPr bwMode="auto">
      <a:prstGeom prst="rect">
        <a:avLst/>
      </a:prstGeom>
      <a:ln w="9525" cap="flat" cmpd="sng" algn="ctr">
        <a:solidFill>
          <a:schemeClr val="tx1">
            <a:lumMod val="75000"/>
            <a:lumOff val="25000"/>
          </a:schemeClr>
        </a:solidFill>
        <a:round/>
      </a:ln>
    </cs:spPr>
  </cs:hiLoLine>
  <cs:leader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spc="0"/>
  </cs:title>
  <cs:trendline>
    <cs:lnRef idx="0">
      <cs:styleClr val="auto"/>
    </cs:lnRef>
    <cs:fillRef idx="0"/>
    <cs:effectRef idx="0"/>
    <cs:fontRef idx="minor">
      <a:schemeClr val="tx1"/>
    </cs:fontRef>
    <cs:spPr bwMode="auto">
      <a:prstGeom prst="rect">
        <a:avLst/>
      </a:prstGeom>
      <a:ln w="19050" cap="rnd">
        <a:solidFill>
          <a:schemeClr val="phClr"/>
        </a:solidFill>
        <a:prstDash val="sysDot"/>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bwMode="auto">
      <a:prstGeom prst="rect">
        <a:avLst/>
      </a:prstGeom>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spPr bwMode="auto">
      <a:prstGeom prst="rect">
        <a:avLst/>
      </a:prstGeom>
      <a:noFill/>
      <a:ln>
        <a:noFill/>
      </a:ln>
    </cs:spPr>
  </cs:wall>
  <cs:dataPointMarkerLayout symbol="circle" size="5"/>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cs:axisTitle>
  <cs:categoryAxis>
    <cs:lnRef idx="0"/>
    <cs:fillRef idx="0"/>
    <cs:effectRef idx="0"/>
    <cs:fontRef idx="minor">
      <a:schemeClr val="tx1">
        <a:lumMod val="65000"/>
        <a:lumOff val="35000"/>
      </a:schemeClr>
    </cs:fontRef>
    <cs:spPr bwMode="auto">
      <a:prstGeom prst="rect">
        <a:avLst/>
      </a:prstGeom>
      <a:ln w="9525" cap="flat" cmpd="sng" algn="ctr">
        <a:solidFill>
          <a:schemeClr val="tx1">
            <a:lumMod val="15000"/>
            <a:lumOff val="85000"/>
          </a:schemeClr>
        </a:solidFill>
        <a:round/>
      </a:ln>
    </cs:spPr>
    <cs:defRPr sz="900"/>
  </cs:categoryAxis>
  <cs:chartArea>
    <cs:lnRef idx="0"/>
    <cs:fillRef idx="0"/>
    <cs:effectRef idx="0"/>
    <cs:fontRef idx="minor">
      <a:schemeClr val="tx1"/>
    </cs:fontRef>
    <cs:spPr bwMode="auto">
      <a:prstGeom prst="rect">
        <a:avLst/>
      </a:prstGeom>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75000"/>
        <a:lumOff val="25000"/>
      </a:schemeClr>
    </cs:fontRef>
    <cs:defRPr sz="900"/>
  </cs:dataLabel>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bwMode="auto">
      <a:prstGeom prst="rect">
        <a:avLst/>
      </a:prstGeom>
      <a:ln w="28575" cap="rnd">
        <a:solidFill>
          <a:schemeClr val="phClr"/>
        </a:solidFill>
        <a:round/>
      </a:ln>
    </cs:spPr>
  </cs:dataPointLine>
  <cs:dataPointMarker>
    <cs:lnRef idx="0">
      <cs:styleClr val="auto"/>
    </cs:lnRef>
    <cs:fillRef idx="1">
      <cs:styleClr val="auto"/>
    </cs:fillRef>
    <cs:effectRef idx="0"/>
    <cs:fontRef idx="minor">
      <a:schemeClr val="tx1"/>
    </cs:fontRef>
    <cs:spPr bwMode="auto">
      <a:prstGeom prst="rect">
        <a:avLst/>
      </a:prstGeom>
      <a:ln w="9525">
        <a:solidFill>
          <a:schemeClr val="phClr"/>
        </a:solidFill>
      </a:ln>
    </cs:spPr>
  </cs:dataPointMarker>
  <cs:dataPointWireframe>
    <cs:lnRef idx="0">
      <cs:styleClr val="auto"/>
    </cs:lnRef>
    <cs:fillRef idx="1"/>
    <cs:effectRef idx="0"/>
    <cs:fontRef idx="minor">
      <a:schemeClr val="tx1"/>
    </cs:fontRef>
    <cs:spPr bwMode="auto">
      <a:prstGeom prst="rect">
        <a:avLst/>
      </a:prstGeom>
      <a:ln w="9525" cap="rnd">
        <a:solidFill>
          <a:schemeClr val="phClr"/>
        </a:solidFill>
        <a:round/>
      </a:ln>
    </cs:spPr>
  </cs:dataPointWireframe>
  <cs:dataTable>
    <cs:lnRef idx="0"/>
    <cs:fillRef idx="0"/>
    <cs:effectRef idx="0"/>
    <cs:fontRef idx="minor">
      <a:schemeClr val="tx1">
        <a:lumMod val="65000"/>
        <a:lumOff val="35000"/>
      </a:schemeClr>
    </cs:fontRef>
    <cs:spPr bwMode="auto">
      <a:prstGeom prst="rect">
        <a:avLst/>
      </a:prstGeom>
      <a:noFill/>
      <a:ln w="9525" cap="flat" cmpd="sng" algn="ctr">
        <a:solidFill>
          <a:schemeClr val="tx1">
            <a:lumMod val="15000"/>
            <a:lumOff val="85000"/>
          </a:schemeClr>
        </a:solidFill>
        <a:round/>
      </a:ln>
    </cs:spPr>
    <cs:defRPr sz="900"/>
  </cs:dataTable>
  <cs:downBar>
    <cs:lnRef idx="0"/>
    <cs:fillRef idx="0"/>
    <cs:effectRef idx="0"/>
    <cs:fontRef idx="minor">
      <a:schemeClr val="dk1"/>
    </cs:fontRef>
    <cs:spPr bwMode="auto">
      <a:prstGeom prst="rect">
        <a:avLst/>
      </a:prstGeom>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dropLine>
  <cs:errorBar>
    <cs:lnRef idx="0"/>
    <cs:fillRef idx="0"/>
    <cs:effectRef idx="0"/>
    <cs:fontRef idx="minor">
      <a:schemeClr val="tx1"/>
    </cs:fontRef>
    <cs:spPr bwMode="auto">
      <a:prstGeom prst="rect">
        <a:avLst/>
      </a:prstGeom>
      <a:ln w="9525" cap="flat" cmpd="sng" algn="ctr">
        <a:solidFill>
          <a:schemeClr val="tx1">
            <a:lumMod val="65000"/>
            <a:lumOff val="35000"/>
          </a:schemeClr>
        </a:solidFill>
        <a:round/>
      </a:ln>
    </cs:spPr>
  </cs:errorBar>
  <cs:floor>
    <cs:lnRef idx="0"/>
    <cs:fillRef idx="0"/>
    <cs:effectRef idx="0"/>
    <cs:fontRef idx="minor">
      <a:schemeClr val="tx1"/>
    </cs:fontRef>
    <cs:spPr bwMode="auto">
      <a:prstGeom prst="rect">
        <a:avLst/>
      </a:prstGeom>
      <a:noFill/>
      <a:ln>
        <a:noFill/>
      </a:ln>
    </cs:spPr>
  </cs:floor>
  <cs:gridlineMajor>
    <cs:lnRef idx="0"/>
    <cs:fillRef idx="0"/>
    <cs:effectRef idx="0"/>
    <cs:fontRef idx="minor">
      <a:schemeClr val="tx1"/>
    </cs:fontRef>
    <cs:spPr bwMode="auto">
      <a:prstGeom prst="rect">
        <a:avLst/>
      </a:prstGeom>
      <a:ln w="9525" cap="flat" cmpd="sng" algn="ctr">
        <a:solidFill>
          <a:schemeClr val="tx1">
            <a:lumMod val="15000"/>
            <a:lumOff val="85000"/>
          </a:schemeClr>
        </a:solidFill>
        <a:round/>
      </a:ln>
    </cs:spPr>
  </cs:gridlineMajor>
  <cs:gridlineMinor>
    <cs:lnRef idx="0"/>
    <cs:fillRef idx="0"/>
    <cs:effectRef idx="0"/>
    <cs:fontRef idx="minor">
      <a:schemeClr val="tx1"/>
    </cs:fontRef>
    <cs:spPr bwMode="auto">
      <a:prstGeom prst="rect">
        <a:avLst/>
      </a:prstGeom>
      <a:ln w="9525" cap="flat" cmpd="sng" algn="ctr">
        <a:solidFill>
          <a:schemeClr val="tx1">
            <a:lumMod val="5000"/>
            <a:lumOff val="95000"/>
          </a:schemeClr>
        </a:solidFill>
        <a:round/>
      </a:ln>
    </cs:spPr>
  </cs:gridlineMinor>
  <cs:hiLoLine>
    <cs:lnRef idx="0"/>
    <cs:fillRef idx="0"/>
    <cs:effectRef idx="0"/>
    <cs:fontRef idx="minor">
      <a:schemeClr val="tx1"/>
    </cs:fontRef>
    <cs:spPr bwMode="auto">
      <a:prstGeom prst="rect">
        <a:avLst/>
      </a:prstGeom>
      <a:ln w="9525" cap="flat" cmpd="sng" algn="ctr">
        <a:solidFill>
          <a:schemeClr val="tx1">
            <a:lumMod val="75000"/>
            <a:lumOff val="25000"/>
          </a:schemeClr>
        </a:solidFill>
        <a:round/>
      </a:ln>
    </cs:spPr>
  </cs:hiLoLine>
  <cs:leader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spc="0"/>
  </cs:title>
  <cs:trendline>
    <cs:lnRef idx="0">
      <cs:styleClr val="auto"/>
    </cs:lnRef>
    <cs:fillRef idx="0"/>
    <cs:effectRef idx="0"/>
    <cs:fontRef idx="minor">
      <a:schemeClr val="tx1"/>
    </cs:fontRef>
    <cs:spPr bwMode="auto">
      <a:prstGeom prst="rect">
        <a:avLst/>
      </a:prstGeom>
      <a:ln w="19050" cap="rnd">
        <a:solidFill>
          <a:schemeClr val="phClr"/>
        </a:solidFill>
        <a:prstDash val="sysDot"/>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bwMode="auto">
      <a:prstGeom prst="rect">
        <a:avLst/>
      </a:prstGeom>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spPr bwMode="auto">
      <a:prstGeom prst="rect">
        <a:avLst/>
      </a:prstGeom>
      <a:noFill/>
      <a:ln>
        <a:noFill/>
      </a:ln>
    </cs:spPr>
  </cs:wall>
  <cs:dataPointMarkerLayout symbol="circle" size="5"/>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cs:axisTitle>
  <cs:categoryAxis>
    <cs:lnRef idx="0"/>
    <cs:fillRef idx="0"/>
    <cs:effectRef idx="0"/>
    <cs:fontRef idx="minor">
      <a:schemeClr val="tx1">
        <a:lumMod val="65000"/>
        <a:lumOff val="35000"/>
      </a:schemeClr>
    </cs:fontRef>
    <cs:spPr bwMode="auto">
      <a:prstGeom prst="rect">
        <a:avLst/>
      </a:prstGeom>
      <a:ln w="9525" cap="flat" cmpd="sng" algn="ctr">
        <a:solidFill>
          <a:schemeClr val="tx1">
            <a:lumMod val="15000"/>
            <a:lumOff val="85000"/>
          </a:schemeClr>
        </a:solidFill>
        <a:round/>
      </a:ln>
    </cs:spPr>
    <cs:defRPr sz="900"/>
  </cs:categoryAxis>
  <cs:chartArea>
    <cs:lnRef idx="0"/>
    <cs:fillRef idx="0"/>
    <cs:effectRef idx="0"/>
    <cs:fontRef idx="minor">
      <a:schemeClr val="tx1"/>
    </cs:fontRef>
    <cs:spPr bwMode="auto">
      <a:prstGeom prst="rect">
        <a:avLst/>
      </a:prstGeom>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75000"/>
        <a:lumOff val="25000"/>
      </a:schemeClr>
    </cs:fontRef>
    <cs:defRPr sz="900"/>
  </cs:dataLabel>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bwMode="auto">
      <a:prstGeom prst="rect">
        <a:avLst/>
      </a:prstGeom>
      <a:ln w="28575" cap="rnd">
        <a:solidFill>
          <a:schemeClr val="phClr"/>
        </a:solidFill>
        <a:round/>
      </a:ln>
    </cs:spPr>
  </cs:dataPointLine>
  <cs:dataPointMarker>
    <cs:lnRef idx="0">
      <cs:styleClr val="auto"/>
    </cs:lnRef>
    <cs:fillRef idx="1">
      <cs:styleClr val="auto"/>
    </cs:fillRef>
    <cs:effectRef idx="0"/>
    <cs:fontRef idx="minor">
      <a:schemeClr val="tx1"/>
    </cs:fontRef>
    <cs:spPr bwMode="auto">
      <a:prstGeom prst="rect">
        <a:avLst/>
      </a:prstGeom>
      <a:ln w="9525">
        <a:solidFill>
          <a:schemeClr val="phClr"/>
        </a:solidFill>
      </a:ln>
    </cs:spPr>
  </cs:dataPointMarker>
  <cs:dataPointWireframe>
    <cs:lnRef idx="0">
      <cs:styleClr val="auto"/>
    </cs:lnRef>
    <cs:fillRef idx="1"/>
    <cs:effectRef idx="0"/>
    <cs:fontRef idx="minor">
      <a:schemeClr val="tx1"/>
    </cs:fontRef>
    <cs:spPr bwMode="auto">
      <a:prstGeom prst="rect">
        <a:avLst/>
      </a:prstGeom>
      <a:ln w="9525" cap="rnd">
        <a:solidFill>
          <a:schemeClr val="phClr"/>
        </a:solidFill>
        <a:round/>
      </a:ln>
    </cs:spPr>
  </cs:dataPointWireframe>
  <cs:dataTable>
    <cs:lnRef idx="0"/>
    <cs:fillRef idx="0"/>
    <cs:effectRef idx="0"/>
    <cs:fontRef idx="minor">
      <a:schemeClr val="tx1">
        <a:lumMod val="65000"/>
        <a:lumOff val="35000"/>
      </a:schemeClr>
    </cs:fontRef>
    <cs:spPr bwMode="auto">
      <a:prstGeom prst="rect">
        <a:avLst/>
      </a:prstGeom>
      <a:noFill/>
      <a:ln w="9525" cap="flat" cmpd="sng" algn="ctr">
        <a:solidFill>
          <a:schemeClr val="tx1">
            <a:lumMod val="15000"/>
            <a:lumOff val="85000"/>
          </a:schemeClr>
        </a:solidFill>
        <a:round/>
      </a:ln>
    </cs:spPr>
    <cs:defRPr sz="900"/>
  </cs:dataTable>
  <cs:downBar>
    <cs:lnRef idx="0"/>
    <cs:fillRef idx="0"/>
    <cs:effectRef idx="0"/>
    <cs:fontRef idx="minor">
      <a:schemeClr val="dk1"/>
    </cs:fontRef>
    <cs:spPr bwMode="auto">
      <a:prstGeom prst="rect">
        <a:avLst/>
      </a:prstGeom>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dropLine>
  <cs:errorBar>
    <cs:lnRef idx="0"/>
    <cs:fillRef idx="0"/>
    <cs:effectRef idx="0"/>
    <cs:fontRef idx="minor">
      <a:schemeClr val="tx1"/>
    </cs:fontRef>
    <cs:spPr bwMode="auto">
      <a:prstGeom prst="rect">
        <a:avLst/>
      </a:prstGeom>
      <a:ln w="9525" cap="flat" cmpd="sng" algn="ctr">
        <a:solidFill>
          <a:schemeClr val="tx1">
            <a:lumMod val="65000"/>
            <a:lumOff val="35000"/>
          </a:schemeClr>
        </a:solidFill>
        <a:round/>
      </a:ln>
    </cs:spPr>
  </cs:errorBar>
  <cs:floor>
    <cs:lnRef idx="0"/>
    <cs:fillRef idx="0"/>
    <cs:effectRef idx="0"/>
    <cs:fontRef idx="minor">
      <a:schemeClr val="tx1"/>
    </cs:fontRef>
    <cs:spPr bwMode="auto">
      <a:prstGeom prst="rect">
        <a:avLst/>
      </a:prstGeom>
      <a:noFill/>
      <a:ln>
        <a:noFill/>
      </a:ln>
    </cs:spPr>
  </cs:floor>
  <cs:gridlineMajor>
    <cs:lnRef idx="0"/>
    <cs:fillRef idx="0"/>
    <cs:effectRef idx="0"/>
    <cs:fontRef idx="minor">
      <a:schemeClr val="tx1"/>
    </cs:fontRef>
    <cs:spPr bwMode="auto">
      <a:prstGeom prst="rect">
        <a:avLst/>
      </a:prstGeom>
      <a:ln w="9525" cap="flat" cmpd="sng" algn="ctr">
        <a:solidFill>
          <a:schemeClr val="tx1">
            <a:lumMod val="15000"/>
            <a:lumOff val="85000"/>
          </a:schemeClr>
        </a:solidFill>
        <a:round/>
      </a:ln>
    </cs:spPr>
  </cs:gridlineMajor>
  <cs:gridlineMinor>
    <cs:lnRef idx="0"/>
    <cs:fillRef idx="0"/>
    <cs:effectRef idx="0"/>
    <cs:fontRef idx="minor">
      <a:schemeClr val="tx1"/>
    </cs:fontRef>
    <cs:spPr bwMode="auto">
      <a:prstGeom prst="rect">
        <a:avLst/>
      </a:prstGeom>
      <a:ln w="9525" cap="flat" cmpd="sng" algn="ctr">
        <a:solidFill>
          <a:schemeClr val="tx1">
            <a:lumMod val="5000"/>
            <a:lumOff val="95000"/>
          </a:schemeClr>
        </a:solidFill>
        <a:round/>
      </a:ln>
    </cs:spPr>
  </cs:gridlineMinor>
  <cs:hiLoLine>
    <cs:lnRef idx="0"/>
    <cs:fillRef idx="0"/>
    <cs:effectRef idx="0"/>
    <cs:fontRef idx="minor">
      <a:schemeClr val="tx1"/>
    </cs:fontRef>
    <cs:spPr bwMode="auto">
      <a:prstGeom prst="rect">
        <a:avLst/>
      </a:prstGeom>
      <a:ln w="9525" cap="flat" cmpd="sng" algn="ctr">
        <a:solidFill>
          <a:schemeClr val="tx1">
            <a:lumMod val="75000"/>
            <a:lumOff val="25000"/>
          </a:schemeClr>
        </a:solidFill>
        <a:round/>
      </a:ln>
    </cs:spPr>
  </cs:hiLoLine>
  <cs:leader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spc="0"/>
  </cs:title>
  <cs:trendline>
    <cs:lnRef idx="0">
      <cs:styleClr val="auto"/>
    </cs:lnRef>
    <cs:fillRef idx="0"/>
    <cs:effectRef idx="0"/>
    <cs:fontRef idx="minor">
      <a:schemeClr val="tx1"/>
    </cs:fontRef>
    <cs:spPr bwMode="auto">
      <a:prstGeom prst="rect">
        <a:avLst/>
      </a:prstGeom>
      <a:ln w="19050" cap="rnd">
        <a:solidFill>
          <a:schemeClr val="phClr"/>
        </a:solidFill>
        <a:prstDash val="sysDot"/>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bwMode="auto">
      <a:prstGeom prst="rect">
        <a:avLst/>
      </a:prstGeom>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spPr bwMode="auto">
      <a:prstGeom prst="rect">
        <a:avLst/>
      </a:prstGeom>
      <a:noFill/>
      <a:ln>
        <a:noFill/>
      </a:ln>
    </cs:spPr>
  </cs:wall>
  <cs:dataPointMarkerLayout symbol="circle" size="5"/>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cs:axisTitle>
  <cs:categoryAxis>
    <cs:lnRef idx="0"/>
    <cs:fillRef idx="0"/>
    <cs:effectRef idx="0"/>
    <cs:fontRef idx="minor">
      <a:schemeClr val="tx1">
        <a:lumMod val="65000"/>
        <a:lumOff val="35000"/>
      </a:schemeClr>
    </cs:fontRef>
    <cs:spPr bwMode="auto">
      <a:prstGeom prst="rect">
        <a:avLst/>
      </a:prstGeom>
      <a:ln w="9525" cap="flat" cmpd="sng" algn="ctr">
        <a:solidFill>
          <a:schemeClr val="tx1">
            <a:lumMod val="15000"/>
            <a:lumOff val="85000"/>
          </a:schemeClr>
        </a:solidFill>
        <a:round/>
      </a:ln>
    </cs:spPr>
    <cs:defRPr sz="900"/>
  </cs:categoryAxis>
  <cs:chartArea>
    <cs:lnRef idx="0"/>
    <cs:fillRef idx="0"/>
    <cs:effectRef idx="0"/>
    <cs:fontRef idx="minor">
      <a:schemeClr val="tx1"/>
    </cs:fontRef>
    <cs:spPr bwMode="auto">
      <a:prstGeom prst="rect">
        <a:avLst/>
      </a:prstGeom>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75000"/>
        <a:lumOff val="25000"/>
      </a:schemeClr>
    </cs:fontRef>
    <cs:defRPr sz="900"/>
  </cs:dataLabel>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bwMode="auto">
      <a:prstGeom prst="rect">
        <a:avLst/>
      </a:prstGeom>
      <a:ln w="28575" cap="rnd">
        <a:solidFill>
          <a:schemeClr val="phClr"/>
        </a:solidFill>
        <a:round/>
      </a:ln>
    </cs:spPr>
  </cs:dataPointLine>
  <cs:dataPointMarker>
    <cs:lnRef idx="0">
      <cs:styleClr val="auto"/>
    </cs:lnRef>
    <cs:fillRef idx="1">
      <cs:styleClr val="auto"/>
    </cs:fillRef>
    <cs:effectRef idx="0"/>
    <cs:fontRef idx="minor">
      <a:schemeClr val="tx1"/>
    </cs:fontRef>
    <cs:spPr bwMode="auto">
      <a:prstGeom prst="rect">
        <a:avLst/>
      </a:prstGeom>
      <a:ln w="9525">
        <a:solidFill>
          <a:schemeClr val="phClr"/>
        </a:solidFill>
      </a:ln>
    </cs:spPr>
  </cs:dataPointMarker>
  <cs:dataPointWireframe>
    <cs:lnRef idx="0">
      <cs:styleClr val="auto"/>
    </cs:lnRef>
    <cs:fillRef idx="1"/>
    <cs:effectRef idx="0"/>
    <cs:fontRef idx="minor">
      <a:schemeClr val="tx1"/>
    </cs:fontRef>
    <cs:spPr bwMode="auto">
      <a:prstGeom prst="rect">
        <a:avLst/>
      </a:prstGeom>
      <a:ln w="9525" cap="rnd">
        <a:solidFill>
          <a:schemeClr val="phClr"/>
        </a:solidFill>
        <a:round/>
      </a:ln>
    </cs:spPr>
  </cs:dataPointWireframe>
  <cs:dataTable>
    <cs:lnRef idx="0"/>
    <cs:fillRef idx="0"/>
    <cs:effectRef idx="0"/>
    <cs:fontRef idx="minor">
      <a:schemeClr val="tx1">
        <a:lumMod val="65000"/>
        <a:lumOff val="35000"/>
      </a:schemeClr>
    </cs:fontRef>
    <cs:spPr bwMode="auto">
      <a:prstGeom prst="rect">
        <a:avLst/>
      </a:prstGeom>
      <a:noFill/>
      <a:ln w="9525" cap="flat" cmpd="sng" algn="ctr">
        <a:solidFill>
          <a:schemeClr val="tx1">
            <a:lumMod val="15000"/>
            <a:lumOff val="85000"/>
          </a:schemeClr>
        </a:solidFill>
        <a:round/>
      </a:ln>
    </cs:spPr>
    <cs:defRPr sz="900"/>
  </cs:dataTable>
  <cs:downBar>
    <cs:lnRef idx="0"/>
    <cs:fillRef idx="0"/>
    <cs:effectRef idx="0"/>
    <cs:fontRef idx="minor">
      <a:schemeClr val="dk1"/>
    </cs:fontRef>
    <cs:spPr bwMode="auto">
      <a:prstGeom prst="rect">
        <a:avLst/>
      </a:prstGeom>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dropLine>
  <cs:errorBar>
    <cs:lnRef idx="0"/>
    <cs:fillRef idx="0"/>
    <cs:effectRef idx="0"/>
    <cs:fontRef idx="minor">
      <a:schemeClr val="tx1"/>
    </cs:fontRef>
    <cs:spPr bwMode="auto">
      <a:prstGeom prst="rect">
        <a:avLst/>
      </a:prstGeom>
      <a:ln w="9525" cap="flat" cmpd="sng" algn="ctr">
        <a:solidFill>
          <a:schemeClr val="tx1">
            <a:lumMod val="65000"/>
            <a:lumOff val="35000"/>
          </a:schemeClr>
        </a:solidFill>
        <a:round/>
      </a:ln>
    </cs:spPr>
  </cs:errorBar>
  <cs:floor>
    <cs:lnRef idx="0"/>
    <cs:fillRef idx="0"/>
    <cs:effectRef idx="0"/>
    <cs:fontRef idx="minor">
      <a:schemeClr val="tx1"/>
    </cs:fontRef>
    <cs:spPr bwMode="auto">
      <a:prstGeom prst="rect">
        <a:avLst/>
      </a:prstGeom>
      <a:noFill/>
      <a:ln>
        <a:noFill/>
      </a:ln>
    </cs:spPr>
  </cs:floor>
  <cs:gridlineMajor>
    <cs:lnRef idx="0"/>
    <cs:fillRef idx="0"/>
    <cs:effectRef idx="0"/>
    <cs:fontRef idx="minor">
      <a:schemeClr val="tx1"/>
    </cs:fontRef>
    <cs:spPr bwMode="auto">
      <a:prstGeom prst="rect">
        <a:avLst/>
      </a:prstGeom>
      <a:ln w="9525" cap="flat" cmpd="sng" algn="ctr">
        <a:solidFill>
          <a:schemeClr val="tx1">
            <a:lumMod val="15000"/>
            <a:lumOff val="85000"/>
          </a:schemeClr>
        </a:solidFill>
        <a:round/>
      </a:ln>
    </cs:spPr>
  </cs:gridlineMajor>
  <cs:gridlineMinor>
    <cs:lnRef idx="0"/>
    <cs:fillRef idx="0"/>
    <cs:effectRef idx="0"/>
    <cs:fontRef idx="minor">
      <a:schemeClr val="tx1"/>
    </cs:fontRef>
    <cs:spPr bwMode="auto">
      <a:prstGeom prst="rect">
        <a:avLst/>
      </a:prstGeom>
      <a:ln w="9525" cap="flat" cmpd="sng" algn="ctr">
        <a:solidFill>
          <a:schemeClr val="tx1">
            <a:lumMod val="5000"/>
            <a:lumOff val="95000"/>
          </a:schemeClr>
        </a:solidFill>
        <a:round/>
      </a:ln>
    </cs:spPr>
  </cs:gridlineMinor>
  <cs:hiLoLine>
    <cs:lnRef idx="0"/>
    <cs:fillRef idx="0"/>
    <cs:effectRef idx="0"/>
    <cs:fontRef idx="minor">
      <a:schemeClr val="tx1"/>
    </cs:fontRef>
    <cs:spPr bwMode="auto">
      <a:prstGeom prst="rect">
        <a:avLst/>
      </a:prstGeom>
      <a:ln w="9525" cap="flat" cmpd="sng" algn="ctr">
        <a:solidFill>
          <a:schemeClr val="tx1">
            <a:lumMod val="75000"/>
            <a:lumOff val="25000"/>
          </a:schemeClr>
        </a:solidFill>
        <a:round/>
      </a:ln>
    </cs:spPr>
  </cs:hiLoLine>
  <cs:leader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spc="0"/>
  </cs:title>
  <cs:trendline>
    <cs:lnRef idx="0">
      <cs:styleClr val="auto"/>
    </cs:lnRef>
    <cs:fillRef idx="0"/>
    <cs:effectRef idx="0"/>
    <cs:fontRef idx="minor">
      <a:schemeClr val="tx1"/>
    </cs:fontRef>
    <cs:spPr bwMode="auto">
      <a:prstGeom prst="rect">
        <a:avLst/>
      </a:prstGeom>
      <a:ln w="19050" cap="rnd">
        <a:solidFill>
          <a:schemeClr val="phClr"/>
        </a:solidFill>
        <a:prstDash val="sysDot"/>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bwMode="auto">
      <a:prstGeom prst="rect">
        <a:avLst/>
      </a:prstGeom>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spPr bwMode="auto">
      <a:prstGeom prst="rect">
        <a:avLst/>
      </a:prstGeom>
      <a:noFill/>
      <a:ln>
        <a:noFill/>
      </a:ln>
    </cs:spPr>
  </cs:wall>
  <cs:dataPointMarkerLayout symbol="circle" size="5"/>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cs:axisTitle>
  <cs:categoryAxis>
    <cs:lnRef idx="0"/>
    <cs:fillRef idx="0"/>
    <cs:effectRef idx="0"/>
    <cs:fontRef idx="minor">
      <a:schemeClr val="tx1">
        <a:lumMod val="65000"/>
        <a:lumOff val="35000"/>
      </a:schemeClr>
    </cs:fontRef>
    <cs:spPr bwMode="auto">
      <a:prstGeom prst="rect">
        <a:avLst/>
      </a:prstGeom>
      <a:ln w="9525" cap="flat" cmpd="sng" algn="ctr">
        <a:solidFill>
          <a:schemeClr val="tx1">
            <a:lumMod val="15000"/>
            <a:lumOff val="85000"/>
          </a:schemeClr>
        </a:solidFill>
        <a:round/>
      </a:ln>
    </cs:spPr>
    <cs:defRPr sz="900"/>
  </cs:categoryAxis>
  <cs:chartArea>
    <cs:lnRef idx="0"/>
    <cs:fillRef idx="0"/>
    <cs:effectRef idx="0"/>
    <cs:fontRef idx="minor">
      <a:schemeClr val="tx1"/>
    </cs:fontRef>
    <cs:spPr bwMode="auto">
      <a:prstGeom prst="rect">
        <a:avLst/>
      </a:prstGeom>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75000"/>
        <a:lumOff val="25000"/>
      </a:schemeClr>
    </cs:fontRef>
    <cs:defRPr sz="900"/>
  </cs:dataLabel>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bwMode="auto">
      <a:prstGeom prst="rect">
        <a:avLst/>
      </a:prstGeom>
      <a:ln w="28575" cap="rnd">
        <a:solidFill>
          <a:schemeClr val="phClr"/>
        </a:solidFill>
        <a:round/>
      </a:ln>
    </cs:spPr>
  </cs:dataPointLine>
  <cs:dataPointMarker>
    <cs:lnRef idx="0">
      <cs:styleClr val="auto"/>
    </cs:lnRef>
    <cs:fillRef idx="1">
      <cs:styleClr val="auto"/>
    </cs:fillRef>
    <cs:effectRef idx="0"/>
    <cs:fontRef idx="minor">
      <a:schemeClr val="tx1"/>
    </cs:fontRef>
    <cs:spPr bwMode="auto">
      <a:prstGeom prst="rect">
        <a:avLst/>
      </a:prstGeom>
      <a:ln w="9525">
        <a:solidFill>
          <a:schemeClr val="phClr"/>
        </a:solidFill>
      </a:ln>
    </cs:spPr>
  </cs:dataPointMarker>
  <cs:dataPointWireframe>
    <cs:lnRef idx="0">
      <cs:styleClr val="auto"/>
    </cs:lnRef>
    <cs:fillRef idx="1"/>
    <cs:effectRef idx="0"/>
    <cs:fontRef idx="minor">
      <a:schemeClr val="tx1"/>
    </cs:fontRef>
    <cs:spPr bwMode="auto">
      <a:prstGeom prst="rect">
        <a:avLst/>
      </a:prstGeom>
      <a:ln w="9525" cap="rnd">
        <a:solidFill>
          <a:schemeClr val="phClr"/>
        </a:solidFill>
        <a:round/>
      </a:ln>
    </cs:spPr>
  </cs:dataPointWireframe>
  <cs:dataTable>
    <cs:lnRef idx="0"/>
    <cs:fillRef idx="0"/>
    <cs:effectRef idx="0"/>
    <cs:fontRef idx="minor">
      <a:schemeClr val="tx1">
        <a:lumMod val="65000"/>
        <a:lumOff val="35000"/>
      </a:schemeClr>
    </cs:fontRef>
    <cs:spPr bwMode="auto">
      <a:prstGeom prst="rect">
        <a:avLst/>
      </a:prstGeom>
      <a:noFill/>
      <a:ln w="9525" cap="flat" cmpd="sng" algn="ctr">
        <a:solidFill>
          <a:schemeClr val="tx1">
            <a:lumMod val="15000"/>
            <a:lumOff val="85000"/>
          </a:schemeClr>
        </a:solidFill>
        <a:round/>
      </a:ln>
    </cs:spPr>
    <cs:defRPr sz="900"/>
  </cs:dataTable>
  <cs:downBar>
    <cs:lnRef idx="0"/>
    <cs:fillRef idx="0"/>
    <cs:effectRef idx="0"/>
    <cs:fontRef idx="minor">
      <a:schemeClr val="dk1"/>
    </cs:fontRef>
    <cs:spPr bwMode="auto">
      <a:prstGeom prst="rect">
        <a:avLst/>
      </a:prstGeom>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dropLine>
  <cs:errorBar>
    <cs:lnRef idx="0"/>
    <cs:fillRef idx="0"/>
    <cs:effectRef idx="0"/>
    <cs:fontRef idx="minor">
      <a:schemeClr val="tx1"/>
    </cs:fontRef>
    <cs:spPr bwMode="auto">
      <a:prstGeom prst="rect">
        <a:avLst/>
      </a:prstGeom>
      <a:ln w="9525" cap="flat" cmpd="sng" algn="ctr">
        <a:solidFill>
          <a:schemeClr val="tx1">
            <a:lumMod val="65000"/>
            <a:lumOff val="35000"/>
          </a:schemeClr>
        </a:solidFill>
        <a:round/>
      </a:ln>
    </cs:spPr>
  </cs:errorBar>
  <cs:floor>
    <cs:lnRef idx="0"/>
    <cs:fillRef idx="0"/>
    <cs:effectRef idx="0"/>
    <cs:fontRef idx="minor">
      <a:schemeClr val="tx1"/>
    </cs:fontRef>
    <cs:spPr bwMode="auto">
      <a:prstGeom prst="rect">
        <a:avLst/>
      </a:prstGeom>
      <a:noFill/>
      <a:ln>
        <a:noFill/>
      </a:ln>
    </cs:spPr>
  </cs:floor>
  <cs:gridlineMajor>
    <cs:lnRef idx="0"/>
    <cs:fillRef idx="0"/>
    <cs:effectRef idx="0"/>
    <cs:fontRef idx="minor">
      <a:schemeClr val="tx1"/>
    </cs:fontRef>
    <cs:spPr bwMode="auto">
      <a:prstGeom prst="rect">
        <a:avLst/>
      </a:prstGeom>
      <a:ln w="9525" cap="flat" cmpd="sng" algn="ctr">
        <a:solidFill>
          <a:schemeClr val="tx1">
            <a:lumMod val="15000"/>
            <a:lumOff val="85000"/>
          </a:schemeClr>
        </a:solidFill>
        <a:round/>
      </a:ln>
    </cs:spPr>
  </cs:gridlineMajor>
  <cs:gridlineMinor>
    <cs:lnRef idx="0"/>
    <cs:fillRef idx="0"/>
    <cs:effectRef idx="0"/>
    <cs:fontRef idx="minor">
      <a:schemeClr val="tx1"/>
    </cs:fontRef>
    <cs:spPr bwMode="auto">
      <a:prstGeom prst="rect">
        <a:avLst/>
      </a:prstGeom>
      <a:ln w="9525" cap="flat" cmpd="sng" algn="ctr">
        <a:solidFill>
          <a:schemeClr val="tx1">
            <a:lumMod val="5000"/>
            <a:lumOff val="95000"/>
          </a:schemeClr>
        </a:solidFill>
        <a:round/>
      </a:ln>
    </cs:spPr>
  </cs:gridlineMinor>
  <cs:hiLoLine>
    <cs:lnRef idx="0"/>
    <cs:fillRef idx="0"/>
    <cs:effectRef idx="0"/>
    <cs:fontRef idx="minor">
      <a:schemeClr val="tx1"/>
    </cs:fontRef>
    <cs:spPr bwMode="auto">
      <a:prstGeom prst="rect">
        <a:avLst/>
      </a:prstGeom>
      <a:ln w="9525" cap="flat" cmpd="sng" algn="ctr">
        <a:solidFill>
          <a:schemeClr val="tx1">
            <a:lumMod val="75000"/>
            <a:lumOff val="25000"/>
          </a:schemeClr>
        </a:solidFill>
        <a:round/>
      </a:ln>
    </cs:spPr>
  </cs:hiLoLine>
  <cs:leader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spc="0"/>
  </cs:title>
  <cs:trendline>
    <cs:lnRef idx="0">
      <cs:styleClr val="auto"/>
    </cs:lnRef>
    <cs:fillRef idx="0"/>
    <cs:effectRef idx="0"/>
    <cs:fontRef idx="minor">
      <a:schemeClr val="tx1"/>
    </cs:fontRef>
    <cs:spPr bwMode="auto">
      <a:prstGeom prst="rect">
        <a:avLst/>
      </a:prstGeom>
      <a:ln w="19050" cap="rnd">
        <a:solidFill>
          <a:schemeClr val="phClr"/>
        </a:solidFill>
        <a:prstDash val="sysDot"/>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bwMode="auto">
      <a:prstGeom prst="rect">
        <a:avLst/>
      </a:prstGeom>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spPr bwMode="auto">
      <a:prstGeom prst="rect">
        <a:avLst/>
      </a:prstGeom>
      <a:noFill/>
      <a:ln>
        <a:noFill/>
      </a:ln>
    </cs:spPr>
  </cs:wall>
  <cs:dataPointMarkerLayout symbol="circle" size="5"/>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cs:axisTitle>
  <cs:categoryAxis>
    <cs:lnRef idx="0"/>
    <cs:fillRef idx="0"/>
    <cs:effectRef idx="0"/>
    <cs:fontRef idx="minor">
      <a:schemeClr val="tx1">
        <a:lumMod val="65000"/>
        <a:lumOff val="35000"/>
      </a:schemeClr>
    </cs:fontRef>
    <cs:spPr bwMode="auto">
      <a:prstGeom prst="rect">
        <a:avLst/>
      </a:prstGeom>
      <a:ln w="9525" cap="flat" cmpd="sng" algn="ctr">
        <a:solidFill>
          <a:schemeClr val="tx1">
            <a:lumMod val="15000"/>
            <a:lumOff val="85000"/>
          </a:schemeClr>
        </a:solidFill>
        <a:round/>
      </a:ln>
    </cs:spPr>
    <cs:defRPr sz="900"/>
  </cs:categoryAxis>
  <cs:chartArea>
    <cs:lnRef idx="0"/>
    <cs:fillRef idx="0"/>
    <cs:effectRef idx="0"/>
    <cs:fontRef idx="minor">
      <a:schemeClr val="tx1"/>
    </cs:fontRef>
    <cs:spPr bwMode="auto">
      <a:prstGeom prst="rect">
        <a:avLst/>
      </a:prstGeom>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75000"/>
        <a:lumOff val="25000"/>
      </a:schemeClr>
    </cs:fontRef>
    <cs:defRPr sz="900"/>
  </cs:dataLabel>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bwMode="auto">
      <a:prstGeom prst="rect">
        <a:avLst/>
      </a:prstGeom>
      <a:ln w="28575" cap="rnd">
        <a:solidFill>
          <a:schemeClr val="phClr"/>
        </a:solidFill>
        <a:round/>
      </a:ln>
    </cs:spPr>
  </cs:dataPointLine>
  <cs:dataPointMarker>
    <cs:lnRef idx="0">
      <cs:styleClr val="auto"/>
    </cs:lnRef>
    <cs:fillRef idx="1">
      <cs:styleClr val="auto"/>
    </cs:fillRef>
    <cs:effectRef idx="0"/>
    <cs:fontRef idx="minor">
      <a:schemeClr val="tx1"/>
    </cs:fontRef>
    <cs:spPr bwMode="auto">
      <a:prstGeom prst="rect">
        <a:avLst/>
      </a:prstGeom>
      <a:ln w="9525">
        <a:solidFill>
          <a:schemeClr val="phClr"/>
        </a:solidFill>
      </a:ln>
    </cs:spPr>
  </cs:dataPointMarker>
  <cs:dataPointWireframe>
    <cs:lnRef idx="0">
      <cs:styleClr val="auto"/>
    </cs:lnRef>
    <cs:fillRef idx="1"/>
    <cs:effectRef idx="0"/>
    <cs:fontRef idx="minor">
      <a:schemeClr val="tx1"/>
    </cs:fontRef>
    <cs:spPr bwMode="auto">
      <a:prstGeom prst="rect">
        <a:avLst/>
      </a:prstGeom>
      <a:ln w="9525" cap="rnd">
        <a:solidFill>
          <a:schemeClr val="phClr"/>
        </a:solidFill>
        <a:round/>
      </a:ln>
    </cs:spPr>
  </cs:dataPointWireframe>
  <cs:dataTable>
    <cs:lnRef idx="0"/>
    <cs:fillRef idx="0"/>
    <cs:effectRef idx="0"/>
    <cs:fontRef idx="minor">
      <a:schemeClr val="tx1">
        <a:lumMod val="65000"/>
        <a:lumOff val="35000"/>
      </a:schemeClr>
    </cs:fontRef>
    <cs:spPr bwMode="auto">
      <a:prstGeom prst="rect">
        <a:avLst/>
      </a:prstGeom>
      <a:noFill/>
      <a:ln w="9525" cap="flat" cmpd="sng" algn="ctr">
        <a:solidFill>
          <a:schemeClr val="tx1">
            <a:lumMod val="15000"/>
            <a:lumOff val="85000"/>
          </a:schemeClr>
        </a:solidFill>
        <a:round/>
      </a:ln>
    </cs:spPr>
    <cs:defRPr sz="900"/>
  </cs:dataTable>
  <cs:downBar>
    <cs:lnRef idx="0"/>
    <cs:fillRef idx="0"/>
    <cs:effectRef idx="0"/>
    <cs:fontRef idx="minor">
      <a:schemeClr val="dk1"/>
    </cs:fontRef>
    <cs:spPr bwMode="auto">
      <a:prstGeom prst="rect">
        <a:avLst/>
      </a:prstGeom>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dropLine>
  <cs:errorBar>
    <cs:lnRef idx="0"/>
    <cs:fillRef idx="0"/>
    <cs:effectRef idx="0"/>
    <cs:fontRef idx="minor">
      <a:schemeClr val="tx1"/>
    </cs:fontRef>
    <cs:spPr bwMode="auto">
      <a:prstGeom prst="rect">
        <a:avLst/>
      </a:prstGeom>
      <a:ln w="9525" cap="flat" cmpd="sng" algn="ctr">
        <a:solidFill>
          <a:schemeClr val="tx1">
            <a:lumMod val="65000"/>
            <a:lumOff val="35000"/>
          </a:schemeClr>
        </a:solidFill>
        <a:round/>
      </a:ln>
    </cs:spPr>
  </cs:errorBar>
  <cs:floor>
    <cs:lnRef idx="0"/>
    <cs:fillRef idx="0"/>
    <cs:effectRef idx="0"/>
    <cs:fontRef idx="minor">
      <a:schemeClr val="tx1"/>
    </cs:fontRef>
    <cs:spPr bwMode="auto">
      <a:prstGeom prst="rect">
        <a:avLst/>
      </a:prstGeom>
      <a:noFill/>
      <a:ln>
        <a:noFill/>
      </a:ln>
    </cs:spPr>
  </cs:floor>
  <cs:gridlineMajor>
    <cs:lnRef idx="0"/>
    <cs:fillRef idx="0"/>
    <cs:effectRef idx="0"/>
    <cs:fontRef idx="minor">
      <a:schemeClr val="tx1"/>
    </cs:fontRef>
    <cs:spPr bwMode="auto">
      <a:prstGeom prst="rect">
        <a:avLst/>
      </a:prstGeom>
      <a:ln w="9525" cap="flat" cmpd="sng" algn="ctr">
        <a:solidFill>
          <a:schemeClr val="tx1">
            <a:lumMod val="15000"/>
            <a:lumOff val="85000"/>
          </a:schemeClr>
        </a:solidFill>
        <a:round/>
      </a:ln>
    </cs:spPr>
  </cs:gridlineMajor>
  <cs:gridlineMinor>
    <cs:lnRef idx="0"/>
    <cs:fillRef idx="0"/>
    <cs:effectRef idx="0"/>
    <cs:fontRef idx="minor">
      <a:schemeClr val="tx1"/>
    </cs:fontRef>
    <cs:spPr bwMode="auto">
      <a:prstGeom prst="rect">
        <a:avLst/>
      </a:prstGeom>
      <a:ln w="9525" cap="flat" cmpd="sng" algn="ctr">
        <a:solidFill>
          <a:schemeClr val="tx1">
            <a:lumMod val="5000"/>
            <a:lumOff val="95000"/>
          </a:schemeClr>
        </a:solidFill>
        <a:round/>
      </a:ln>
    </cs:spPr>
  </cs:gridlineMinor>
  <cs:hiLoLine>
    <cs:lnRef idx="0"/>
    <cs:fillRef idx="0"/>
    <cs:effectRef idx="0"/>
    <cs:fontRef idx="minor">
      <a:schemeClr val="tx1"/>
    </cs:fontRef>
    <cs:spPr bwMode="auto">
      <a:prstGeom prst="rect">
        <a:avLst/>
      </a:prstGeom>
      <a:ln w="9525" cap="flat" cmpd="sng" algn="ctr">
        <a:solidFill>
          <a:schemeClr val="tx1">
            <a:lumMod val="75000"/>
            <a:lumOff val="25000"/>
          </a:schemeClr>
        </a:solidFill>
        <a:round/>
      </a:ln>
    </cs:spPr>
  </cs:hiLoLine>
  <cs:leader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spc="0"/>
  </cs:title>
  <cs:trendline>
    <cs:lnRef idx="0">
      <cs:styleClr val="auto"/>
    </cs:lnRef>
    <cs:fillRef idx="0"/>
    <cs:effectRef idx="0"/>
    <cs:fontRef idx="minor">
      <a:schemeClr val="tx1"/>
    </cs:fontRef>
    <cs:spPr bwMode="auto">
      <a:prstGeom prst="rect">
        <a:avLst/>
      </a:prstGeom>
      <a:ln w="19050" cap="rnd">
        <a:solidFill>
          <a:schemeClr val="phClr"/>
        </a:solidFill>
        <a:prstDash val="sysDot"/>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bwMode="auto">
      <a:prstGeom prst="rect">
        <a:avLst/>
      </a:prstGeom>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spPr bwMode="auto">
      <a:prstGeom prst="rect">
        <a:avLst/>
      </a:prstGeom>
      <a:noFill/>
      <a:ln>
        <a:noFill/>
      </a:ln>
    </cs:spPr>
  </cs:wall>
  <cs:dataPointMarkerLayout symbol="circle" size="5"/>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cs:axisTitle>
  <cs:categoryAxis>
    <cs:lnRef idx="0"/>
    <cs:fillRef idx="0"/>
    <cs:effectRef idx="0"/>
    <cs:fontRef idx="minor">
      <a:schemeClr val="tx1">
        <a:lumMod val="65000"/>
        <a:lumOff val="35000"/>
      </a:schemeClr>
    </cs:fontRef>
    <cs:spPr bwMode="auto">
      <a:prstGeom prst="rect">
        <a:avLst/>
      </a:prstGeom>
      <a:ln w="9525" cap="flat" cmpd="sng" algn="ctr">
        <a:solidFill>
          <a:schemeClr val="tx1">
            <a:lumMod val="25000"/>
            <a:lumOff val="75000"/>
          </a:schemeClr>
        </a:solidFill>
        <a:round/>
      </a:ln>
    </cs:spPr>
    <cs:defRPr sz="900"/>
  </cs:categoryAxis>
  <cs:chartArea>
    <cs:lnRef idx="0"/>
    <cs:fillRef idx="0"/>
    <cs:effectRef idx="0"/>
    <cs:fontRef idx="minor">
      <a:schemeClr val="tx1"/>
    </cs:fontRef>
    <cs:spPr bwMode="auto">
      <a:prstGeom prst="rect">
        <a:avLst/>
      </a:prstGeom>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75000"/>
        <a:lumOff val="25000"/>
      </a:schemeClr>
    </cs:fontRef>
    <cs:defRPr sz="900"/>
  </cs:dataLabel>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bwMode="auto">
      <a:prstGeom prst="rect">
        <a:avLst/>
      </a:prstGeom>
      <a:ln w="19050" cap="rnd">
        <a:solidFill>
          <a:schemeClr val="phClr"/>
        </a:solidFill>
        <a:round/>
      </a:ln>
    </cs:spPr>
  </cs:dataPointLine>
  <cs:dataPointMarker>
    <cs:lnRef idx="0">
      <cs:styleClr val="auto"/>
    </cs:lnRef>
    <cs:fillRef idx="1">
      <cs:styleClr val="auto"/>
    </cs:fillRef>
    <cs:effectRef idx="0"/>
    <cs:fontRef idx="minor">
      <a:schemeClr val="tx1"/>
    </cs:fontRef>
    <cs:spPr bwMode="auto">
      <a:prstGeom prst="rect">
        <a:avLst/>
      </a:prstGeom>
      <a:ln w="9525">
        <a:solidFill>
          <a:schemeClr val="phClr"/>
        </a:solidFill>
      </a:ln>
    </cs:spPr>
  </cs:dataPointMarker>
  <cs:dataPointWireframe>
    <cs:lnRef idx="0">
      <cs:styleClr val="auto"/>
    </cs:lnRef>
    <cs:fillRef idx="0"/>
    <cs:effectRef idx="0"/>
    <cs:fontRef idx="minor">
      <a:schemeClr val="dk1"/>
    </cs:fontRef>
    <cs:spPr bwMode="auto">
      <a:prstGeom prst="rect">
        <a:avLst/>
      </a:prstGeom>
      <a:ln w="9525" cap="rnd">
        <a:solidFill>
          <a:schemeClr val="phClr"/>
        </a:solidFill>
        <a:round/>
      </a:ln>
    </cs:spPr>
  </cs:dataPointWireframe>
  <cs:dataTable>
    <cs:lnRef idx="0"/>
    <cs:fillRef idx="0"/>
    <cs:effectRef idx="0"/>
    <cs:fontRef idx="minor">
      <a:schemeClr val="tx1">
        <a:lumMod val="65000"/>
        <a:lumOff val="35000"/>
      </a:schemeClr>
    </cs:fontRef>
    <cs:spPr bwMode="auto">
      <a:prstGeom prst="rect">
        <a:avLst/>
      </a:prstGeom>
      <a:noFill/>
      <a:ln w="9525" cap="flat" cmpd="sng" algn="ctr">
        <a:solidFill>
          <a:schemeClr val="tx1">
            <a:lumMod val="15000"/>
            <a:lumOff val="85000"/>
          </a:schemeClr>
        </a:solidFill>
        <a:round/>
      </a:ln>
    </cs:spPr>
    <cs:defRPr sz="900"/>
  </cs:dataTable>
  <cs:downBar>
    <cs:lnRef idx="0"/>
    <cs:fillRef idx="0"/>
    <cs:effectRef idx="0"/>
    <cs:fontRef idx="minor">
      <a:schemeClr val="tx1"/>
    </cs:fontRef>
    <cs:spPr bwMode="auto">
      <a:prstGeom prst="rect">
        <a:avLst/>
      </a:prstGeom>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dropLine>
  <cs:errorBar>
    <cs:lnRef idx="0"/>
    <cs:fillRef idx="0"/>
    <cs:effectRef idx="0"/>
    <cs:fontRef idx="minor">
      <a:schemeClr val="tx1"/>
    </cs:fontRef>
    <cs:spPr bwMode="auto">
      <a:prstGeom prst="rect">
        <a:avLst/>
      </a:prstGeom>
      <a:ln w="9525" cap="flat" cmpd="sng" algn="ctr">
        <a:solidFill>
          <a:schemeClr val="tx1">
            <a:lumMod val="65000"/>
            <a:lumOff val="35000"/>
          </a:schemeClr>
        </a:solidFill>
        <a:round/>
      </a:ln>
    </cs:spPr>
  </cs:errorBar>
  <cs:floor>
    <cs:lnRef idx="0"/>
    <cs:fillRef idx="0"/>
    <cs:effectRef idx="0"/>
    <cs:fontRef idx="minor">
      <a:schemeClr val="tx1"/>
    </cs:fontRef>
    <cs:spPr bwMode="auto">
      <a:prstGeom prst="rect">
        <a:avLst/>
      </a:prstGeom>
      <a:noFill/>
      <a:ln>
        <a:noFill/>
      </a:ln>
    </cs:spPr>
  </cs:floor>
  <cs:gridlineMajor>
    <cs:lnRef idx="0"/>
    <cs:fillRef idx="0"/>
    <cs:effectRef idx="0"/>
    <cs:fontRef idx="minor">
      <a:schemeClr val="tx1"/>
    </cs:fontRef>
    <cs:spPr bwMode="auto">
      <a:prstGeom prst="rect">
        <a:avLst/>
      </a:prstGeom>
      <a:ln w="9525" cap="flat" cmpd="sng" algn="ctr">
        <a:solidFill>
          <a:schemeClr val="tx1">
            <a:lumMod val="15000"/>
            <a:lumOff val="85000"/>
          </a:schemeClr>
        </a:solidFill>
        <a:round/>
      </a:ln>
    </cs:spPr>
  </cs:gridlineMajor>
  <cs:gridlineMinor>
    <cs:lnRef idx="0"/>
    <cs:fillRef idx="0"/>
    <cs:effectRef idx="0"/>
    <cs:fontRef idx="minor">
      <a:schemeClr val="tx1"/>
    </cs:fontRef>
    <cs:spPr bwMode="auto">
      <a:prstGeom prst="rect">
        <a:avLst/>
      </a:prstGeom>
      <a:ln w="9525" cap="flat" cmpd="sng" algn="ctr">
        <a:solidFill>
          <a:schemeClr val="tx1">
            <a:lumMod val="5000"/>
            <a:lumOff val="95000"/>
          </a:schemeClr>
        </a:solidFill>
        <a:round/>
      </a:ln>
    </cs:spPr>
  </cs:gridlineMinor>
  <cs:hiLoLine>
    <cs:lnRef idx="0"/>
    <cs:fillRef idx="0"/>
    <cs:effectRef idx="0"/>
    <cs:fontRef idx="minor">
      <a:schemeClr val="tx1"/>
    </cs:fontRef>
    <cs:spPr bwMode="auto">
      <a:prstGeom prst="rect">
        <a:avLst/>
      </a:prstGeom>
      <a:ln w="9525" cap="flat" cmpd="sng" algn="ctr">
        <a:solidFill>
          <a:schemeClr val="tx1">
            <a:lumMod val="50000"/>
            <a:lumOff val="50000"/>
          </a:schemeClr>
        </a:solidFill>
        <a:round/>
      </a:ln>
    </cs:spPr>
  </cs:hiLoLine>
  <cs:leader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spc="0"/>
  </cs:title>
  <cs:trendline>
    <cs:lnRef idx="0">
      <cs:styleClr val="auto"/>
    </cs:lnRef>
    <cs:fillRef idx="0"/>
    <cs:effectRef idx="0"/>
    <cs:fontRef idx="minor">
      <a:schemeClr val="tx1"/>
    </cs:fontRef>
    <cs:spPr bwMode="auto">
      <a:prstGeom prst="rect">
        <a:avLst/>
      </a:prstGeom>
      <a:ln w="19050" cap="rnd">
        <a:solidFill>
          <a:schemeClr val="phClr"/>
        </a:solidFill>
        <a:prstDash val="sysDot"/>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bwMode="auto">
      <a:prstGeom prst="rect">
        <a:avLst/>
      </a:prstGeom>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bwMode="auto">
      <a:prstGeom prst="rect">
        <a:avLst/>
      </a:prstGeom>
      <a:ln w="9525" cap="flat" cmpd="sng" algn="ctr">
        <a:solidFill>
          <a:schemeClr val="tx1">
            <a:lumMod val="25000"/>
            <a:lumOff val="75000"/>
          </a:schemeClr>
        </a:solidFill>
        <a:round/>
      </a:ln>
    </cs:spPr>
    <cs:defRPr sz="900"/>
  </cs:valueAxis>
  <cs:wall>
    <cs:lnRef idx="0"/>
    <cs:fillRef idx="0"/>
    <cs:effectRef idx="0"/>
    <cs:fontRef idx="minor">
      <a:schemeClr val="tx1"/>
    </cs:fontRef>
    <cs:spPr bwMode="auto">
      <a:prstGeom prst="rect">
        <a:avLst/>
      </a:prstGeom>
      <a:noFill/>
      <a:ln>
        <a:noFill/>
      </a:ln>
    </cs:spPr>
  </cs:wall>
  <cs:dataPointMarkerLayout symbol="circle" size="5"/>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cs:axisTitle>
  <cs:categoryAxis>
    <cs:lnRef idx="0"/>
    <cs:fillRef idx="0"/>
    <cs:effectRef idx="0"/>
    <cs:fontRef idx="minor">
      <a:schemeClr val="tx1">
        <a:lumMod val="65000"/>
        <a:lumOff val="35000"/>
      </a:schemeClr>
    </cs:fontRef>
    <cs:spPr bwMode="auto">
      <a:prstGeom prst="rect">
        <a:avLst/>
      </a:prstGeom>
      <a:ln w="9525" cap="flat" cmpd="sng" algn="ctr">
        <a:solidFill>
          <a:schemeClr val="tx1">
            <a:lumMod val="15000"/>
            <a:lumOff val="85000"/>
          </a:schemeClr>
        </a:solidFill>
        <a:round/>
      </a:ln>
    </cs:spPr>
    <cs:defRPr sz="900"/>
  </cs:categoryAxis>
  <cs:chartArea>
    <cs:lnRef idx="0"/>
    <cs:fillRef idx="0"/>
    <cs:effectRef idx="0"/>
    <cs:fontRef idx="minor">
      <a:schemeClr val="tx1"/>
    </cs:fontRef>
    <cs:spPr bwMode="auto">
      <a:prstGeom prst="rect">
        <a:avLst/>
      </a:prstGeom>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75000"/>
        <a:lumOff val="25000"/>
      </a:schemeClr>
    </cs:fontRef>
    <cs:defRPr sz="900"/>
  </cs:dataLabel>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bwMode="auto">
      <a:prstGeom prst="rect">
        <a:avLst/>
      </a:prstGeom>
      <a:ln w="28575" cap="rnd">
        <a:solidFill>
          <a:schemeClr val="phClr"/>
        </a:solidFill>
        <a:round/>
      </a:ln>
    </cs:spPr>
  </cs:dataPointLine>
  <cs:dataPointMarker>
    <cs:lnRef idx="0">
      <cs:styleClr val="auto"/>
    </cs:lnRef>
    <cs:fillRef idx="1">
      <cs:styleClr val="auto"/>
    </cs:fillRef>
    <cs:effectRef idx="0"/>
    <cs:fontRef idx="minor">
      <a:schemeClr val="tx1"/>
    </cs:fontRef>
    <cs:spPr bwMode="auto">
      <a:prstGeom prst="rect">
        <a:avLst/>
      </a:prstGeom>
      <a:ln w="9525">
        <a:solidFill>
          <a:schemeClr val="phClr"/>
        </a:solidFill>
      </a:ln>
    </cs:spPr>
  </cs:dataPointMarker>
  <cs:dataPointWireframe>
    <cs:lnRef idx="0">
      <cs:styleClr val="auto"/>
    </cs:lnRef>
    <cs:fillRef idx="1"/>
    <cs:effectRef idx="0"/>
    <cs:fontRef idx="minor">
      <a:schemeClr val="tx1"/>
    </cs:fontRef>
    <cs:spPr bwMode="auto">
      <a:prstGeom prst="rect">
        <a:avLst/>
      </a:prstGeom>
      <a:ln w="9525" cap="rnd">
        <a:solidFill>
          <a:schemeClr val="phClr"/>
        </a:solidFill>
        <a:round/>
      </a:ln>
    </cs:spPr>
  </cs:dataPointWireframe>
  <cs:dataTable>
    <cs:lnRef idx="0"/>
    <cs:fillRef idx="0"/>
    <cs:effectRef idx="0"/>
    <cs:fontRef idx="minor">
      <a:schemeClr val="tx1">
        <a:lumMod val="65000"/>
        <a:lumOff val="35000"/>
      </a:schemeClr>
    </cs:fontRef>
    <cs:spPr bwMode="auto">
      <a:prstGeom prst="rect">
        <a:avLst/>
      </a:prstGeom>
      <a:noFill/>
      <a:ln w="9525" cap="flat" cmpd="sng" algn="ctr">
        <a:solidFill>
          <a:schemeClr val="tx1">
            <a:lumMod val="15000"/>
            <a:lumOff val="85000"/>
          </a:schemeClr>
        </a:solidFill>
        <a:round/>
      </a:ln>
    </cs:spPr>
    <cs:defRPr sz="900"/>
  </cs:dataTable>
  <cs:downBar>
    <cs:lnRef idx="0"/>
    <cs:fillRef idx="0"/>
    <cs:effectRef idx="0"/>
    <cs:fontRef idx="minor">
      <a:schemeClr val="dk1"/>
    </cs:fontRef>
    <cs:spPr bwMode="auto">
      <a:prstGeom prst="rect">
        <a:avLst/>
      </a:prstGeom>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dropLine>
  <cs:errorBar>
    <cs:lnRef idx="0"/>
    <cs:fillRef idx="0"/>
    <cs:effectRef idx="0"/>
    <cs:fontRef idx="minor">
      <a:schemeClr val="tx1"/>
    </cs:fontRef>
    <cs:spPr bwMode="auto">
      <a:prstGeom prst="rect">
        <a:avLst/>
      </a:prstGeom>
      <a:ln w="9525" cap="flat" cmpd="sng" algn="ctr">
        <a:solidFill>
          <a:schemeClr val="tx1">
            <a:lumMod val="65000"/>
            <a:lumOff val="35000"/>
          </a:schemeClr>
        </a:solidFill>
        <a:round/>
      </a:ln>
    </cs:spPr>
  </cs:errorBar>
  <cs:floor>
    <cs:lnRef idx="0"/>
    <cs:fillRef idx="0"/>
    <cs:effectRef idx="0"/>
    <cs:fontRef idx="minor">
      <a:schemeClr val="tx1"/>
    </cs:fontRef>
    <cs:spPr bwMode="auto">
      <a:prstGeom prst="rect">
        <a:avLst/>
      </a:prstGeom>
      <a:noFill/>
      <a:ln>
        <a:noFill/>
      </a:ln>
    </cs:spPr>
  </cs:floor>
  <cs:gridlineMajor>
    <cs:lnRef idx="0"/>
    <cs:fillRef idx="0"/>
    <cs:effectRef idx="0"/>
    <cs:fontRef idx="minor">
      <a:schemeClr val="tx1"/>
    </cs:fontRef>
    <cs:spPr bwMode="auto">
      <a:prstGeom prst="rect">
        <a:avLst/>
      </a:prstGeom>
      <a:ln w="9525" cap="flat" cmpd="sng" algn="ctr">
        <a:solidFill>
          <a:schemeClr val="tx1">
            <a:lumMod val="15000"/>
            <a:lumOff val="85000"/>
          </a:schemeClr>
        </a:solidFill>
        <a:round/>
      </a:ln>
    </cs:spPr>
  </cs:gridlineMajor>
  <cs:gridlineMinor>
    <cs:lnRef idx="0"/>
    <cs:fillRef idx="0"/>
    <cs:effectRef idx="0"/>
    <cs:fontRef idx="minor">
      <a:schemeClr val="tx1"/>
    </cs:fontRef>
    <cs:spPr bwMode="auto">
      <a:prstGeom prst="rect">
        <a:avLst/>
      </a:prstGeom>
      <a:ln w="9525" cap="flat" cmpd="sng" algn="ctr">
        <a:solidFill>
          <a:schemeClr val="tx1">
            <a:lumMod val="5000"/>
            <a:lumOff val="95000"/>
          </a:schemeClr>
        </a:solidFill>
        <a:round/>
      </a:ln>
    </cs:spPr>
  </cs:gridlineMinor>
  <cs:hiLoLine>
    <cs:lnRef idx="0"/>
    <cs:fillRef idx="0"/>
    <cs:effectRef idx="0"/>
    <cs:fontRef idx="minor">
      <a:schemeClr val="tx1"/>
    </cs:fontRef>
    <cs:spPr bwMode="auto">
      <a:prstGeom prst="rect">
        <a:avLst/>
      </a:prstGeom>
      <a:ln w="9525" cap="flat" cmpd="sng" algn="ctr">
        <a:solidFill>
          <a:schemeClr val="tx1">
            <a:lumMod val="75000"/>
            <a:lumOff val="25000"/>
          </a:schemeClr>
        </a:solidFill>
        <a:round/>
      </a:ln>
    </cs:spPr>
  </cs:hiLoLine>
  <cs:leader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spc="0"/>
  </cs:title>
  <cs:trendline>
    <cs:lnRef idx="0">
      <cs:styleClr val="auto"/>
    </cs:lnRef>
    <cs:fillRef idx="0"/>
    <cs:effectRef idx="0"/>
    <cs:fontRef idx="minor">
      <a:schemeClr val="tx1"/>
    </cs:fontRef>
    <cs:spPr bwMode="auto">
      <a:prstGeom prst="rect">
        <a:avLst/>
      </a:prstGeom>
      <a:ln w="19050" cap="rnd">
        <a:solidFill>
          <a:schemeClr val="phClr"/>
        </a:solidFill>
        <a:prstDash val="sysDot"/>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bwMode="auto">
      <a:prstGeom prst="rect">
        <a:avLst/>
      </a:prstGeom>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spPr bwMode="auto">
      <a:prstGeom prst="rect">
        <a:avLst/>
      </a:prstGeom>
      <a:noFill/>
      <a:ln>
        <a:noFill/>
      </a:ln>
    </cs:spPr>
  </cs:wall>
  <cs:dataPointMarkerLayout symbol="circle" size="5"/>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cs:axisTitle>
  <cs:categoryAxis>
    <cs:lnRef idx="0"/>
    <cs:fillRef idx="0"/>
    <cs:effectRef idx="0"/>
    <cs:fontRef idx="minor">
      <a:schemeClr val="tx1">
        <a:lumMod val="65000"/>
        <a:lumOff val="35000"/>
      </a:schemeClr>
    </cs:fontRef>
    <cs:spPr bwMode="auto">
      <a:prstGeom prst="rect">
        <a:avLst/>
      </a:prstGeom>
      <a:ln w="9525" cap="flat" cmpd="sng" algn="ctr">
        <a:solidFill>
          <a:schemeClr val="tx1">
            <a:lumMod val="25000"/>
            <a:lumOff val="75000"/>
          </a:schemeClr>
        </a:solidFill>
        <a:round/>
      </a:ln>
    </cs:spPr>
    <cs:defRPr sz="900"/>
  </cs:categoryAxis>
  <cs:chartArea>
    <cs:lnRef idx="0"/>
    <cs:fillRef idx="0"/>
    <cs:effectRef idx="0"/>
    <cs:fontRef idx="minor">
      <a:schemeClr val="tx1"/>
    </cs:fontRef>
    <cs:spPr bwMode="auto">
      <a:prstGeom prst="rect">
        <a:avLst/>
      </a:prstGeom>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75000"/>
        <a:lumOff val="25000"/>
      </a:schemeClr>
    </cs:fontRef>
    <cs:defRPr sz="900"/>
  </cs:dataLabel>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bwMode="auto">
      <a:prstGeom prst="rect">
        <a:avLst/>
      </a:prstGeom>
      <a:ln w="19050" cap="rnd">
        <a:solidFill>
          <a:schemeClr val="phClr"/>
        </a:solidFill>
        <a:round/>
      </a:ln>
    </cs:spPr>
  </cs:dataPointLine>
  <cs:dataPointMarker>
    <cs:lnRef idx="0">
      <cs:styleClr val="auto"/>
    </cs:lnRef>
    <cs:fillRef idx="1">
      <cs:styleClr val="auto"/>
    </cs:fillRef>
    <cs:effectRef idx="0"/>
    <cs:fontRef idx="minor">
      <a:schemeClr val="tx1"/>
    </cs:fontRef>
    <cs:spPr bwMode="auto">
      <a:prstGeom prst="rect">
        <a:avLst/>
      </a:prstGeom>
      <a:ln w="9525">
        <a:solidFill>
          <a:schemeClr val="phClr"/>
        </a:solidFill>
      </a:ln>
    </cs:spPr>
  </cs:dataPointMarker>
  <cs:dataPointWireframe>
    <cs:lnRef idx="0">
      <cs:styleClr val="auto"/>
    </cs:lnRef>
    <cs:fillRef idx="0"/>
    <cs:effectRef idx="0"/>
    <cs:fontRef idx="minor">
      <a:schemeClr val="dk1"/>
    </cs:fontRef>
    <cs:spPr bwMode="auto">
      <a:prstGeom prst="rect">
        <a:avLst/>
      </a:prstGeom>
      <a:ln w="9525" cap="rnd">
        <a:solidFill>
          <a:schemeClr val="phClr"/>
        </a:solidFill>
        <a:round/>
      </a:ln>
    </cs:spPr>
  </cs:dataPointWireframe>
  <cs:dataTable>
    <cs:lnRef idx="0"/>
    <cs:fillRef idx="0"/>
    <cs:effectRef idx="0"/>
    <cs:fontRef idx="minor">
      <a:schemeClr val="tx1">
        <a:lumMod val="65000"/>
        <a:lumOff val="35000"/>
      </a:schemeClr>
    </cs:fontRef>
    <cs:spPr bwMode="auto">
      <a:prstGeom prst="rect">
        <a:avLst/>
      </a:prstGeom>
      <a:noFill/>
      <a:ln w="9525" cap="flat" cmpd="sng" algn="ctr">
        <a:solidFill>
          <a:schemeClr val="tx1">
            <a:lumMod val="15000"/>
            <a:lumOff val="85000"/>
          </a:schemeClr>
        </a:solidFill>
        <a:round/>
      </a:ln>
    </cs:spPr>
    <cs:defRPr sz="900"/>
  </cs:dataTable>
  <cs:downBar>
    <cs:lnRef idx="0"/>
    <cs:fillRef idx="0"/>
    <cs:effectRef idx="0"/>
    <cs:fontRef idx="minor">
      <a:schemeClr val="tx1"/>
    </cs:fontRef>
    <cs:spPr bwMode="auto">
      <a:prstGeom prst="rect">
        <a:avLst/>
      </a:prstGeom>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dropLine>
  <cs:errorBar>
    <cs:lnRef idx="0"/>
    <cs:fillRef idx="0"/>
    <cs:effectRef idx="0"/>
    <cs:fontRef idx="minor">
      <a:schemeClr val="tx1"/>
    </cs:fontRef>
    <cs:spPr bwMode="auto">
      <a:prstGeom prst="rect">
        <a:avLst/>
      </a:prstGeom>
      <a:ln w="9525" cap="flat" cmpd="sng" algn="ctr">
        <a:solidFill>
          <a:schemeClr val="tx1">
            <a:lumMod val="65000"/>
            <a:lumOff val="35000"/>
          </a:schemeClr>
        </a:solidFill>
        <a:round/>
      </a:ln>
    </cs:spPr>
  </cs:errorBar>
  <cs:floor>
    <cs:lnRef idx="0"/>
    <cs:fillRef idx="0"/>
    <cs:effectRef idx="0"/>
    <cs:fontRef idx="minor">
      <a:schemeClr val="tx1"/>
    </cs:fontRef>
    <cs:spPr bwMode="auto">
      <a:prstGeom prst="rect">
        <a:avLst/>
      </a:prstGeom>
      <a:noFill/>
      <a:ln>
        <a:noFill/>
      </a:ln>
    </cs:spPr>
  </cs:floor>
  <cs:gridlineMajor>
    <cs:lnRef idx="0"/>
    <cs:fillRef idx="0"/>
    <cs:effectRef idx="0"/>
    <cs:fontRef idx="minor">
      <a:schemeClr val="tx1"/>
    </cs:fontRef>
    <cs:spPr bwMode="auto">
      <a:prstGeom prst="rect">
        <a:avLst/>
      </a:prstGeom>
      <a:ln w="9525" cap="flat" cmpd="sng" algn="ctr">
        <a:solidFill>
          <a:schemeClr val="tx1">
            <a:lumMod val="15000"/>
            <a:lumOff val="85000"/>
          </a:schemeClr>
        </a:solidFill>
        <a:round/>
      </a:ln>
    </cs:spPr>
  </cs:gridlineMajor>
  <cs:gridlineMinor>
    <cs:lnRef idx="0"/>
    <cs:fillRef idx="0"/>
    <cs:effectRef idx="0"/>
    <cs:fontRef idx="minor">
      <a:schemeClr val="tx1"/>
    </cs:fontRef>
    <cs:spPr bwMode="auto">
      <a:prstGeom prst="rect">
        <a:avLst/>
      </a:prstGeom>
      <a:ln w="9525" cap="flat" cmpd="sng" algn="ctr">
        <a:solidFill>
          <a:schemeClr val="tx1">
            <a:lumMod val="5000"/>
            <a:lumOff val="95000"/>
          </a:schemeClr>
        </a:solidFill>
        <a:round/>
      </a:ln>
    </cs:spPr>
  </cs:gridlineMinor>
  <cs:hiLoLine>
    <cs:lnRef idx="0"/>
    <cs:fillRef idx="0"/>
    <cs:effectRef idx="0"/>
    <cs:fontRef idx="minor">
      <a:schemeClr val="tx1"/>
    </cs:fontRef>
    <cs:spPr bwMode="auto">
      <a:prstGeom prst="rect">
        <a:avLst/>
      </a:prstGeom>
      <a:ln w="9525" cap="flat" cmpd="sng" algn="ctr">
        <a:solidFill>
          <a:schemeClr val="tx1">
            <a:lumMod val="50000"/>
            <a:lumOff val="50000"/>
          </a:schemeClr>
        </a:solidFill>
        <a:round/>
      </a:ln>
    </cs:spPr>
  </cs:hiLoLine>
  <cs:leader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spc="0"/>
  </cs:title>
  <cs:trendline>
    <cs:lnRef idx="0">
      <cs:styleClr val="auto"/>
    </cs:lnRef>
    <cs:fillRef idx="0"/>
    <cs:effectRef idx="0"/>
    <cs:fontRef idx="minor">
      <a:schemeClr val="tx1"/>
    </cs:fontRef>
    <cs:spPr bwMode="auto">
      <a:prstGeom prst="rect">
        <a:avLst/>
      </a:prstGeom>
      <a:ln w="19050" cap="rnd">
        <a:solidFill>
          <a:schemeClr val="phClr"/>
        </a:solidFill>
        <a:prstDash val="sysDot"/>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bwMode="auto">
      <a:prstGeom prst="rect">
        <a:avLst/>
      </a:prstGeom>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bwMode="auto">
      <a:prstGeom prst="rect">
        <a:avLst/>
      </a:prstGeom>
      <a:ln w="9525" cap="flat" cmpd="sng" algn="ctr">
        <a:solidFill>
          <a:schemeClr val="tx1">
            <a:lumMod val="25000"/>
            <a:lumOff val="75000"/>
          </a:schemeClr>
        </a:solidFill>
        <a:round/>
      </a:ln>
    </cs:spPr>
    <cs:defRPr sz="900"/>
  </cs:valueAxis>
  <cs:wall>
    <cs:lnRef idx="0"/>
    <cs:fillRef idx="0"/>
    <cs:effectRef idx="0"/>
    <cs:fontRef idx="minor">
      <a:schemeClr val="tx1"/>
    </cs:fontRef>
    <cs:spPr bwMode="auto">
      <a:prstGeom prst="rect">
        <a:avLst/>
      </a:prstGeom>
      <a:noFill/>
      <a:ln>
        <a:noFill/>
      </a:ln>
    </cs:spPr>
  </cs:wall>
  <cs:dataPointMarkerLayout symbol="circle" size="5"/>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cs:axisTitle>
  <cs:categoryAxis>
    <cs:lnRef idx="0"/>
    <cs:fillRef idx="0"/>
    <cs:effectRef idx="0"/>
    <cs:fontRef idx="minor">
      <a:schemeClr val="tx1">
        <a:lumMod val="65000"/>
        <a:lumOff val="35000"/>
      </a:schemeClr>
    </cs:fontRef>
    <cs:spPr bwMode="auto">
      <a:prstGeom prst="rect">
        <a:avLst/>
      </a:prstGeom>
      <a:ln w="9525" cap="flat" cmpd="sng" algn="ctr">
        <a:solidFill>
          <a:schemeClr val="tx1">
            <a:lumMod val="25000"/>
            <a:lumOff val="75000"/>
          </a:schemeClr>
        </a:solidFill>
        <a:round/>
      </a:ln>
    </cs:spPr>
    <cs:defRPr sz="900"/>
  </cs:categoryAxis>
  <cs:chartArea>
    <cs:lnRef idx="0"/>
    <cs:fillRef idx="0"/>
    <cs:effectRef idx="0"/>
    <cs:fontRef idx="minor">
      <a:schemeClr val="tx1"/>
    </cs:fontRef>
    <cs:spPr bwMode="auto">
      <a:prstGeom prst="rect">
        <a:avLst/>
      </a:prstGeom>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75000"/>
        <a:lumOff val="25000"/>
      </a:schemeClr>
    </cs:fontRef>
    <cs:defRPr sz="900"/>
  </cs:dataLabel>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bwMode="auto">
      <a:prstGeom prst="rect">
        <a:avLst/>
      </a:prstGeom>
      <a:ln w="19050" cap="rnd">
        <a:solidFill>
          <a:schemeClr val="phClr"/>
        </a:solidFill>
        <a:round/>
      </a:ln>
    </cs:spPr>
  </cs:dataPointLine>
  <cs:dataPointMarker>
    <cs:lnRef idx="0">
      <cs:styleClr val="auto"/>
    </cs:lnRef>
    <cs:fillRef idx="1">
      <cs:styleClr val="auto"/>
    </cs:fillRef>
    <cs:effectRef idx="0"/>
    <cs:fontRef idx="minor">
      <a:schemeClr val="tx1"/>
    </cs:fontRef>
    <cs:spPr bwMode="auto">
      <a:prstGeom prst="rect">
        <a:avLst/>
      </a:prstGeom>
      <a:ln w="9525">
        <a:solidFill>
          <a:schemeClr val="phClr"/>
        </a:solidFill>
      </a:ln>
    </cs:spPr>
  </cs:dataPointMarker>
  <cs:dataPointWireframe>
    <cs:lnRef idx="0">
      <cs:styleClr val="auto"/>
    </cs:lnRef>
    <cs:fillRef idx="0"/>
    <cs:effectRef idx="0"/>
    <cs:fontRef idx="minor">
      <a:schemeClr val="dk1"/>
    </cs:fontRef>
    <cs:spPr bwMode="auto">
      <a:prstGeom prst="rect">
        <a:avLst/>
      </a:prstGeom>
      <a:ln w="9525" cap="rnd">
        <a:solidFill>
          <a:schemeClr val="phClr"/>
        </a:solidFill>
        <a:round/>
      </a:ln>
    </cs:spPr>
  </cs:dataPointWireframe>
  <cs:dataTable>
    <cs:lnRef idx="0"/>
    <cs:fillRef idx="0"/>
    <cs:effectRef idx="0"/>
    <cs:fontRef idx="minor">
      <a:schemeClr val="tx1">
        <a:lumMod val="65000"/>
        <a:lumOff val="35000"/>
      </a:schemeClr>
    </cs:fontRef>
    <cs:spPr bwMode="auto">
      <a:prstGeom prst="rect">
        <a:avLst/>
      </a:prstGeom>
      <a:noFill/>
      <a:ln w="9525" cap="flat" cmpd="sng" algn="ctr">
        <a:solidFill>
          <a:schemeClr val="tx1">
            <a:lumMod val="15000"/>
            <a:lumOff val="85000"/>
          </a:schemeClr>
        </a:solidFill>
        <a:round/>
      </a:ln>
    </cs:spPr>
    <cs:defRPr sz="900"/>
  </cs:dataTable>
  <cs:downBar>
    <cs:lnRef idx="0"/>
    <cs:fillRef idx="0"/>
    <cs:effectRef idx="0"/>
    <cs:fontRef idx="minor">
      <a:schemeClr val="tx1"/>
    </cs:fontRef>
    <cs:spPr bwMode="auto">
      <a:prstGeom prst="rect">
        <a:avLst/>
      </a:prstGeom>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dropLine>
  <cs:errorBar>
    <cs:lnRef idx="0"/>
    <cs:fillRef idx="0"/>
    <cs:effectRef idx="0"/>
    <cs:fontRef idx="minor">
      <a:schemeClr val="tx1"/>
    </cs:fontRef>
    <cs:spPr bwMode="auto">
      <a:prstGeom prst="rect">
        <a:avLst/>
      </a:prstGeom>
      <a:ln w="9525" cap="flat" cmpd="sng" algn="ctr">
        <a:solidFill>
          <a:schemeClr val="tx1">
            <a:lumMod val="65000"/>
            <a:lumOff val="35000"/>
          </a:schemeClr>
        </a:solidFill>
        <a:round/>
      </a:ln>
    </cs:spPr>
  </cs:errorBar>
  <cs:floor>
    <cs:lnRef idx="0"/>
    <cs:fillRef idx="0"/>
    <cs:effectRef idx="0"/>
    <cs:fontRef idx="minor">
      <a:schemeClr val="tx1"/>
    </cs:fontRef>
    <cs:spPr bwMode="auto">
      <a:prstGeom prst="rect">
        <a:avLst/>
      </a:prstGeom>
      <a:noFill/>
      <a:ln>
        <a:noFill/>
      </a:ln>
    </cs:spPr>
  </cs:floor>
  <cs:gridlineMajor>
    <cs:lnRef idx="0"/>
    <cs:fillRef idx="0"/>
    <cs:effectRef idx="0"/>
    <cs:fontRef idx="minor">
      <a:schemeClr val="tx1"/>
    </cs:fontRef>
    <cs:spPr bwMode="auto">
      <a:prstGeom prst="rect">
        <a:avLst/>
      </a:prstGeom>
      <a:ln w="9525" cap="flat" cmpd="sng" algn="ctr">
        <a:solidFill>
          <a:schemeClr val="tx1">
            <a:lumMod val="15000"/>
            <a:lumOff val="85000"/>
          </a:schemeClr>
        </a:solidFill>
        <a:round/>
      </a:ln>
    </cs:spPr>
  </cs:gridlineMajor>
  <cs:gridlineMinor>
    <cs:lnRef idx="0"/>
    <cs:fillRef idx="0"/>
    <cs:effectRef idx="0"/>
    <cs:fontRef idx="minor">
      <a:schemeClr val="tx1"/>
    </cs:fontRef>
    <cs:spPr bwMode="auto">
      <a:prstGeom prst="rect">
        <a:avLst/>
      </a:prstGeom>
      <a:ln w="9525" cap="flat" cmpd="sng" algn="ctr">
        <a:solidFill>
          <a:schemeClr val="tx1">
            <a:lumMod val="5000"/>
            <a:lumOff val="95000"/>
          </a:schemeClr>
        </a:solidFill>
        <a:round/>
      </a:ln>
    </cs:spPr>
  </cs:gridlineMinor>
  <cs:hiLoLine>
    <cs:lnRef idx="0"/>
    <cs:fillRef idx="0"/>
    <cs:effectRef idx="0"/>
    <cs:fontRef idx="minor">
      <a:schemeClr val="tx1"/>
    </cs:fontRef>
    <cs:spPr bwMode="auto">
      <a:prstGeom prst="rect">
        <a:avLst/>
      </a:prstGeom>
      <a:ln w="9525" cap="flat" cmpd="sng" algn="ctr">
        <a:solidFill>
          <a:schemeClr val="tx1">
            <a:lumMod val="50000"/>
            <a:lumOff val="50000"/>
          </a:schemeClr>
        </a:solidFill>
        <a:round/>
      </a:ln>
    </cs:spPr>
  </cs:hiLoLine>
  <cs:leader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spc="0"/>
  </cs:title>
  <cs:trendline>
    <cs:lnRef idx="0">
      <cs:styleClr val="auto"/>
    </cs:lnRef>
    <cs:fillRef idx="0"/>
    <cs:effectRef idx="0"/>
    <cs:fontRef idx="minor">
      <a:schemeClr val="tx1"/>
    </cs:fontRef>
    <cs:spPr bwMode="auto">
      <a:prstGeom prst="rect">
        <a:avLst/>
      </a:prstGeom>
      <a:ln w="19050" cap="rnd">
        <a:solidFill>
          <a:schemeClr val="phClr"/>
        </a:solidFill>
        <a:prstDash val="sysDot"/>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bwMode="auto">
      <a:prstGeom prst="rect">
        <a:avLst/>
      </a:prstGeom>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bwMode="auto">
      <a:prstGeom prst="rect">
        <a:avLst/>
      </a:prstGeom>
      <a:ln w="9525" cap="flat" cmpd="sng" algn="ctr">
        <a:solidFill>
          <a:schemeClr val="tx1">
            <a:lumMod val="25000"/>
            <a:lumOff val="75000"/>
          </a:schemeClr>
        </a:solidFill>
        <a:round/>
      </a:ln>
    </cs:spPr>
    <cs:defRPr sz="900"/>
  </cs:valueAxis>
  <cs:wall>
    <cs:lnRef idx="0"/>
    <cs:fillRef idx="0"/>
    <cs:effectRef idx="0"/>
    <cs:fontRef idx="minor">
      <a:schemeClr val="tx1"/>
    </cs:fontRef>
    <cs:spPr bwMode="auto">
      <a:prstGeom prst="rect">
        <a:avLst/>
      </a:prstGeom>
      <a:noFill/>
      <a:ln>
        <a:noFill/>
      </a:ln>
    </cs:spPr>
  </cs:wall>
  <cs:dataPointMarkerLayout symbol="circle" size="5"/>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cs:axisTitle>
  <cs:categoryAxis>
    <cs:lnRef idx="0"/>
    <cs:fillRef idx="0"/>
    <cs:effectRef idx="0"/>
    <cs:fontRef idx="minor">
      <a:schemeClr val="tx1">
        <a:lumMod val="65000"/>
        <a:lumOff val="35000"/>
      </a:schemeClr>
    </cs:fontRef>
    <cs:spPr bwMode="auto">
      <a:prstGeom prst="rect">
        <a:avLst/>
      </a:prstGeom>
      <a:ln w="9525" cap="flat" cmpd="sng" algn="ctr">
        <a:solidFill>
          <a:schemeClr val="tx1">
            <a:lumMod val="25000"/>
            <a:lumOff val="75000"/>
          </a:schemeClr>
        </a:solidFill>
        <a:round/>
      </a:ln>
    </cs:spPr>
    <cs:defRPr sz="900"/>
  </cs:categoryAxis>
  <cs:chartArea>
    <cs:lnRef idx="0"/>
    <cs:fillRef idx="0"/>
    <cs:effectRef idx="0"/>
    <cs:fontRef idx="minor">
      <a:schemeClr val="tx1"/>
    </cs:fontRef>
    <cs:spPr bwMode="auto">
      <a:prstGeom prst="rect">
        <a:avLst/>
      </a:prstGeom>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75000"/>
        <a:lumOff val="25000"/>
      </a:schemeClr>
    </cs:fontRef>
    <cs:defRPr sz="900"/>
  </cs:dataLabel>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bwMode="auto">
      <a:prstGeom prst="rect">
        <a:avLst/>
      </a:prstGeom>
      <a:ln w="19050" cap="rnd">
        <a:solidFill>
          <a:schemeClr val="phClr"/>
        </a:solidFill>
        <a:round/>
      </a:ln>
    </cs:spPr>
  </cs:dataPointLine>
  <cs:dataPointMarker>
    <cs:lnRef idx="0">
      <cs:styleClr val="auto"/>
    </cs:lnRef>
    <cs:fillRef idx="1">
      <cs:styleClr val="auto"/>
    </cs:fillRef>
    <cs:effectRef idx="0"/>
    <cs:fontRef idx="minor">
      <a:schemeClr val="tx1"/>
    </cs:fontRef>
    <cs:spPr bwMode="auto">
      <a:prstGeom prst="rect">
        <a:avLst/>
      </a:prstGeom>
      <a:ln w="9525">
        <a:solidFill>
          <a:schemeClr val="phClr"/>
        </a:solidFill>
      </a:ln>
    </cs:spPr>
  </cs:dataPointMarker>
  <cs:dataPointWireframe>
    <cs:lnRef idx="0">
      <cs:styleClr val="auto"/>
    </cs:lnRef>
    <cs:fillRef idx="0"/>
    <cs:effectRef idx="0"/>
    <cs:fontRef idx="minor">
      <a:schemeClr val="dk1"/>
    </cs:fontRef>
    <cs:spPr bwMode="auto">
      <a:prstGeom prst="rect">
        <a:avLst/>
      </a:prstGeom>
      <a:ln w="9525" cap="rnd">
        <a:solidFill>
          <a:schemeClr val="phClr"/>
        </a:solidFill>
        <a:round/>
      </a:ln>
    </cs:spPr>
  </cs:dataPointWireframe>
  <cs:dataTable>
    <cs:lnRef idx="0"/>
    <cs:fillRef idx="0"/>
    <cs:effectRef idx="0"/>
    <cs:fontRef idx="minor">
      <a:schemeClr val="tx1">
        <a:lumMod val="65000"/>
        <a:lumOff val="35000"/>
      </a:schemeClr>
    </cs:fontRef>
    <cs:spPr bwMode="auto">
      <a:prstGeom prst="rect">
        <a:avLst/>
      </a:prstGeom>
      <a:noFill/>
      <a:ln w="9525" cap="flat" cmpd="sng" algn="ctr">
        <a:solidFill>
          <a:schemeClr val="tx1">
            <a:lumMod val="15000"/>
            <a:lumOff val="85000"/>
          </a:schemeClr>
        </a:solidFill>
        <a:round/>
      </a:ln>
    </cs:spPr>
    <cs:defRPr sz="900"/>
  </cs:dataTable>
  <cs:downBar>
    <cs:lnRef idx="0"/>
    <cs:fillRef idx="0"/>
    <cs:effectRef idx="0"/>
    <cs:fontRef idx="minor">
      <a:schemeClr val="tx1"/>
    </cs:fontRef>
    <cs:spPr bwMode="auto">
      <a:prstGeom prst="rect">
        <a:avLst/>
      </a:prstGeom>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dropLine>
  <cs:errorBar>
    <cs:lnRef idx="0"/>
    <cs:fillRef idx="0"/>
    <cs:effectRef idx="0"/>
    <cs:fontRef idx="minor">
      <a:schemeClr val="tx1"/>
    </cs:fontRef>
    <cs:spPr bwMode="auto">
      <a:prstGeom prst="rect">
        <a:avLst/>
      </a:prstGeom>
      <a:ln w="9525" cap="flat" cmpd="sng" algn="ctr">
        <a:solidFill>
          <a:schemeClr val="tx1">
            <a:lumMod val="65000"/>
            <a:lumOff val="35000"/>
          </a:schemeClr>
        </a:solidFill>
        <a:round/>
      </a:ln>
    </cs:spPr>
  </cs:errorBar>
  <cs:floor>
    <cs:lnRef idx="0"/>
    <cs:fillRef idx="0"/>
    <cs:effectRef idx="0"/>
    <cs:fontRef idx="minor">
      <a:schemeClr val="tx1"/>
    </cs:fontRef>
    <cs:spPr bwMode="auto">
      <a:prstGeom prst="rect">
        <a:avLst/>
      </a:prstGeom>
      <a:noFill/>
      <a:ln>
        <a:noFill/>
      </a:ln>
    </cs:spPr>
  </cs:floor>
  <cs:gridlineMajor>
    <cs:lnRef idx="0"/>
    <cs:fillRef idx="0"/>
    <cs:effectRef idx="0"/>
    <cs:fontRef idx="minor">
      <a:schemeClr val="tx1"/>
    </cs:fontRef>
    <cs:spPr bwMode="auto">
      <a:prstGeom prst="rect">
        <a:avLst/>
      </a:prstGeom>
      <a:ln w="9525" cap="flat" cmpd="sng" algn="ctr">
        <a:solidFill>
          <a:schemeClr val="tx1">
            <a:lumMod val="15000"/>
            <a:lumOff val="85000"/>
          </a:schemeClr>
        </a:solidFill>
        <a:round/>
      </a:ln>
    </cs:spPr>
  </cs:gridlineMajor>
  <cs:gridlineMinor>
    <cs:lnRef idx="0"/>
    <cs:fillRef idx="0"/>
    <cs:effectRef idx="0"/>
    <cs:fontRef idx="minor">
      <a:schemeClr val="tx1"/>
    </cs:fontRef>
    <cs:spPr bwMode="auto">
      <a:prstGeom prst="rect">
        <a:avLst/>
      </a:prstGeom>
      <a:ln w="9525" cap="flat" cmpd="sng" algn="ctr">
        <a:solidFill>
          <a:schemeClr val="tx1">
            <a:lumMod val="5000"/>
            <a:lumOff val="95000"/>
          </a:schemeClr>
        </a:solidFill>
        <a:round/>
      </a:ln>
    </cs:spPr>
  </cs:gridlineMinor>
  <cs:hiLoLine>
    <cs:lnRef idx="0"/>
    <cs:fillRef idx="0"/>
    <cs:effectRef idx="0"/>
    <cs:fontRef idx="minor">
      <a:schemeClr val="tx1"/>
    </cs:fontRef>
    <cs:spPr bwMode="auto">
      <a:prstGeom prst="rect">
        <a:avLst/>
      </a:prstGeom>
      <a:ln w="9525" cap="flat" cmpd="sng" algn="ctr">
        <a:solidFill>
          <a:schemeClr val="tx1">
            <a:lumMod val="50000"/>
            <a:lumOff val="50000"/>
          </a:schemeClr>
        </a:solidFill>
        <a:round/>
      </a:ln>
    </cs:spPr>
  </cs:hiLoLine>
  <cs:leader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spc="0"/>
  </cs:title>
  <cs:trendline>
    <cs:lnRef idx="0">
      <cs:styleClr val="auto"/>
    </cs:lnRef>
    <cs:fillRef idx="0"/>
    <cs:effectRef idx="0"/>
    <cs:fontRef idx="minor">
      <a:schemeClr val="tx1"/>
    </cs:fontRef>
    <cs:spPr bwMode="auto">
      <a:prstGeom prst="rect">
        <a:avLst/>
      </a:prstGeom>
      <a:ln w="19050" cap="rnd">
        <a:solidFill>
          <a:schemeClr val="phClr"/>
        </a:solidFill>
        <a:prstDash val="sysDot"/>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bwMode="auto">
      <a:prstGeom prst="rect">
        <a:avLst/>
      </a:prstGeom>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bwMode="auto">
      <a:prstGeom prst="rect">
        <a:avLst/>
      </a:prstGeom>
      <a:ln w="9525" cap="flat" cmpd="sng" algn="ctr">
        <a:solidFill>
          <a:schemeClr val="tx1">
            <a:lumMod val="25000"/>
            <a:lumOff val="75000"/>
          </a:schemeClr>
        </a:solidFill>
        <a:round/>
      </a:ln>
    </cs:spPr>
    <cs:defRPr sz="900"/>
  </cs:valueAxis>
  <cs:wall>
    <cs:lnRef idx="0"/>
    <cs:fillRef idx="0"/>
    <cs:effectRef idx="0"/>
    <cs:fontRef idx="minor">
      <a:schemeClr val="tx1"/>
    </cs:fontRef>
    <cs:spPr bwMode="auto">
      <a:prstGeom prst="rect">
        <a:avLst/>
      </a:prstGeom>
      <a:noFill/>
      <a:ln>
        <a:noFill/>
      </a:ln>
    </cs:spPr>
  </cs:wall>
  <cs:dataPointMarkerLayout symbol="circle" size="5"/>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cs:axisTitle>
  <cs:categoryAxis>
    <cs:lnRef idx="0"/>
    <cs:fillRef idx="0"/>
    <cs:effectRef idx="0"/>
    <cs:fontRef idx="minor">
      <a:schemeClr val="tx1">
        <a:lumMod val="65000"/>
        <a:lumOff val="35000"/>
      </a:schemeClr>
    </cs:fontRef>
    <cs:spPr bwMode="auto">
      <a:prstGeom prst="rect">
        <a:avLst/>
      </a:prstGeom>
      <a:ln w="9525" cap="flat" cmpd="sng" algn="ctr">
        <a:solidFill>
          <a:schemeClr val="tx1">
            <a:lumMod val="25000"/>
            <a:lumOff val="75000"/>
          </a:schemeClr>
        </a:solidFill>
        <a:round/>
      </a:ln>
    </cs:spPr>
    <cs:defRPr sz="900"/>
  </cs:categoryAxis>
  <cs:chartArea>
    <cs:lnRef idx="0"/>
    <cs:fillRef idx="0"/>
    <cs:effectRef idx="0"/>
    <cs:fontRef idx="minor">
      <a:schemeClr val="tx1"/>
    </cs:fontRef>
    <cs:spPr bwMode="auto">
      <a:prstGeom prst="rect">
        <a:avLst/>
      </a:prstGeom>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75000"/>
        <a:lumOff val="25000"/>
      </a:schemeClr>
    </cs:fontRef>
    <cs:defRPr sz="900"/>
  </cs:dataLabel>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bwMode="auto">
      <a:prstGeom prst="rect">
        <a:avLst/>
      </a:prstGeom>
      <a:ln w="19050" cap="rnd">
        <a:solidFill>
          <a:schemeClr val="phClr"/>
        </a:solidFill>
        <a:round/>
      </a:ln>
    </cs:spPr>
  </cs:dataPointLine>
  <cs:dataPointMarker>
    <cs:lnRef idx="0">
      <cs:styleClr val="auto"/>
    </cs:lnRef>
    <cs:fillRef idx="1">
      <cs:styleClr val="auto"/>
    </cs:fillRef>
    <cs:effectRef idx="0"/>
    <cs:fontRef idx="minor">
      <a:schemeClr val="tx1"/>
    </cs:fontRef>
    <cs:spPr bwMode="auto">
      <a:prstGeom prst="rect">
        <a:avLst/>
      </a:prstGeom>
      <a:ln w="9525">
        <a:solidFill>
          <a:schemeClr val="phClr"/>
        </a:solidFill>
      </a:ln>
    </cs:spPr>
  </cs:dataPointMarker>
  <cs:dataPointWireframe>
    <cs:lnRef idx="0">
      <cs:styleClr val="auto"/>
    </cs:lnRef>
    <cs:fillRef idx="0"/>
    <cs:effectRef idx="0"/>
    <cs:fontRef idx="minor">
      <a:schemeClr val="dk1"/>
    </cs:fontRef>
    <cs:spPr bwMode="auto">
      <a:prstGeom prst="rect">
        <a:avLst/>
      </a:prstGeom>
      <a:ln w="9525" cap="rnd">
        <a:solidFill>
          <a:schemeClr val="phClr"/>
        </a:solidFill>
        <a:round/>
      </a:ln>
    </cs:spPr>
  </cs:dataPointWireframe>
  <cs:dataTable>
    <cs:lnRef idx="0"/>
    <cs:fillRef idx="0"/>
    <cs:effectRef idx="0"/>
    <cs:fontRef idx="minor">
      <a:schemeClr val="tx1">
        <a:lumMod val="65000"/>
        <a:lumOff val="35000"/>
      </a:schemeClr>
    </cs:fontRef>
    <cs:spPr bwMode="auto">
      <a:prstGeom prst="rect">
        <a:avLst/>
      </a:prstGeom>
      <a:noFill/>
      <a:ln w="9525" cap="flat" cmpd="sng" algn="ctr">
        <a:solidFill>
          <a:schemeClr val="tx1">
            <a:lumMod val="15000"/>
            <a:lumOff val="85000"/>
          </a:schemeClr>
        </a:solidFill>
        <a:round/>
      </a:ln>
    </cs:spPr>
    <cs:defRPr sz="900"/>
  </cs:dataTable>
  <cs:downBar>
    <cs:lnRef idx="0"/>
    <cs:fillRef idx="0"/>
    <cs:effectRef idx="0"/>
    <cs:fontRef idx="minor">
      <a:schemeClr val="tx1"/>
    </cs:fontRef>
    <cs:spPr bwMode="auto">
      <a:prstGeom prst="rect">
        <a:avLst/>
      </a:prstGeom>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dropLine>
  <cs:errorBar>
    <cs:lnRef idx="0"/>
    <cs:fillRef idx="0"/>
    <cs:effectRef idx="0"/>
    <cs:fontRef idx="minor">
      <a:schemeClr val="tx1"/>
    </cs:fontRef>
    <cs:spPr bwMode="auto">
      <a:prstGeom prst="rect">
        <a:avLst/>
      </a:prstGeom>
      <a:ln w="9525" cap="flat" cmpd="sng" algn="ctr">
        <a:solidFill>
          <a:schemeClr val="tx1">
            <a:lumMod val="65000"/>
            <a:lumOff val="35000"/>
          </a:schemeClr>
        </a:solidFill>
        <a:round/>
      </a:ln>
    </cs:spPr>
  </cs:errorBar>
  <cs:floor>
    <cs:lnRef idx="0"/>
    <cs:fillRef idx="0"/>
    <cs:effectRef idx="0"/>
    <cs:fontRef idx="minor">
      <a:schemeClr val="tx1"/>
    </cs:fontRef>
    <cs:spPr bwMode="auto">
      <a:prstGeom prst="rect">
        <a:avLst/>
      </a:prstGeom>
      <a:noFill/>
      <a:ln>
        <a:noFill/>
      </a:ln>
    </cs:spPr>
  </cs:floor>
  <cs:gridlineMajor>
    <cs:lnRef idx="0"/>
    <cs:fillRef idx="0"/>
    <cs:effectRef idx="0"/>
    <cs:fontRef idx="minor">
      <a:schemeClr val="tx1"/>
    </cs:fontRef>
    <cs:spPr bwMode="auto">
      <a:prstGeom prst="rect">
        <a:avLst/>
      </a:prstGeom>
      <a:ln w="9525" cap="flat" cmpd="sng" algn="ctr">
        <a:solidFill>
          <a:schemeClr val="tx1">
            <a:lumMod val="15000"/>
            <a:lumOff val="85000"/>
          </a:schemeClr>
        </a:solidFill>
        <a:round/>
      </a:ln>
    </cs:spPr>
  </cs:gridlineMajor>
  <cs:gridlineMinor>
    <cs:lnRef idx="0"/>
    <cs:fillRef idx="0"/>
    <cs:effectRef idx="0"/>
    <cs:fontRef idx="minor">
      <a:schemeClr val="tx1"/>
    </cs:fontRef>
    <cs:spPr bwMode="auto">
      <a:prstGeom prst="rect">
        <a:avLst/>
      </a:prstGeom>
      <a:ln w="9525" cap="flat" cmpd="sng" algn="ctr">
        <a:solidFill>
          <a:schemeClr val="tx1">
            <a:lumMod val="5000"/>
            <a:lumOff val="95000"/>
          </a:schemeClr>
        </a:solidFill>
        <a:round/>
      </a:ln>
    </cs:spPr>
  </cs:gridlineMinor>
  <cs:hiLoLine>
    <cs:lnRef idx="0"/>
    <cs:fillRef idx="0"/>
    <cs:effectRef idx="0"/>
    <cs:fontRef idx="minor">
      <a:schemeClr val="tx1"/>
    </cs:fontRef>
    <cs:spPr bwMode="auto">
      <a:prstGeom prst="rect">
        <a:avLst/>
      </a:prstGeom>
      <a:ln w="9525" cap="flat" cmpd="sng" algn="ctr">
        <a:solidFill>
          <a:schemeClr val="tx1">
            <a:lumMod val="50000"/>
            <a:lumOff val="50000"/>
          </a:schemeClr>
        </a:solidFill>
        <a:round/>
      </a:ln>
    </cs:spPr>
  </cs:hiLoLine>
  <cs:leader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spc="0"/>
  </cs:title>
  <cs:trendline>
    <cs:lnRef idx="0">
      <cs:styleClr val="auto"/>
    </cs:lnRef>
    <cs:fillRef idx="0"/>
    <cs:effectRef idx="0"/>
    <cs:fontRef idx="minor">
      <a:schemeClr val="tx1"/>
    </cs:fontRef>
    <cs:spPr bwMode="auto">
      <a:prstGeom prst="rect">
        <a:avLst/>
      </a:prstGeom>
      <a:ln w="19050" cap="rnd">
        <a:solidFill>
          <a:schemeClr val="phClr"/>
        </a:solidFill>
        <a:prstDash val="sysDot"/>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bwMode="auto">
      <a:prstGeom prst="rect">
        <a:avLst/>
      </a:prstGeom>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bwMode="auto">
      <a:prstGeom prst="rect">
        <a:avLst/>
      </a:prstGeom>
      <a:ln w="9525" cap="flat" cmpd="sng" algn="ctr">
        <a:solidFill>
          <a:schemeClr val="tx1">
            <a:lumMod val="25000"/>
            <a:lumOff val="75000"/>
          </a:schemeClr>
        </a:solidFill>
        <a:round/>
      </a:ln>
    </cs:spPr>
    <cs:defRPr sz="900"/>
  </cs:valueAxis>
  <cs:wall>
    <cs:lnRef idx="0"/>
    <cs:fillRef idx="0"/>
    <cs:effectRef idx="0"/>
    <cs:fontRef idx="minor">
      <a:schemeClr val="tx1"/>
    </cs:fontRef>
    <cs:spPr bwMode="auto">
      <a:prstGeom prst="rect">
        <a:avLst/>
      </a:prstGeom>
      <a:noFill/>
      <a:ln>
        <a:noFill/>
      </a:ln>
    </cs:spPr>
  </cs:wall>
  <cs:dataPointMarkerLayout symbol="circle" size="5"/>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cs:axisTitle>
  <cs:categoryAxis>
    <cs:lnRef idx="0"/>
    <cs:fillRef idx="0"/>
    <cs:effectRef idx="0"/>
    <cs:fontRef idx="minor">
      <a:schemeClr val="tx1">
        <a:lumMod val="65000"/>
        <a:lumOff val="35000"/>
      </a:schemeClr>
    </cs:fontRef>
    <cs:spPr bwMode="auto">
      <a:prstGeom prst="rect">
        <a:avLst/>
      </a:prstGeom>
      <a:ln w="9525" cap="flat" cmpd="sng" algn="ctr">
        <a:solidFill>
          <a:schemeClr val="tx1">
            <a:lumMod val="25000"/>
            <a:lumOff val="75000"/>
          </a:schemeClr>
        </a:solidFill>
        <a:round/>
      </a:ln>
    </cs:spPr>
    <cs:defRPr sz="900"/>
  </cs:categoryAxis>
  <cs:chartArea>
    <cs:lnRef idx="0"/>
    <cs:fillRef idx="0"/>
    <cs:effectRef idx="0"/>
    <cs:fontRef idx="minor">
      <a:schemeClr val="tx1"/>
    </cs:fontRef>
    <cs:spPr bwMode="auto">
      <a:prstGeom prst="rect">
        <a:avLst/>
      </a:prstGeom>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75000"/>
        <a:lumOff val="25000"/>
      </a:schemeClr>
    </cs:fontRef>
    <cs:defRPr sz="900"/>
  </cs:dataLabel>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bwMode="auto">
      <a:prstGeom prst="rect">
        <a:avLst/>
      </a:prstGeom>
      <a:ln w="19050" cap="rnd">
        <a:solidFill>
          <a:schemeClr val="phClr"/>
        </a:solidFill>
        <a:round/>
      </a:ln>
    </cs:spPr>
  </cs:dataPointLine>
  <cs:dataPointMarker>
    <cs:lnRef idx="0">
      <cs:styleClr val="auto"/>
    </cs:lnRef>
    <cs:fillRef idx="1">
      <cs:styleClr val="auto"/>
    </cs:fillRef>
    <cs:effectRef idx="0"/>
    <cs:fontRef idx="minor">
      <a:schemeClr val="tx1"/>
    </cs:fontRef>
    <cs:spPr bwMode="auto">
      <a:prstGeom prst="rect">
        <a:avLst/>
      </a:prstGeom>
      <a:ln w="9525">
        <a:solidFill>
          <a:schemeClr val="phClr"/>
        </a:solidFill>
      </a:ln>
    </cs:spPr>
  </cs:dataPointMarker>
  <cs:dataPointWireframe>
    <cs:lnRef idx="0">
      <cs:styleClr val="auto"/>
    </cs:lnRef>
    <cs:fillRef idx="0"/>
    <cs:effectRef idx="0"/>
    <cs:fontRef idx="minor">
      <a:schemeClr val="dk1"/>
    </cs:fontRef>
    <cs:spPr bwMode="auto">
      <a:prstGeom prst="rect">
        <a:avLst/>
      </a:prstGeom>
      <a:ln w="9525" cap="rnd">
        <a:solidFill>
          <a:schemeClr val="phClr"/>
        </a:solidFill>
        <a:round/>
      </a:ln>
    </cs:spPr>
  </cs:dataPointWireframe>
  <cs:dataTable>
    <cs:lnRef idx="0"/>
    <cs:fillRef idx="0"/>
    <cs:effectRef idx="0"/>
    <cs:fontRef idx="minor">
      <a:schemeClr val="tx1">
        <a:lumMod val="65000"/>
        <a:lumOff val="35000"/>
      </a:schemeClr>
    </cs:fontRef>
    <cs:spPr bwMode="auto">
      <a:prstGeom prst="rect">
        <a:avLst/>
      </a:prstGeom>
      <a:noFill/>
      <a:ln w="9525" cap="flat" cmpd="sng" algn="ctr">
        <a:solidFill>
          <a:schemeClr val="tx1">
            <a:lumMod val="15000"/>
            <a:lumOff val="85000"/>
          </a:schemeClr>
        </a:solidFill>
        <a:round/>
      </a:ln>
    </cs:spPr>
    <cs:defRPr sz="900"/>
  </cs:dataTable>
  <cs:downBar>
    <cs:lnRef idx="0"/>
    <cs:fillRef idx="0"/>
    <cs:effectRef idx="0"/>
    <cs:fontRef idx="minor">
      <a:schemeClr val="tx1"/>
    </cs:fontRef>
    <cs:spPr bwMode="auto">
      <a:prstGeom prst="rect">
        <a:avLst/>
      </a:prstGeom>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dropLine>
  <cs:errorBar>
    <cs:lnRef idx="0"/>
    <cs:fillRef idx="0"/>
    <cs:effectRef idx="0"/>
    <cs:fontRef idx="minor">
      <a:schemeClr val="tx1"/>
    </cs:fontRef>
    <cs:spPr bwMode="auto">
      <a:prstGeom prst="rect">
        <a:avLst/>
      </a:prstGeom>
      <a:ln w="9525" cap="flat" cmpd="sng" algn="ctr">
        <a:solidFill>
          <a:schemeClr val="tx1">
            <a:lumMod val="65000"/>
            <a:lumOff val="35000"/>
          </a:schemeClr>
        </a:solidFill>
        <a:round/>
      </a:ln>
    </cs:spPr>
  </cs:errorBar>
  <cs:floor>
    <cs:lnRef idx="0"/>
    <cs:fillRef idx="0"/>
    <cs:effectRef idx="0"/>
    <cs:fontRef idx="minor">
      <a:schemeClr val="tx1"/>
    </cs:fontRef>
    <cs:spPr bwMode="auto">
      <a:prstGeom prst="rect">
        <a:avLst/>
      </a:prstGeom>
      <a:noFill/>
      <a:ln>
        <a:noFill/>
      </a:ln>
    </cs:spPr>
  </cs:floor>
  <cs:gridlineMajor>
    <cs:lnRef idx="0"/>
    <cs:fillRef idx="0"/>
    <cs:effectRef idx="0"/>
    <cs:fontRef idx="minor">
      <a:schemeClr val="tx1"/>
    </cs:fontRef>
    <cs:spPr bwMode="auto">
      <a:prstGeom prst="rect">
        <a:avLst/>
      </a:prstGeom>
      <a:ln w="9525" cap="flat" cmpd="sng" algn="ctr">
        <a:solidFill>
          <a:schemeClr val="tx1">
            <a:lumMod val="15000"/>
            <a:lumOff val="85000"/>
          </a:schemeClr>
        </a:solidFill>
        <a:round/>
      </a:ln>
    </cs:spPr>
  </cs:gridlineMajor>
  <cs:gridlineMinor>
    <cs:lnRef idx="0"/>
    <cs:fillRef idx="0"/>
    <cs:effectRef idx="0"/>
    <cs:fontRef idx="minor">
      <a:schemeClr val="tx1"/>
    </cs:fontRef>
    <cs:spPr bwMode="auto">
      <a:prstGeom prst="rect">
        <a:avLst/>
      </a:prstGeom>
      <a:ln w="9525" cap="flat" cmpd="sng" algn="ctr">
        <a:solidFill>
          <a:schemeClr val="tx1">
            <a:lumMod val="5000"/>
            <a:lumOff val="95000"/>
          </a:schemeClr>
        </a:solidFill>
        <a:round/>
      </a:ln>
    </cs:spPr>
  </cs:gridlineMinor>
  <cs:hiLoLine>
    <cs:lnRef idx="0"/>
    <cs:fillRef idx="0"/>
    <cs:effectRef idx="0"/>
    <cs:fontRef idx="minor">
      <a:schemeClr val="tx1"/>
    </cs:fontRef>
    <cs:spPr bwMode="auto">
      <a:prstGeom prst="rect">
        <a:avLst/>
      </a:prstGeom>
      <a:ln w="9525" cap="flat" cmpd="sng" algn="ctr">
        <a:solidFill>
          <a:schemeClr val="tx1">
            <a:lumMod val="50000"/>
            <a:lumOff val="50000"/>
          </a:schemeClr>
        </a:solidFill>
        <a:round/>
      </a:ln>
    </cs:spPr>
  </cs:hiLoLine>
  <cs:leader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spc="0"/>
  </cs:title>
  <cs:trendline>
    <cs:lnRef idx="0">
      <cs:styleClr val="auto"/>
    </cs:lnRef>
    <cs:fillRef idx="0"/>
    <cs:effectRef idx="0"/>
    <cs:fontRef idx="minor">
      <a:schemeClr val="tx1"/>
    </cs:fontRef>
    <cs:spPr bwMode="auto">
      <a:prstGeom prst="rect">
        <a:avLst/>
      </a:prstGeom>
      <a:ln w="19050" cap="rnd">
        <a:solidFill>
          <a:schemeClr val="phClr"/>
        </a:solidFill>
        <a:prstDash val="sysDot"/>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bwMode="auto">
      <a:prstGeom prst="rect">
        <a:avLst/>
      </a:prstGeom>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bwMode="auto">
      <a:prstGeom prst="rect">
        <a:avLst/>
      </a:prstGeom>
      <a:ln w="9525" cap="flat" cmpd="sng" algn="ctr">
        <a:solidFill>
          <a:schemeClr val="tx1">
            <a:lumMod val="25000"/>
            <a:lumOff val="75000"/>
          </a:schemeClr>
        </a:solidFill>
        <a:round/>
      </a:ln>
    </cs:spPr>
    <cs:defRPr sz="900"/>
  </cs:valueAxis>
  <cs:wall>
    <cs:lnRef idx="0"/>
    <cs:fillRef idx="0"/>
    <cs:effectRef idx="0"/>
    <cs:fontRef idx="minor">
      <a:schemeClr val="tx1"/>
    </cs:fontRef>
    <cs:spPr bwMode="auto">
      <a:prstGeom prst="rect">
        <a:avLst/>
      </a:prstGeom>
      <a:noFill/>
      <a:ln>
        <a:noFill/>
      </a:ln>
    </cs:spPr>
  </cs:wall>
  <cs:dataPointMarkerLayout symbol="circle" size="5"/>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cs:axisTitle>
  <cs:categoryAxis>
    <cs:lnRef idx="0"/>
    <cs:fillRef idx="0"/>
    <cs:effectRef idx="0"/>
    <cs:fontRef idx="minor">
      <a:schemeClr val="tx1">
        <a:lumMod val="65000"/>
        <a:lumOff val="35000"/>
      </a:schemeClr>
    </cs:fontRef>
    <cs:spPr bwMode="auto">
      <a:prstGeom prst="rect">
        <a:avLst/>
      </a:prstGeom>
      <a:ln w="9525" cap="flat" cmpd="sng" algn="ctr">
        <a:solidFill>
          <a:schemeClr val="tx1">
            <a:lumMod val="25000"/>
            <a:lumOff val="75000"/>
          </a:schemeClr>
        </a:solidFill>
        <a:round/>
      </a:ln>
    </cs:spPr>
    <cs:defRPr sz="900"/>
  </cs:categoryAxis>
  <cs:chartArea>
    <cs:lnRef idx="0"/>
    <cs:fillRef idx="0"/>
    <cs:effectRef idx="0"/>
    <cs:fontRef idx="minor">
      <a:schemeClr val="tx1"/>
    </cs:fontRef>
    <cs:spPr bwMode="auto">
      <a:prstGeom prst="rect">
        <a:avLst/>
      </a:prstGeom>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75000"/>
        <a:lumOff val="25000"/>
      </a:schemeClr>
    </cs:fontRef>
    <cs:defRPr sz="900"/>
  </cs:dataLabel>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bwMode="auto">
      <a:prstGeom prst="rect">
        <a:avLst/>
      </a:prstGeom>
      <a:ln w="19050" cap="rnd">
        <a:solidFill>
          <a:schemeClr val="phClr"/>
        </a:solidFill>
        <a:round/>
      </a:ln>
    </cs:spPr>
  </cs:dataPointLine>
  <cs:dataPointMarker>
    <cs:lnRef idx="0">
      <cs:styleClr val="auto"/>
    </cs:lnRef>
    <cs:fillRef idx="1">
      <cs:styleClr val="auto"/>
    </cs:fillRef>
    <cs:effectRef idx="0"/>
    <cs:fontRef idx="minor">
      <a:schemeClr val="tx1"/>
    </cs:fontRef>
    <cs:spPr bwMode="auto">
      <a:prstGeom prst="rect">
        <a:avLst/>
      </a:prstGeom>
      <a:ln w="9525">
        <a:solidFill>
          <a:schemeClr val="phClr"/>
        </a:solidFill>
      </a:ln>
    </cs:spPr>
  </cs:dataPointMarker>
  <cs:dataPointWireframe>
    <cs:lnRef idx="0">
      <cs:styleClr val="auto"/>
    </cs:lnRef>
    <cs:fillRef idx="0"/>
    <cs:effectRef idx="0"/>
    <cs:fontRef idx="minor">
      <a:schemeClr val="dk1"/>
    </cs:fontRef>
    <cs:spPr bwMode="auto">
      <a:prstGeom prst="rect">
        <a:avLst/>
      </a:prstGeom>
      <a:ln w="9525" cap="rnd">
        <a:solidFill>
          <a:schemeClr val="phClr"/>
        </a:solidFill>
        <a:round/>
      </a:ln>
    </cs:spPr>
  </cs:dataPointWireframe>
  <cs:dataTable>
    <cs:lnRef idx="0"/>
    <cs:fillRef idx="0"/>
    <cs:effectRef idx="0"/>
    <cs:fontRef idx="minor">
      <a:schemeClr val="tx1">
        <a:lumMod val="65000"/>
        <a:lumOff val="35000"/>
      </a:schemeClr>
    </cs:fontRef>
    <cs:spPr bwMode="auto">
      <a:prstGeom prst="rect">
        <a:avLst/>
      </a:prstGeom>
      <a:noFill/>
      <a:ln w="9525" cap="flat" cmpd="sng" algn="ctr">
        <a:solidFill>
          <a:schemeClr val="tx1">
            <a:lumMod val="15000"/>
            <a:lumOff val="85000"/>
          </a:schemeClr>
        </a:solidFill>
        <a:round/>
      </a:ln>
    </cs:spPr>
    <cs:defRPr sz="900"/>
  </cs:dataTable>
  <cs:downBar>
    <cs:lnRef idx="0"/>
    <cs:fillRef idx="0"/>
    <cs:effectRef idx="0"/>
    <cs:fontRef idx="minor">
      <a:schemeClr val="tx1"/>
    </cs:fontRef>
    <cs:spPr bwMode="auto">
      <a:prstGeom prst="rect">
        <a:avLst/>
      </a:prstGeom>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dropLine>
  <cs:errorBar>
    <cs:lnRef idx="0"/>
    <cs:fillRef idx="0"/>
    <cs:effectRef idx="0"/>
    <cs:fontRef idx="minor">
      <a:schemeClr val="tx1"/>
    </cs:fontRef>
    <cs:spPr bwMode="auto">
      <a:prstGeom prst="rect">
        <a:avLst/>
      </a:prstGeom>
      <a:ln w="9525" cap="flat" cmpd="sng" algn="ctr">
        <a:solidFill>
          <a:schemeClr val="tx1">
            <a:lumMod val="65000"/>
            <a:lumOff val="35000"/>
          </a:schemeClr>
        </a:solidFill>
        <a:round/>
      </a:ln>
    </cs:spPr>
  </cs:errorBar>
  <cs:floor>
    <cs:lnRef idx="0"/>
    <cs:fillRef idx="0"/>
    <cs:effectRef idx="0"/>
    <cs:fontRef idx="minor">
      <a:schemeClr val="tx1"/>
    </cs:fontRef>
    <cs:spPr bwMode="auto">
      <a:prstGeom prst="rect">
        <a:avLst/>
      </a:prstGeom>
      <a:noFill/>
      <a:ln>
        <a:noFill/>
      </a:ln>
    </cs:spPr>
  </cs:floor>
  <cs:gridlineMajor>
    <cs:lnRef idx="0"/>
    <cs:fillRef idx="0"/>
    <cs:effectRef idx="0"/>
    <cs:fontRef idx="minor">
      <a:schemeClr val="tx1"/>
    </cs:fontRef>
    <cs:spPr bwMode="auto">
      <a:prstGeom prst="rect">
        <a:avLst/>
      </a:prstGeom>
      <a:ln w="9525" cap="flat" cmpd="sng" algn="ctr">
        <a:solidFill>
          <a:schemeClr val="tx1">
            <a:lumMod val="15000"/>
            <a:lumOff val="85000"/>
          </a:schemeClr>
        </a:solidFill>
        <a:round/>
      </a:ln>
    </cs:spPr>
  </cs:gridlineMajor>
  <cs:gridlineMinor>
    <cs:lnRef idx="0"/>
    <cs:fillRef idx="0"/>
    <cs:effectRef idx="0"/>
    <cs:fontRef idx="minor">
      <a:schemeClr val="tx1"/>
    </cs:fontRef>
    <cs:spPr bwMode="auto">
      <a:prstGeom prst="rect">
        <a:avLst/>
      </a:prstGeom>
      <a:ln w="9525" cap="flat" cmpd="sng" algn="ctr">
        <a:solidFill>
          <a:schemeClr val="tx1">
            <a:lumMod val="5000"/>
            <a:lumOff val="95000"/>
          </a:schemeClr>
        </a:solidFill>
        <a:round/>
      </a:ln>
    </cs:spPr>
  </cs:gridlineMinor>
  <cs:hiLoLine>
    <cs:lnRef idx="0"/>
    <cs:fillRef idx="0"/>
    <cs:effectRef idx="0"/>
    <cs:fontRef idx="minor">
      <a:schemeClr val="tx1"/>
    </cs:fontRef>
    <cs:spPr bwMode="auto">
      <a:prstGeom prst="rect">
        <a:avLst/>
      </a:prstGeom>
      <a:ln w="9525" cap="flat" cmpd="sng" algn="ctr">
        <a:solidFill>
          <a:schemeClr val="tx1">
            <a:lumMod val="50000"/>
            <a:lumOff val="50000"/>
          </a:schemeClr>
        </a:solidFill>
        <a:round/>
      </a:ln>
    </cs:spPr>
  </cs:hiLoLine>
  <cs:leader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spc="0"/>
  </cs:title>
  <cs:trendline>
    <cs:lnRef idx="0">
      <cs:styleClr val="auto"/>
    </cs:lnRef>
    <cs:fillRef idx="0"/>
    <cs:effectRef idx="0"/>
    <cs:fontRef idx="minor">
      <a:schemeClr val="tx1"/>
    </cs:fontRef>
    <cs:spPr bwMode="auto">
      <a:prstGeom prst="rect">
        <a:avLst/>
      </a:prstGeom>
      <a:ln w="19050" cap="rnd">
        <a:solidFill>
          <a:schemeClr val="phClr"/>
        </a:solidFill>
        <a:prstDash val="sysDot"/>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bwMode="auto">
      <a:prstGeom prst="rect">
        <a:avLst/>
      </a:prstGeom>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bwMode="auto">
      <a:prstGeom prst="rect">
        <a:avLst/>
      </a:prstGeom>
      <a:ln w="9525" cap="flat" cmpd="sng" algn="ctr">
        <a:solidFill>
          <a:schemeClr val="tx1">
            <a:lumMod val="25000"/>
            <a:lumOff val="75000"/>
          </a:schemeClr>
        </a:solidFill>
        <a:round/>
      </a:ln>
    </cs:spPr>
    <cs:defRPr sz="900"/>
  </cs:valueAxis>
  <cs:wall>
    <cs:lnRef idx="0"/>
    <cs:fillRef idx="0"/>
    <cs:effectRef idx="0"/>
    <cs:fontRef idx="minor">
      <a:schemeClr val="tx1"/>
    </cs:fontRef>
    <cs:spPr bwMode="auto">
      <a:prstGeom prst="rect">
        <a:avLst/>
      </a:prstGeom>
      <a:noFill/>
      <a:ln>
        <a:noFill/>
      </a:ln>
    </cs:spPr>
  </cs:wall>
  <cs:dataPointMarkerLayout symbol="circle" size="5"/>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cs:axisTitle>
  <cs:categoryAxis>
    <cs:lnRef idx="0"/>
    <cs:fillRef idx="0"/>
    <cs:effectRef idx="0"/>
    <cs:fontRef idx="minor">
      <a:schemeClr val="tx1">
        <a:lumMod val="65000"/>
        <a:lumOff val="35000"/>
      </a:schemeClr>
    </cs:fontRef>
    <cs:spPr bwMode="auto">
      <a:prstGeom prst="rect">
        <a:avLst/>
      </a:prstGeom>
      <a:ln w="9525" cap="flat" cmpd="sng" algn="ctr">
        <a:solidFill>
          <a:schemeClr val="tx1">
            <a:lumMod val="25000"/>
            <a:lumOff val="75000"/>
          </a:schemeClr>
        </a:solidFill>
        <a:round/>
      </a:ln>
    </cs:spPr>
    <cs:defRPr sz="900"/>
  </cs:categoryAxis>
  <cs:chartArea>
    <cs:lnRef idx="0"/>
    <cs:fillRef idx="0"/>
    <cs:effectRef idx="0"/>
    <cs:fontRef idx="minor">
      <a:schemeClr val="tx1"/>
    </cs:fontRef>
    <cs:spPr bwMode="auto">
      <a:prstGeom prst="rect">
        <a:avLst/>
      </a:prstGeom>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75000"/>
        <a:lumOff val="25000"/>
      </a:schemeClr>
    </cs:fontRef>
    <cs:defRPr sz="900"/>
  </cs:dataLabel>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bwMode="auto">
      <a:prstGeom prst="rect">
        <a:avLst/>
      </a:prstGeom>
      <a:ln w="19050" cap="rnd">
        <a:solidFill>
          <a:schemeClr val="phClr"/>
        </a:solidFill>
        <a:round/>
      </a:ln>
    </cs:spPr>
  </cs:dataPointLine>
  <cs:dataPointMarker>
    <cs:lnRef idx="0">
      <cs:styleClr val="auto"/>
    </cs:lnRef>
    <cs:fillRef idx="1">
      <cs:styleClr val="auto"/>
    </cs:fillRef>
    <cs:effectRef idx="0"/>
    <cs:fontRef idx="minor">
      <a:schemeClr val="tx1"/>
    </cs:fontRef>
    <cs:spPr bwMode="auto">
      <a:prstGeom prst="rect">
        <a:avLst/>
      </a:prstGeom>
      <a:ln w="9525">
        <a:solidFill>
          <a:schemeClr val="phClr"/>
        </a:solidFill>
      </a:ln>
    </cs:spPr>
  </cs:dataPointMarker>
  <cs:dataPointWireframe>
    <cs:lnRef idx="0">
      <cs:styleClr val="auto"/>
    </cs:lnRef>
    <cs:fillRef idx="0"/>
    <cs:effectRef idx="0"/>
    <cs:fontRef idx="minor">
      <a:schemeClr val="dk1"/>
    </cs:fontRef>
    <cs:spPr bwMode="auto">
      <a:prstGeom prst="rect">
        <a:avLst/>
      </a:prstGeom>
      <a:ln w="9525" cap="rnd">
        <a:solidFill>
          <a:schemeClr val="phClr"/>
        </a:solidFill>
        <a:round/>
      </a:ln>
    </cs:spPr>
  </cs:dataPointWireframe>
  <cs:dataTable>
    <cs:lnRef idx="0"/>
    <cs:fillRef idx="0"/>
    <cs:effectRef idx="0"/>
    <cs:fontRef idx="minor">
      <a:schemeClr val="tx1">
        <a:lumMod val="65000"/>
        <a:lumOff val="35000"/>
      </a:schemeClr>
    </cs:fontRef>
    <cs:spPr bwMode="auto">
      <a:prstGeom prst="rect">
        <a:avLst/>
      </a:prstGeom>
      <a:noFill/>
      <a:ln w="9525" cap="flat" cmpd="sng" algn="ctr">
        <a:solidFill>
          <a:schemeClr val="tx1">
            <a:lumMod val="15000"/>
            <a:lumOff val="85000"/>
          </a:schemeClr>
        </a:solidFill>
        <a:round/>
      </a:ln>
    </cs:spPr>
    <cs:defRPr sz="900"/>
  </cs:dataTable>
  <cs:downBar>
    <cs:lnRef idx="0"/>
    <cs:fillRef idx="0"/>
    <cs:effectRef idx="0"/>
    <cs:fontRef idx="minor">
      <a:schemeClr val="tx1"/>
    </cs:fontRef>
    <cs:spPr bwMode="auto">
      <a:prstGeom prst="rect">
        <a:avLst/>
      </a:prstGeom>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dropLine>
  <cs:errorBar>
    <cs:lnRef idx="0"/>
    <cs:fillRef idx="0"/>
    <cs:effectRef idx="0"/>
    <cs:fontRef idx="minor">
      <a:schemeClr val="tx1"/>
    </cs:fontRef>
    <cs:spPr bwMode="auto">
      <a:prstGeom prst="rect">
        <a:avLst/>
      </a:prstGeom>
      <a:ln w="9525" cap="flat" cmpd="sng" algn="ctr">
        <a:solidFill>
          <a:schemeClr val="tx1">
            <a:lumMod val="65000"/>
            <a:lumOff val="35000"/>
          </a:schemeClr>
        </a:solidFill>
        <a:round/>
      </a:ln>
    </cs:spPr>
  </cs:errorBar>
  <cs:floor>
    <cs:lnRef idx="0"/>
    <cs:fillRef idx="0"/>
    <cs:effectRef idx="0"/>
    <cs:fontRef idx="minor">
      <a:schemeClr val="tx1"/>
    </cs:fontRef>
    <cs:spPr bwMode="auto">
      <a:prstGeom prst="rect">
        <a:avLst/>
      </a:prstGeom>
      <a:noFill/>
      <a:ln>
        <a:noFill/>
      </a:ln>
    </cs:spPr>
  </cs:floor>
  <cs:gridlineMajor>
    <cs:lnRef idx="0"/>
    <cs:fillRef idx="0"/>
    <cs:effectRef idx="0"/>
    <cs:fontRef idx="minor">
      <a:schemeClr val="tx1"/>
    </cs:fontRef>
    <cs:spPr bwMode="auto">
      <a:prstGeom prst="rect">
        <a:avLst/>
      </a:prstGeom>
      <a:ln w="9525" cap="flat" cmpd="sng" algn="ctr">
        <a:solidFill>
          <a:schemeClr val="tx1">
            <a:lumMod val="15000"/>
            <a:lumOff val="85000"/>
          </a:schemeClr>
        </a:solidFill>
        <a:round/>
      </a:ln>
    </cs:spPr>
  </cs:gridlineMajor>
  <cs:gridlineMinor>
    <cs:lnRef idx="0"/>
    <cs:fillRef idx="0"/>
    <cs:effectRef idx="0"/>
    <cs:fontRef idx="minor">
      <a:schemeClr val="tx1"/>
    </cs:fontRef>
    <cs:spPr bwMode="auto">
      <a:prstGeom prst="rect">
        <a:avLst/>
      </a:prstGeom>
      <a:ln w="9525" cap="flat" cmpd="sng" algn="ctr">
        <a:solidFill>
          <a:schemeClr val="tx1">
            <a:lumMod val="5000"/>
            <a:lumOff val="95000"/>
          </a:schemeClr>
        </a:solidFill>
        <a:round/>
      </a:ln>
    </cs:spPr>
  </cs:gridlineMinor>
  <cs:hiLoLine>
    <cs:lnRef idx="0"/>
    <cs:fillRef idx="0"/>
    <cs:effectRef idx="0"/>
    <cs:fontRef idx="minor">
      <a:schemeClr val="tx1"/>
    </cs:fontRef>
    <cs:spPr bwMode="auto">
      <a:prstGeom prst="rect">
        <a:avLst/>
      </a:prstGeom>
      <a:ln w="9525" cap="flat" cmpd="sng" algn="ctr">
        <a:solidFill>
          <a:schemeClr val="tx1">
            <a:lumMod val="50000"/>
            <a:lumOff val="50000"/>
          </a:schemeClr>
        </a:solidFill>
        <a:round/>
      </a:ln>
    </cs:spPr>
  </cs:hiLoLine>
  <cs:leader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spc="0"/>
  </cs:title>
  <cs:trendline>
    <cs:lnRef idx="0">
      <cs:styleClr val="auto"/>
    </cs:lnRef>
    <cs:fillRef idx="0"/>
    <cs:effectRef idx="0"/>
    <cs:fontRef idx="minor">
      <a:schemeClr val="tx1"/>
    </cs:fontRef>
    <cs:spPr bwMode="auto">
      <a:prstGeom prst="rect">
        <a:avLst/>
      </a:prstGeom>
      <a:ln w="19050" cap="rnd">
        <a:solidFill>
          <a:schemeClr val="phClr"/>
        </a:solidFill>
        <a:prstDash val="sysDot"/>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bwMode="auto">
      <a:prstGeom prst="rect">
        <a:avLst/>
      </a:prstGeom>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bwMode="auto">
      <a:prstGeom prst="rect">
        <a:avLst/>
      </a:prstGeom>
      <a:ln w="9525" cap="flat" cmpd="sng" algn="ctr">
        <a:solidFill>
          <a:schemeClr val="tx1">
            <a:lumMod val="25000"/>
            <a:lumOff val="75000"/>
          </a:schemeClr>
        </a:solidFill>
        <a:round/>
      </a:ln>
    </cs:spPr>
    <cs:defRPr sz="900"/>
  </cs:valueAxis>
  <cs:wall>
    <cs:lnRef idx="0"/>
    <cs:fillRef idx="0"/>
    <cs:effectRef idx="0"/>
    <cs:fontRef idx="minor">
      <a:schemeClr val="tx1"/>
    </cs:fontRef>
    <cs:spPr bwMode="auto">
      <a:prstGeom prst="rect">
        <a:avLst/>
      </a:prstGeom>
      <a:noFill/>
      <a:ln>
        <a:noFill/>
      </a:ln>
    </cs:spPr>
  </cs:wall>
  <cs:dataPointMarkerLayout symbol="circle" size="5"/>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cs:axisTitle>
  <cs:categoryAxis>
    <cs:lnRef idx="0"/>
    <cs:fillRef idx="0"/>
    <cs:effectRef idx="0"/>
    <cs:fontRef idx="minor">
      <a:schemeClr val="tx1">
        <a:lumMod val="65000"/>
        <a:lumOff val="35000"/>
      </a:schemeClr>
    </cs:fontRef>
    <cs:spPr bwMode="auto">
      <a:prstGeom prst="rect">
        <a:avLst/>
      </a:prstGeom>
      <a:ln w="9525" cap="flat" cmpd="sng" algn="ctr">
        <a:solidFill>
          <a:schemeClr val="tx1">
            <a:lumMod val="15000"/>
            <a:lumOff val="85000"/>
          </a:schemeClr>
        </a:solidFill>
        <a:round/>
      </a:ln>
    </cs:spPr>
    <cs:defRPr sz="900"/>
  </cs:categoryAxis>
  <cs:chartArea>
    <cs:lnRef idx="0"/>
    <cs:fillRef idx="0"/>
    <cs:effectRef idx="0"/>
    <cs:fontRef idx="minor">
      <a:schemeClr val="tx1"/>
    </cs:fontRef>
    <cs:spPr bwMode="auto">
      <a:prstGeom prst="rect">
        <a:avLst/>
      </a:prstGeom>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75000"/>
        <a:lumOff val="25000"/>
      </a:schemeClr>
    </cs:fontRef>
    <cs:defRPr sz="900"/>
  </cs:dataLabel>
  <cs:dataPoint>
    <cs:lnRef idx="0"/>
    <cs:fillRef idx="1">
      <cs:styleClr val="auto"/>
    </cs:fillRef>
    <cs:effectRef idx="0"/>
    <cs:fontRef idx="minor">
      <a:schemeClr val="tx1"/>
    </cs:fontRef>
    <cs:spPr bwMode="auto">
      <a:prstGeom prst="rect">
        <a:avLst/>
      </a:prstGeom>
      <a:solidFill>
        <a:schemeClr val="phClr"/>
      </a:solidFill>
    </cs:spPr>
  </cs:dataPoint>
  <cs:dataPoint3D>
    <cs:lnRef idx="0"/>
    <cs:fillRef idx="1">
      <cs:styleClr val="auto"/>
    </cs:fillRef>
    <cs:effectRef idx="0"/>
    <cs:fontRef idx="minor">
      <a:schemeClr val="tx1"/>
    </cs:fontRef>
    <cs:spPr bwMode="auto">
      <a:prstGeom prst="rect">
        <a:avLst/>
      </a:prstGeom>
      <a:solidFill>
        <a:schemeClr val="phClr"/>
      </a:solidFill>
    </cs:spPr>
  </cs:dataPoint3D>
  <cs:dataPointLine>
    <cs:lnRef idx="0">
      <cs:styleClr val="auto"/>
    </cs:lnRef>
    <cs:fillRef idx="1"/>
    <cs:effectRef idx="0"/>
    <cs:fontRef idx="minor">
      <a:schemeClr val="tx1"/>
    </cs:fontRef>
    <cs:spPr bwMode="auto">
      <a:prstGeom prst="rect">
        <a:avLst/>
      </a:prstGeom>
      <a:ln w="28575" cap="rnd">
        <a:solidFill>
          <a:schemeClr val="phClr"/>
        </a:solidFill>
        <a:round/>
      </a:ln>
    </cs:spPr>
  </cs:dataPointLine>
  <cs:dataPointMarker>
    <cs:lnRef idx="0">
      <cs:styleClr val="auto"/>
    </cs:lnRef>
    <cs:fillRef idx="1">
      <cs:styleClr val="auto"/>
    </cs:fillRef>
    <cs:effectRef idx="0"/>
    <cs:fontRef idx="minor">
      <a:schemeClr val="tx1"/>
    </cs:fontRef>
    <cs:spPr bwMode="auto">
      <a:prstGeom prst="rect">
        <a:avLst/>
      </a:prstGeom>
      <a:solidFill>
        <a:schemeClr val="phClr"/>
      </a:solidFill>
      <a:ln w="9525">
        <a:solidFill>
          <a:schemeClr val="phClr"/>
        </a:solidFill>
      </a:ln>
    </cs:spPr>
  </cs:dataPointMarker>
  <cs:dataPointWireframe>
    <cs:lnRef idx="0">
      <cs:styleClr val="auto"/>
    </cs:lnRef>
    <cs:fillRef idx="1"/>
    <cs:effectRef idx="0"/>
    <cs:fontRef idx="minor">
      <a:schemeClr val="tx1"/>
    </cs:fontRef>
    <cs:spPr bwMode="auto">
      <a:prstGeom prst="rect">
        <a:avLst/>
      </a:prstGeom>
      <a:ln w="9525" cap="rnd">
        <a:solidFill>
          <a:schemeClr val="phClr"/>
        </a:solidFill>
        <a:round/>
      </a:ln>
    </cs:spPr>
  </cs:dataPointWireframe>
  <cs:dataTable>
    <cs:lnRef idx="0"/>
    <cs:fillRef idx="0"/>
    <cs:effectRef idx="0"/>
    <cs:fontRef idx="minor">
      <a:schemeClr val="tx1">
        <a:lumMod val="65000"/>
        <a:lumOff val="35000"/>
      </a:schemeClr>
    </cs:fontRef>
    <cs:spPr bwMode="auto">
      <a:prstGeom prst="rect">
        <a:avLst/>
      </a:prstGeom>
      <a:noFill/>
      <a:ln w="9525" cap="flat" cmpd="sng" algn="ctr">
        <a:solidFill>
          <a:schemeClr val="tx1">
            <a:lumMod val="15000"/>
            <a:lumOff val="85000"/>
          </a:schemeClr>
        </a:solidFill>
        <a:round/>
      </a:ln>
    </cs:spPr>
    <cs:defRPr sz="900"/>
  </cs:dataTable>
  <cs:downBar>
    <cs:lnRef idx="0"/>
    <cs:fillRef idx="0"/>
    <cs:effectRef idx="0"/>
    <cs:fontRef idx="minor">
      <a:schemeClr val="dk1"/>
    </cs:fontRef>
    <cs:spPr bwMode="auto">
      <a:prstGeom prst="rect">
        <a:avLst/>
      </a:prstGeom>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dropLine>
  <cs:errorBar>
    <cs:lnRef idx="0"/>
    <cs:fillRef idx="0"/>
    <cs:effectRef idx="0"/>
    <cs:fontRef idx="minor">
      <a:schemeClr val="tx1"/>
    </cs:fontRef>
    <cs:spPr bwMode="auto">
      <a:prstGeom prst="rect">
        <a:avLst/>
      </a:prstGeom>
      <a:ln w="9525" cap="flat" cmpd="sng" algn="ctr">
        <a:solidFill>
          <a:schemeClr val="tx1">
            <a:lumMod val="65000"/>
            <a:lumOff val="35000"/>
          </a:schemeClr>
        </a:solidFill>
        <a:round/>
      </a:ln>
    </cs:spPr>
  </cs:errorBar>
  <cs:floor>
    <cs:lnRef idx="0"/>
    <cs:fillRef idx="0"/>
    <cs:effectRef idx="0"/>
    <cs:fontRef idx="minor">
      <a:schemeClr val="tx1"/>
    </cs:fontRef>
    <cs:spPr bwMode="auto">
      <a:prstGeom prst="rect">
        <a:avLst/>
      </a:prstGeom>
      <a:noFill/>
      <a:ln>
        <a:noFill/>
      </a:ln>
    </cs:spPr>
  </cs:floor>
  <cs:gridlineMajor>
    <cs:lnRef idx="0"/>
    <cs:fillRef idx="0"/>
    <cs:effectRef idx="0"/>
    <cs:fontRef idx="minor">
      <a:schemeClr val="tx1"/>
    </cs:fontRef>
    <cs:spPr bwMode="auto">
      <a:prstGeom prst="rect">
        <a:avLst/>
      </a:prstGeom>
      <a:ln w="9525" cap="flat" cmpd="sng" algn="ctr">
        <a:solidFill>
          <a:schemeClr val="tx1">
            <a:lumMod val="15000"/>
            <a:lumOff val="85000"/>
          </a:schemeClr>
        </a:solidFill>
        <a:round/>
      </a:ln>
    </cs:spPr>
  </cs:gridlineMajor>
  <cs:gridlineMinor>
    <cs:lnRef idx="0"/>
    <cs:fillRef idx="0"/>
    <cs:effectRef idx="0"/>
    <cs:fontRef idx="minor">
      <a:schemeClr val="tx1"/>
    </cs:fontRef>
    <cs:spPr bwMode="auto">
      <a:prstGeom prst="rect">
        <a:avLst/>
      </a:prstGeom>
      <a:ln w="9525" cap="flat" cmpd="sng" algn="ctr">
        <a:solidFill>
          <a:schemeClr val="tx1">
            <a:lumMod val="5000"/>
            <a:lumOff val="95000"/>
          </a:schemeClr>
        </a:solidFill>
        <a:round/>
      </a:ln>
    </cs:spPr>
  </cs:gridlineMinor>
  <cs:hiLoLine>
    <cs:lnRef idx="0"/>
    <cs:fillRef idx="0"/>
    <cs:effectRef idx="0"/>
    <cs:fontRef idx="minor">
      <a:schemeClr val="tx1"/>
    </cs:fontRef>
    <cs:spPr bwMode="auto">
      <a:prstGeom prst="rect">
        <a:avLst/>
      </a:prstGeom>
      <a:ln w="9525" cap="flat" cmpd="sng" algn="ctr">
        <a:solidFill>
          <a:schemeClr val="tx1">
            <a:lumMod val="75000"/>
            <a:lumOff val="25000"/>
          </a:schemeClr>
        </a:solidFill>
        <a:round/>
      </a:ln>
    </cs:spPr>
  </cs:hiLoLine>
  <cs:leader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spc="0"/>
  </cs:title>
  <cs:trendline>
    <cs:lnRef idx="0">
      <cs:styleClr val="auto"/>
    </cs:lnRef>
    <cs:fillRef idx="0"/>
    <cs:effectRef idx="0"/>
    <cs:fontRef idx="minor">
      <a:schemeClr val="tx1"/>
    </cs:fontRef>
    <cs:spPr bwMode="auto">
      <a:prstGeom prst="rect">
        <a:avLst/>
      </a:prstGeom>
      <a:ln w="19050" cap="rnd">
        <a:solidFill>
          <a:schemeClr val="phClr"/>
        </a:solidFill>
        <a:prstDash val="sysDot"/>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bwMode="auto">
      <a:prstGeom prst="rect">
        <a:avLst/>
      </a:prstGeom>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spPr bwMode="auto">
      <a:prstGeom prst="rect">
        <a:avLst/>
      </a:prstGeom>
      <a:noFill/>
      <a:ln>
        <a:noFill/>
      </a:ln>
    </cs:spPr>
  </cs:wall>
  <cs:dataPointMarkerLayout symbol="circle" size="5"/>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cs:axisTitle>
  <cs:categoryAxis>
    <cs:lnRef idx="0"/>
    <cs:fillRef idx="0"/>
    <cs:effectRef idx="0"/>
    <cs:fontRef idx="minor">
      <a:schemeClr val="tx1">
        <a:lumMod val="65000"/>
        <a:lumOff val="35000"/>
      </a:schemeClr>
    </cs:fontRef>
    <cs:spPr bwMode="auto">
      <a:prstGeom prst="rect">
        <a:avLst/>
      </a:prstGeom>
      <a:ln w="9525" cap="flat" cmpd="sng" algn="ctr">
        <a:solidFill>
          <a:schemeClr val="tx1">
            <a:lumMod val="15000"/>
            <a:lumOff val="85000"/>
          </a:schemeClr>
        </a:solidFill>
        <a:round/>
      </a:ln>
    </cs:spPr>
    <cs:defRPr sz="900"/>
  </cs:categoryAxis>
  <cs:chartArea>
    <cs:lnRef idx="0"/>
    <cs:fillRef idx="0"/>
    <cs:effectRef idx="0"/>
    <cs:fontRef idx="minor">
      <a:schemeClr val="tx1"/>
    </cs:fontRef>
    <cs:spPr bwMode="auto">
      <a:prstGeom prst="rect">
        <a:avLst/>
      </a:prstGeom>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75000"/>
        <a:lumOff val="25000"/>
      </a:schemeClr>
    </cs:fontRef>
    <cs:defRPr sz="900"/>
  </cs:dataLabel>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bwMode="auto">
      <a:prstGeom prst="rect">
        <a:avLst/>
      </a:prstGeom>
      <a:ln w="28575" cap="rnd">
        <a:solidFill>
          <a:schemeClr val="phClr"/>
        </a:solidFill>
        <a:round/>
      </a:ln>
    </cs:spPr>
  </cs:dataPointLine>
  <cs:dataPointMarker>
    <cs:lnRef idx="0">
      <cs:styleClr val="auto"/>
    </cs:lnRef>
    <cs:fillRef idx="1">
      <cs:styleClr val="auto"/>
    </cs:fillRef>
    <cs:effectRef idx="0"/>
    <cs:fontRef idx="minor">
      <a:schemeClr val="tx1"/>
    </cs:fontRef>
    <cs:spPr bwMode="auto">
      <a:prstGeom prst="rect">
        <a:avLst/>
      </a:prstGeom>
      <a:ln w="9525">
        <a:solidFill>
          <a:schemeClr val="phClr"/>
        </a:solidFill>
      </a:ln>
    </cs:spPr>
  </cs:dataPointMarker>
  <cs:dataPointWireframe>
    <cs:lnRef idx="0">
      <cs:styleClr val="auto"/>
    </cs:lnRef>
    <cs:fillRef idx="1"/>
    <cs:effectRef idx="0"/>
    <cs:fontRef idx="minor">
      <a:schemeClr val="tx1"/>
    </cs:fontRef>
    <cs:spPr bwMode="auto">
      <a:prstGeom prst="rect">
        <a:avLst/>
      </a:prstGeom>
      <a:ln w="9525" cap="rnd">
        <a:solidFill>
          <a:schemeClr val="phClr"/>
        </a:solidFill>
        <a:round/>
      </a:ln>
    </cs:spPr>
  </cs:dataPointWireframe>
  <cs:dataTable>
    <cs:lnRef idx="0"/>
    <cs:fillRef idx="0"/>
    <cs:effectRef idx="0"/>
    <cs:fontRef idx="minor">
      <a:schemeClr val="tx1">
        <a:lumMod val="65000"/>
        <a:lumOff val="35000"/>
      </a:schemeClr>
    </cs:fontRef>
    <cs:spPr bwMode="auto">
      <a:prstGeom prst="rect">
        <a:avLst/>
      </a:prstGeom>
      <a:noFill/>
      <a:ln w="9525" cap="flat" cmpd="sng" algn="ctr">
        <a:solidFill>
          <a:schemeClr val="tx1">
            <a:lumMod val="15000"/>
            <a:lumOff val="85000"/>
          </a:schemeClr>
        </a:solidFill>
        <a:round/>
      </a:ln>
    </cs:spPr>
    <cs:defRPr sz="900"/>
  </cs:dataTable>
  <cs:downBar>
    <cs:lnRef idx="0"/>
    <cs:fillRef idx="0"/>
    <cs:effectRef idx="0"/>
    <cs:fontRef idx="minor">
      <a:schemeClr val="dk1"/>
    </cs:fontRef>
    <cs:spPr bwMode="auto">
      <a:prstGeom prst="rect">
        <a:avLst/>
      </a:prstGeom>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dropLine>
  <cs:errorBar>
    <cs:lnRef idx="0"/>
    <cs:fillRef idx="0"/>
    <cs:effectRef idx="0"/>
    <cs:fontRef idx="minor">
      <a:schemeClr val="tx1"/>
    </cs:fontRef>
    <cs:spPr bwMode="auto">
      <a:prstGeom prst="rect">
        <a:avLst/>
      </a:prstGeom>
      <a:ln w="9525" cap="flat" cmpd="sng" algn="ctr">
        <a:solidFill>
          <a:schemeClr val="tx1">
            <a:lumMod val="65000"/>
            <a:lumOff val="35000"/>
          </a:schemeClr>
        </a:solidFill>
        <a:round/>
      </a:ln>
    </cs:spPr>
  </cs:errorBar>
  <cs:floor>
    <cs:lnRef idx="0"/>
    <cs:fillRef idx="0"/>
    <cs:effectRef idx="0"/>
    <cs:fontRef idx="minor">
      <a:schemeClr val="tx1"/>
    </cs:fontRef>
    <cs:spPr bwMode="auto">
      <a:prstGeom prst="rect">
        <a:avLst/>
      </a:prstGeom>
      <a:noFill/>
      <a:ln>
        <a:noFill/>
      </a:ln>
    </cs:spPr>
  </cs:floor>
  <cs:gridlineMajor>
    <cs:lnRef idx="0"/>
    <cs:fillRef idx="0"/>
    <cs:effectRef idx="0"/>
    <cs:fontRef idx="minor">
      <a:schemeClr val="tx1"/>
    </cs:fontRef>
    <cs:spPr bwMode="auto">
      <a:prstGeom prst="rect">
        <a:avLst/>
      </a:prstGeom>
      <a:ln w="9525" cap="flat" cmpd="sng" algn="ctr">
        <a:solidFill>
          <a:schemeClr val="tx1">
            <a:lumMod val="15000"/>
            <a:lumOff val="85000"/>
          </a:schemeClr>
        </a:solidFill>
        <a:round/>
      </a:ln>
    </cs:spPr>
  </cs:gridlineMajor>
  <cs:gridlineMinor>
    <cs:lnRef idx="0"/>
    <cs:fillRef idx="0"/>
    <cs:effectRef idx="0"/>
    <cs:fontRef idx="minor">
      <a:schemeClr val="tx1"/>
    </cs:fontRef>
    <cs:spPr bwMode="auto">
      <a:prstGeom prst="rect">
        <a:avLst/>
      </a:prstGeom>
      <a:ln w="9525" cap="flat" cmpd="sng" algn="ctr">
        <a:solidFill>
          <a:schemeClr val="tx1">
            <a:lumMod val="5000"/>
            <a:lumOff val="95000"/>
          </a:schemeClr>
        </a:solidFill>
        <a:round/>
      </a:ln>
    </cs:spPr>
  </cs:gridlineMinor>
  <cs:hiLoLine>
    <cs:lnRef idx="0"/>
    <cs:fillRef idx="0"/>
    <cs:effectRef idx="0"/>
    <cs:fontRef idx="minor">
      <a:schemeClr val="tx1"/>
    </cs:fontRef>
    <cs:spPr bwMode="auto">
      <a:prstGeom prst="rect">
        <a:avLst/>
      </a:prstGeom>
      <a:ln w="9525" cap="flat" cmpd="sng" algn="ctr">
        <a:solidFill>
          <a:schemeClr val="tx1">
            <a:lumMod val="75000"/>
            <a:lumOff val="25000"/>
          </a:schemeClr>
        </a:solidFill>
        <a:round/>
      </a:ln>
    </cs:spPr>
  </cs:hiLoLine>
  <cs:leader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spc="0"/>
  </cs:title>
  <cs:trendline>
    <cs:lnRef idx="0">
      <cs:styleClr val="auto"/>
    </cs:lnRef>
    <cs:fillRef idx="0"/>
    <cs:effectRef idx="0"/>
    <cs:fontRef idx="minor">
      <a:schemeClr val="tx1"/>
    </cs:fontRef>
    <cs:spPr bwMode="auto">
      <a:prstGeom prst="rect">
        <a:avLst/>
      </a:prstGeom>
      <a:ln w="19050" cap="rnd">
        <a:solidFill>
          <a:schemeClr val="phClr"/>
        </a:solidFill>
        <a:prstDash val="sysDot"/>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bwMode="auto">
      <a:prstGeom prst="rect">
        <a:avLst/>
      </a:prstGeom>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spPr bwMode="auto">
      <a:prstGeom prst="rect">
        <a:avLst/>
      </a:prstGeom>
      <a:noFill/>
      <a:ln>
        <a:noFill/>
      </a:ln>
    </cs:spPr>
  </cs:wall>
  <cs:dataPointMarkerLayout symbol="circle" size="5"/>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cs:axisTitle>
  <cs:categoryAxis>
    <cs:lnRef idx="0"/>
    <cs:fillRef idx="0"/>
    <cs:effectRef idx="0"/>
    <cs:fontRef idx="minor">
      <a:schemeClr val="tx1">
        <a:lumMod val="65000"/>
        <a:lumOff val="35000"/>
      </a:schemeClr>
    </cs:fontRef>
    <cs:spPr bwMode="auto">
      <a:prstGeom prst="rect">
        <a:avLst/>
      </a:prstGeom>
      <a:ln w="9525" cap="flat" cmpd="sng" algn="ctr">
        <a:solidFill>
          <a:schemeClr val="tx1">
            <a:lumMod val="15000"/>
            <a:lumOff val="85000"/>
          </a:schemeClr>
        </a:solidFill>
        <a:round/>
      </a:ln>
    </cs:spPr>
    <cs:defRPr sz="900"/>
  </cs:categoryAxis>
  <cs:chartArea>
    <cs:lnRef idx="0"/>
    <cs:fillRef idx="0"/>
    <cs:effectRef idx="0"/>
    <cs:fontRef idx="minor">
      <a:schemeClr val="tx1"/>
    </cs:fontRef>
    <cs:spPr bwMode="auto">
      <a:prstGeom prst="rect">
        <a:avLst/>
      </a:prstGeom>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75000"/>
        <a:lumOff val="25000"/>
      </a:schemeClr>
    </cs:fontRef>
    <cs:defRPr sz="900"/>
  </cs:dataLabel>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bwMode="auto">
      <a:prstGeom prst="rect">
        <a:avLst/>
      </a:prstGeom>
      <a:ln w="28575" cap="rnd">
        <a:solidFill>
          <a:schemeClr val="phClr"/>
        </a:solidFill>
        <a:round/>
      </a:ln>
    </cs:spPr>
  </cs:dataPointLine>
  <cs:dataPointMarker>
    <cs:lnRef idx="0">
      <cs:styleClr val="auto"/>
    </cs:lnRef>
    <cs:fillRef idx="1">
      <cs:styleClr val="auto"/>
    </cs:fillRef>
    <cs:effectRef idx="0"/>
    <cs:fontRef idx="minor">
      <a:schemeClr val="tx1"/>
    </cs:fontRef>
    <cs:spPr bwMode="auto">
      <a:prstGeom prst="rect">
        <a:avLst/>
      </a:prstGeom>
      <a:ln w="9525">
        <a:solidFill>
          <a:schemeClr val="phClr"/>
        </a:solidFill>
      </a:ln>
    </cs:spPr>
  </cs:dataPointMarker>
  <cs:dataPointWireframe>
    <cs:lnRef idx="0">
      <cs:styleClr val="auto"/>
    </cs:lnRef>
    <cs:fillRef idx="1"/>
    <cs:effectRef idx="0"/>
    <cs:fontRef idx="minor">
      <a:schemeClr val="tx1"/>
    </cs:fontRef>
    <cs:spPr bwMode="auto">
      <a:prstGeom prst="rect">
        <a:avLst/>
      </a:prstGeom>
      <a:ln w="9525" cap="rnd">
        <a:solidFill>
          <a:schemeClr val="phClr"/>
        </a:solidFill>
        <a:round/>
      </a:ln>
    </cs:spPr>
  </cs:dataPointWireframe>
  <cs:dataTable>
    <cs:lnRef idx="0"/>
    <cs:fillRef idx="0"/>
    <cs:effectRef idx="0"/>
    <cs:fontRef idx="minor">
      <a:schemeClr val="tx1">
        <a:lumMod val="65000"/>
        <a:lumOff val="35000"/>
      </a:schemeClr>
    </cs:fontRef>
    <cs:spPr bwMode="auto">
      <a:prstGeom prst="rect">
        <a:avLst/>
      </a:prstGeom>
      <a:noFill/>
      <a:ln w="9525" cap="flat" cmpd="sng" algn="ctr">
        <a:solidFill>
          <a:schemeClr val="tx1">
            <a:lumMod val="15000"/>
            <a:lumOff val="85000"/>
          </a:schemeClr>
        </a:solidFill>
        <a:round/>
      </a:ln>
    </cs:spPr>
    <cs:defRPr sz="900"/>
  </cs:dataTable>
  <cs:downBar>
    <cs:lnRef idx="0"/>
    <cs:fillRef idx="0"/>
    <cs:effectRef idx="0"/>
    <cs:fontRef idx="minor">
      <a:schemeClr val="dk1"/>
    </cs:fontRef>
    <cs:spPr bwMode="auto">
      <a:prstGeom prst="rect">
        <a:avLst/>
      </a:prstGeom>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dropLine>
  <cs:errorBar>
    <cs:lnRef idx="0"/>
    <cs:fillRef idx="0"/>
    <cs:effectRef idx="0"/>
    <cs:fontRef idx="minor">
      <a:schemeClr val="tx1"/>
    </cs:fontRef>
    <cs:spPr bwMode="auto">
      <a:prstGeom prst="rect">
        <a:avLst/>
      </a:prstGeom>
      <a:ln w="9525" cap="flat" cmpd="sng" algn="ctr">
        <a:solidFill>
          <a:schemeClr val="tx1">
            <a:lumMod val="65000"/>
            <a:lumOff val="35000"/>
          </a:schemeClr>
        </a:solidFill>
        <a:round/>
      </a:ln>
    </cs:spPr>
  </cs:errorBar>
  <cs:floor>
    <cs:lnRef idx="0"/>
    <cs:fillRef idx="0"/>
    <cs:effectRef idx="0"/>
    <cs:fontRef idx="minor">
      <a:schemeClr val="tx1"/>
    </cs:fontRef>
    <cs:spPr bwMode="auto">
      <a:prstGeom prst="rect">
        <a:avLst/>
      </a:prstGeom>
      <a:noFill/>
      <a:ln>
        <a:noFill/>
      </a:ln>
    </cs:spPr>
  </cs:floor>
  <cs:gridlineMajor>
    <cs:lnRef idx="0"/>
    <cs:fillRef idx="0"/>
    <cs:effectRef idx="0"/>
    <cs:fontRef idx="minor">
      <a:schemeClr val="tx1"/>
    </cs:fontRef>
    <cs:spPr bwMode="auto">
      <a:prstGeom prst="rect">
        <a:avLst/>
      </a:prstGeom>
      <a:ln w="9525" cap="flat" cmpd="sng" algn="ctr">
        <a:solidFill>
          <a:schemeClr val="tx1">
            <a:lumMod val="15000"/>
            <a:lumOff val="85000"/>
          </a:schemeClr>
        </a:solidFill>
        <a:round/>
      </a:ln>
    </cs:spPr>
  </cs:gridlineMajor>
  <cs:gridlineMinor>
    <cs:lnRef idx="0"/>
    <cs:fillRef idx="0"/>
    <cs:effectRef idx="0"/>
    <cs:fontRef idx="minor">
      <a:schemeClr val="tx1"/>
    </cs:fontRef>
    <cs:spPr bwMode="auto">
      <a:prstGeom prst="rect">
        <a:avLst/>
      </a:prstGeom>
      <a:ln w="9525" cap="flat" cmpd="sng" algn="ctr">
        <a:solidFill>
          <a:schemeClr val="tx1">
            <a:lumMod val="5000"/>
            <a:lumOff val="95000"/>
          </a:schemeClr>
        </a:solidFill>
        <a:round/>
      </a:ln>
    </cs:spPr>
  </cs:gridlineMinor>
  <cs:hiLoLine>
    <cs:lnRef idx="0"/>
    <cs:fillRef idx="0"/>
    <cs:effectRef idx="0"/>
    <cs:fontRef idx="minor">
      <a:schemeClr val="tx1"/>
    </cs:fontRef>
    <cs:spPr bwMode="auto">
      <a:prstGeom prst="rect">
        <a:avLst/>
      </a:prstGeom>
      <a:ln w="9525" cap="flat" cmpd="sng" algn="ctr">
        <a:solidFill>
          <a:schemeClr val="tx1">
            <a:lumMod val="75000"/>
            <a:lumOff val="25000"/>
          </a:schemeClr>
        </a:solidFill>
        <a:round/>
      </a:ln>
    </cs:spPr>
  </cs:hiLoLine>
  <cs:leader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spc="0"/>
  </cs:title>
  <cs:trendline>
    <cs:lnRef idx="0">
      <cs:styleClr val="auto"/>
    </cs:lnRef>
    <cs:fillRef idx="0"/>
    <cs:effectRef idx="0"/>
    <cs:fontRef idx="minor">
      <a:schemeClr val="tx1"/>
    </cs:fontRef>
    <cs:spPr bwMode="auto">
      <a:prstGeom prst="rect">
        <a:avLst/>
      </a:prstGeom>
      <a:ln w="19050" cap="rnd">
        <a:solidFill>
          <a:schemeClr val="phClr"/>
        </a:solidFill>
        <a:prstDash val="sysDot"/>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bwMode="auto">
      <a:prstGeom prst="rect">
        <a:avLst/>
      </a:prstGeom>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spPr bwMode="auto">
      <a:prstGeom prst="rect">
        <a:avLst/>
      </a:prstGeom>
      <a:noFill/>
      <a:ln>
        <a:noFill/>
      </a:ln>
    </cs:spPr>
  </cs:wall>
  <cs:dataPointMarkerLayout symbol="circle" size="5"/>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cs:axisTitle>
  <cs:categoryAxis>
    <cs:lnRef idx="0"/>
    <cs:fillRef idx="0"/>
    <cs:effectRef idx="0"/>
    <cs:fontRef idx="minor">
      <a:schemeClr val="tx1">
        <a:lumMod val="65000"/>
        <a:lumOff val="35000"/>
      </a:schemeClr>
    </cs:fontRef>
    <cs:spPr bwMode="auto">
      <a:prstGeom prst="rect">
        <a:avLst/>
      </a:prstGeom>
      <a:ln w="9525" cap="flat" cmpd="sng" algn="ctr">
        <a:solidFill>
          <a:schemeClr val="tx1">
            <a:lumMod val="15000"/>
            <a:lumOff val="85000"/>
          </a:schemeClr>
        </a:solidFill>
        <a:round/>
      </a:ln>
    </cs:spPr>
    <cs:defRPr sz="900"/>
  </cs:categoryAxis>
  <cs:chartArea>
    <cs:lnRef idx="0"/>
    <cs:fillRef idx="0"/>
    <cs:effectRef idx="0"/>
    <cs:fontRef idx="minor">
      <a:schemeClr val="tx1"/>
    </cs:fontRef>
    <cs:spPr bwMode="auto">
      <a:prstGeom prst="rect">
        <a:avLst/>
      </a:prstGeom>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75000"/>
        <a:lumOff val="25000"/>
      </a:schemeClr>
    </cs:fontRef>
    <cs:defRPr sz="900"/>
  </cs:dataLabel>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bwMode="auto">
      <a:prstGeom prst="rect">
        <a:avLst/>
      </a:prstGeom>
      <a:ln w="28575" cap="rnd">
        <a:solidFill>
          <a:schemeClr val="phClr"/>
        </a:solidFill>
        <a:round/>
      </a:ln>
    </cs:spPr>
  </cs:dataPointLine>
  <cs:dataPointMarker>
    <cs:lnRef idx="0">
      <cs:styleClr val="auto"/>
    </cs:lnRef>
    <cs:fillRef idx="1">
      <cs:styleClr val="auto"/>
    </cs:fillRef>
    <cs:effectRef idx="0"/>
    <cs:fontRef idx="minor">
      <a:schemeClr val="tx1"/>
    </cs:fontRef>
    <cs:spPr bwMode="auto">
      <a:prstGeom prst="rect">
        <a:avLst/>
      </a:prstGeom>
      <a:ln w="9525">
        <a:solidFill>
          <a:schemeClr val="phClr"/>
        </a:solidFill>
      </a:ln>
    </cs:spPr>
  </cs:dataPointMarker>
  <cs:dataPointWireframe>
    <cs:lnRef idx="0">
      <cs:styleClr val="auto"/>
    </cs:lnRef>
    <cs:fillRef idx="1"/>
    <cs:effectRef idx="0"/>
    <cs:fontRef idx="minor">
      <a:schemeClr val="tx1"/>
    </cs:fontRef>
    <cs:spPr bwMode="auto">
      <a:prstGeom prst="rect">
        <a:avLst/>
      </a:prstGeom>
      <a:ln w="9525" cap="rnd">
        <a:solidFill>
          <a:schemeClr val="phClr"/>
        </a:solidFill>
        <a:round/>
      </a:ln>
    </cs:spPr>
  </cs:dataPointWireframe>
  <cs:dataTable>
    <cs:lnRef idx="0"/>
    <cs:fillRef idx="0"/>
    <cs:effectRef idx="0"/>
    <cs:fontRef idx="minor">
      <a:schemeClr val="tx1">
        <a:lumMod val="65000"/>
        <a:lumOff val="35000"/>
      </a:schemeClr>
    </cs:fontRef>
    <cs:spPr bwMode="auto">
      <a:prstGeom prst="rect">
        <a:avLst/>
      </a:prstGeom>
      <a:noFill/>
      <a:ln w="9525" cap="flat" cmpd="sng" algn="ctr">
        <a:solidFill>
          <a:schemeClr val="tx1">
            <a:lumMod val="15000"/>
            <a:lumOff val="85000"/>
          </a:schemeClr>
        </a:solidFill>
        <a:round/>
      </a:ln>
    </cs:spPr>
    <cs:defRPr sz="900"/>
  </cs:dataTable>
  <cs:downBar>
    <cs:lnRef idx="0"/>
    <cs:fillRef idx="0"/>
    <cs:effectRef idx="0"/>
    <cs:fontRef idx="minor">
      <a:schemeClr val="dk1"/>
    </cs:fontRef>
    <cs:spPr bwMode="auto">
      <a:prstGeom prst="rect">
        <a:avLst/>
      </a:prstGeom>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dropLine>
  <cs:errorBar>
    <cs:lnRef idx="0"/>
    <cs:fillRef idx="0"/>
    <cs:effectRef idx="0"/>
    <cs:fontRef idx="minor">
      <a:schemeClr val="tx1"/>
    </cs:fontRef>
    <cs:spPr bwMode="auto">
      <a:prstGeom prst="rect">
        <a:avLst/>
      </a:prstGeom>
      <a:ln w="9525" cap="flat" cmpd="sng" algn="ctr">
        <a:solidFill>
          <a:schemeClr val="tx1">
            <a:lumMod val="65000"/>
            <a:lumOff val="35000"/>
          </a:schemeClr>
        </a:solidFill>
        <a:round/>
      </a:ln>
    </cs:spPr>
  </cs:errorBar>
  <cs:floor>
    <cs:lnRef idx="0"/>
    <cs:fillRef idx="0"/>
    <cs:effectRef idx="0"/>
    <cs:fontRef idx="minor">
      <a:schemeClr val="tx1"/>
    </cs:fontRef>
    <cs:spPr bwMode="auto">
      <a:prstGeom prst="rect">
        <a:avLst/>
      </a:prstGeom>
      <a:noFill/>
      <a:ln>
        <a:noFill/>
      </a:ln>
    </cs:spPr>
  </cs:floor>
  <cs:gridlineMajor>
    <cs:lnRef idx="0"/>
    <cs:fillRef idx="0"/>
    <cs:effectRef idx="0"/>
    <cs:fontRef idx="minor">
      <a:schemeClr val="tx1"/>
    </cs:fontRef>
    <cs:spPr bwMode="auto">
      <a:prstGeom prst="rect">
        <a:avLst/>
      </a:prstGeom>
      <a:ln w="9525" cap="flat" cmpd="sng" algn="ctr">
        <a:solidFill>
          <a:schemeClr val="tx1">
            <a:lumMod val="15000"/>
            <a:lumOff val="85000"/>
          </a:schemeClr>
        </a:solidFill>
        <a:round/>
      </a:ln>
    </cs:spPr>
  </cs:gridlineMajor>
  <cs:gridlineMinor>
    <cs:lnRef idx="0"/>
    <cs:fillRef idx="0"/>
    <cs:effectRef idx="0"/>
    <cs:fontRef idx="minor">
      <a:schemeClr val="tx1"/>
    </cs:fontRef>
    <cs:spPr bwMode="auto">
      <a:prstGeom prst="rect">
        <a:avLst/>
      </a:prstGeom>
      <a:ln w="9525" cap="flat" cmpd="sng" algn="ctr">
        <a:solidFill>
          <a:schemeClr val="tx1">
            <a:lumMod val="5000"/>
            <a:lumOff val="95000"/>
          </a:schemeClr>
        </a:solidFill>
        <a:round/>
      </a:ln>
    </cs:spPr>
  </cs:gridlineMinor>
  <cs:hiLoLine>
    <cs:lnRef idx="0"/>
    <cs:fillRef idx="0"/>
    <cs:effectRef idx="0"/>
    <cs:fontRef idx="minor">
      <a:schemeClr val="tx1"/>
    </cs:fontRef>
    <cs:spPr bwMode="auto">
      <a:prstGeom prst="rect">
        <a:avLst/>
      </a:prstGeom>
      <a:ln w="9525" cap="flat" cmpd="sng" algn="ctr">
        <a:solidFill>
          <a:schemeClr val="tx1">
            <a:lumMod val="75000"/>
            <a:lumOff val="25000"/>
          </a:schemeClr>
        </a:solidFill>
        <a:round/>
      </a:ln>
    </cs:spPr>
  </cs:hiLoLine>
  <cs:leader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spc="0"/>
  </cs:title>
  <cs:trendline>
    <cs:lnRef idx="0">
      <cs:styleClr val="auto"/>
    </cs:lnRef>
    <cs:fillRef idx="0"/>
    <cs:effectRef idx="0"/>
    <cs:fontRef idx="minor">
      <a:schemeClr val="tx1"/>
    </cs:fontRef>
    <cs:spPr bwMode="auto">
      <a:prstGeom prst="rect">
        <a:avLst/>
      </a:prstGeom>
      <a:ln w="19050" cap="rnd">
        <a:solidFill>
          <a:schemeClr val="phClr"/>
        </a:solidFill>
        <a:prstDash val="sysDot"/>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bwMode="auto">
      <a:prstGeom prst="rect">
        <a:avLst/>
      </a:prstGeom>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spPr bwMode="auto">
      <a:prstGeom prst="rect">
        <a:avLst/>
      </a:prstGeom>
      <a:noFill/>
      <a:ln>
        <a:noFill/>
      </a:ln>
    </cs:spPr>
  </cs:wall>
  <cs:dataPointMarkerLayout symbol="circle" size="5"/>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cs:axisTitle>
  <cs:categoryAxis>
    <cs:lnRef idx="0"/>
    <cs:fillRef idx="0"/>
    <cs:effectRef idx="0"/>
    <cs:fontRef idx="minor">
      <a:schemeClr val="tx1">
        <a:lumMod val="65000"/>
        <a:lumOff val="35000"/>
      </a:schemeClr>
    </cs:fontRef>
    <cs:spPr bwMode="auto">
      <a:prstGeom prst="rect">
        <a:avLst/>
      </a:prstGeom>
      <a:ln w="9525" cap="flat" cmpd="sng" algn="ctr">
        <a:solidFill>
          <a:schemeClr val="tx1">
            <a:lumMod val="15000"/>
            <a:lumOff val="85000"/>
          </a:schemeClr>
        </a:solidFill>
        <a:round/>
      </a:ln>
    </cs:spPr>
    <cs:defRPr sz="900"/>
  </cs:categoryAxis>
  <cs:chartArea>
    <cs:lnRef idx="0"/>
    <cs:fillRef idx="0"/>
    <cs:effectRef idx="0"/>
    <cs:fontRef idx="minor">
      <a:schemeClr val="tx1"/>
    </cs:fontRef>
    <cs:spPr bwMode="auto">
      <a:prstGeom prst="rect">
        <a:avLst/>
      </a:prstGeom>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75000"/>
        <a:lumOff val="25000"/>
      </a:schemeClr>
    </cs:fontRef>
    <cs:defRPr sz="900"/>
  </cs:dataLabel>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bwMode="auto">
      <a:prstGeom prst="rect">
        <a:avLst/>
      </a:prstGeom>
      <a:ln w="28575" cap="rnd">
        <a:solidFill>
          <a:schemeClr val="phClr"/>
        </a:solidFill>
        <a:round/>
      </a:ln>
    </cs:spPr>
  </cs:dataPointLine>
  <cs:dataPointMarker>
    <cs:lnRef idx="0">
      <cs:styleClr val="auto"/>
    </cs:lnRef>
    <cs:fillRef idx="1">
      <cs:styleClr val="auto"/>
    </cs:fillRef>
    <cs:effectRef idx="0"/>
    <cs:fontRef idx="minor">
      <a:schemeClr val="tx1"/>
    </cs:fontRef>
    <cs:spPr bwMode="auto">
      <a:prstGeom prst="rect">
        <a:avLst/>
      </a:prstGeom>
      <a:ln w="9525">
        <a:solidFill>
          <a:schemeClr val="phClr"/>
        </a:solidFill>
      </a:ln>
    </cs:spPr>
  </cs:dataPointMarker>
  <cs:dataPointWireframe>
    <cs:lnRef idx="0">
      <cs:styleClr val="auto"/>
    </cs:lnRef>
    <cs:fillRef idx="1"/>
    <cs:effectRef idx="0"/>
    <cs:fontRef idx="minor">
      <a:schemeClr val="tx1"/>
    </cs:fontRef>
    <cs:spPr bwMode="auto">
      <a:prstGeom prst="rect">
        <a:avLst/>
      </a:prstGeom>
      <a:ln w="9525" cap="rnd">
        <a:solidFill>
          <a:schemeClr val="phClr"/>
        </a:solidFill>
        <a:round/>
      </a:ln>
    </cs:spPr>
  </cs:dataPointWireframe>
  <cs:dataTable>
    <cs:lnRef idx="0"/>
    <cs:fillRef idx="0"/>
    <cs:effectRef idx="0"/>
    <cs:fontRef idx="minor">
      <a:schemeClr val="tx1">
        <a:lumMod val="65000"/>
        <a:lumOff val="35000"/>
      </a:schemeClr>
    </cs:fontRef>
    <cs:spPr bwMode="auto">
      <a:prstGeom prst="rect">
        <a:avLst/>
      </a:prstGeom>
      <a:noFill/>
      <a:ln w="9525" cap="flat" cmpd="sng" algn="ctr">
        <a:solidFill>
          <a:schemeClr val="tx1">
            <a:lumMod val="15000"/>
            <a:lumOff val="85000"/>
          </a:schemeClr>
        </a:solidFill>
        <a:round/>
      </a:ln>
    </cs:spPr>
    <cs:defRPr sz="900"/>
  </cs:dataTable>
  <cs:downBar>
    <cs:lnRef idx="0"/>
    <cs:fillRef idx="0"/>
    <cs:effectRef idx="0"/>
    <cs:fontRef idx="minor">
      <a:schemeClr val="dk1"/>
    </cs:fontRef>
    <cs:spPr bwMode="auto">
      <a:prstGeom prst="rect">
        <a:avLst/>
      </a:prstGeom>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dropLine>
  <cs:errorBar>
    <cs:lnRef idx="0"/>
    <cs:fillRef idx="0"/>
    <cs:effectRef idx="0"/>
    <cs:fontRef idx="minor">
      <a:schemeClr val="tx1"/>
    </cs:fontRef>
    <cs:spPr bwMode="auto">
      <a:prstGeom prst="rect">
        <a:avLst/>
      </a:prstGeom>
      <a:ln w="9525" cap="flat" cmpd="sng" algn="ctr">
        <a:solidFill>
          <a:schemeClr val="tx1">
            <a:lumMod val="65000"/>
            <a:lumOff val="35000"/>
          </a:schemeClr>
        </a:solidFill>
        <a:round/>
      </a:ln>
    </cs:spPr>
  </cs:errorBar>
  <cs:floor>
    <cs:lnRef idx="0"/>
    <cs:fillRef idx="0"/>
    <cs:effectRef idx="0"/>
    <cs:fontRef idx="minor">
      <a:schemeClr val="tx1"/>
    </cs:fontRef>
    <cs:spPr bwMode="auto">
      <a:prstGeom prst="rect">
        <a:avLst/>
      </a:prstGeom>
      <a:noFill/>
      <a:ln>
        <a:noFill/>
      </a:ln>
    </cs:spPr>
  </cs:floor>
  <cs:gridlineMajor>
    <cs:lnRef idx="0"/>
    <cs:fillRef idx="0"/>
    <cs:effectRef idx="0"/>
    <cs:fontRef idx="minor">
      <a:schemeClr val="tx1"/>
    </cs:fontRef>
    <cs:spPr bwMode="auto">
      <a:prstGeom prst="rect">
        <a:avLst/>
      </a:prstGeom>
      <a:ln w="9525" cap="flat" cmpd="sng" algn="ctr">
        <a:solidFill>
          <a:schemeClr val="tx1">
            <a:lumMod val="15000"/>
            <a:lumOff val="85000"/>
          </a:schemeClr>
        </a:solidFill>
        <a:round/>
      </a:ln>
    </cs:spPr>
  </cs:gridlineMajor>
  <cs:gridlineMinor>
    <cs:lnRef idx="0"/>
    <cs:fillRef idx="0"/>
    <cs:effectRef idx="0"/>
    <cs:fontRef idx="minor">
      <a:schemeClr val="tx1"/>
    </cs:fontRef>
    <cs:spPr bwMode="auto">
      <a:prstGeom prst="rect">
        <a:avLst/>
      </a:prstGeom>
      <a:ln w="9525" cap="flat" cmpd="sng" algn="ctr">
        <a:solidFill>
          <a:schemeClr val="tx1">
            <a:lumMod val="5000"/>
            <a:lumOff val="95000"/>
          </a:schemeClr>
        </a:solidFill>
        <a:round/>
      </a:ln>
    </cs:spPr>
  </cs:gridlineMinor>
  <cs:hiLoLine>
    <cs:lnRef idx="0"/>
    <cs:fillRef idx="0"/>
    <cs:effectRef idx="0"/>
    <cs:fontRef idx="minor">
      <a:schemeClr val="tx1"/>
    </cs:fontRef>
    <cs:spPr bwMode="auto">
      <a:prstGeom prst="rect">
        <a:avLst/>
      </a:prstGeom>
      <a:ln w="9525" cap="flat" cmpd="sng" algn="ctr">
        <a:solidFill>
          <a:schemeClr val="tx1">
            <a:lumMod val="75000"/>
            <a:lumOff val="25000"/>
          </a:schemeClr>
        </a:solidFill>
        <a:round/>
      </a:ln>
    </cs:spPr>
  </cs:hiLoLine>
  <cs:leader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spc="0"/>
  </cs:title>
  <cs:trendline>
    <cs:lnRef idx="0">
      <cs:styleClr val="auto"/>
    </cs:lnRef>
    <cs:fillRef idx="0"/>
    <cs:effectRef idx="0"/>
    <cs:fontRef idx="minor">
      <a:schemeClr val="tx1"/>
    </cs:fontRef>
    <cs:spPr bwMode="auto">
      <a:prstGeom prst="rect">
        <a:avLst/>
      </a:prstGeom>
      <a:ln w="19050" cap="rnd">
        <a:solidFill>
          <a:schemeClr val="phClr"/>
        </a:solidFill>
        <a:prstDash val="sysDot"/>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bwMode="auto">
      <a:prstGeom prst="rect">
        <a:avLst/>
      </a:prstGeom>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spPr bwMode="auto">
      <a:prstGeom prst="rect">
        <a:avLst/>
      </a:prstGeom>
      <a:noFill/>
      <a:ln>
        <a:noFill/>
      </a:ln>
    </cs:spPr>
  </cs:wall>
  <cs:dataPointMarkerLayout symbol="circle" size="5"/>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cs:axisTitle>
  <cs:categoryAxis>
    <cs:lnRef idx="0"/>
    <cs:fillRef idx="0"/>
    <cs:effectRef idx="0"/>
    <cs:fontRef idx="minor">
      <a:schemeClr val="tx1">
        <a:lumMod val="65000"/>
        <a:lumOff val="35000"/>
      </a:schemeClr>
    </cs:fontRef>
    <cs:spPr bwMode="auto">
      <a:prstGeom prst="rect">
        <a:avLst/>
      </a:prstGeom>
      <a:ln w="9525" cap="flat" cmpd="sng" algn="ctr">
        <a:solidFill>
          <a:schemeClr val="tx1">
            <a:lumMod val="15000"/>
            <a:lumOff val="85000"/>
          </a:schemeClr>
        </a:solidFill>
        <a:round/>
      </a:ln>
    </cs:spPr>
    <cs:defRPr sz="900"/>
  </cs:categoryAxis>
  <cs:chartArea>
    <cs:lnRef idx="0"/>
    <cs:fillRef idx="0"/>
    <cs:effectRef idx="0"/>
    <cs:fontRef idx="minor">
      <a:schemeClr val="tx1"/>
    </cs:fontRef>
    <cs:spPr bwMode="auto">
      <a:prstGeom prst="rect">
        <a:avLst/>
      </a:prstGeom>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75000"/>
        <a:lumOff val="25000"/>
      </a:schemeClr>
    </cs:fontRef>
    <cs:defRPr sz="900"/>
  </cs:dataLabel>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bwMode="auto">
      <a:prstGeom prst="rect">
        <a:avLst/>
      </a:prstGeom>
      <a:ln w="28575" cap="rnd">
        <a:solidFill>
          <a:schemeClr val="phClr"/>
        </a:solidFill>
        <a:round/>
      </a:ln>
    </cs:spPr>
  </cs:dataPointLine>
  <cs:dataPointMarker>
    <cs:lnRef idx="0">
      <cs:styleClr val="auto"/>
    </cs:lnRef>
    <cs:fillRef idx="1">
      <cs:styleClr val="auto"/>
    </cs:fillRef>
    <cs:effectRef idx="0"/>
    <cs:fontRef idx="minor">
      <a:schemeClr val="tx1"/>
    </cs:fontRef>
    <cs:spPr bwMode="auto">
      <a:prstGeom prst="rect">
        <a:avLst/>
      </a:prstGeom>
      <a:ln w="9525">
        <a:solidFill>
          <a:schemeClr val="phClr"/>
        </a:solidFill>
      </a:ln>
    </cs:spPr>
  </cs:dataPointMarker>
  <cs:dataPointWireframe>
    <cs:lnRef idx="0">
      <cs:styleClr val="auto"/>
    </cs:lnRef>
    <cs:fillRef idx="1"/>
    <cs:effectRef idx="0"/>
    <cs:fontRef idx="minor">
      <a:schemeClr val="tx1"/>
    </cs:fontRef>
    <cs:spPr bwMode="auto">
      <a:prstGeom prst="rect">
        <a:avLst/>
      </a:prstGeom>
      <a:ln w="9525" cap="rnd">
        <a:solidFill>
          <a:schemeClr val="phClr"/>
        </a:solidFill>
        <a:round/>
      </a:ln>
    </cs:spPr>
  </cs:dataPointWireframe>
  <cs:dataTable>
    <cs:lnRef idx="0"/>
    <cs:fillRef idx="0"/>
    <cs:effectRef idx="0"/>
    <cs:fontRef idx="minor">
      <a:schemeClr val="tx1">
        <a:lumMod val="65000"/>
        <a:lumOff val="35000"/>
      </a:schemeClr>
    </cs:fontRef>
    <cs:spPr bwMode="auto">
      <a:prstGeom prst="rect">
        <a:avLst/>
      </a:prstGeom>
      <a:noFill/>
      <a:ln w="9525" cap="flat" cmpd="sng" algn="ctr">
        <a:solidFill>
          <a:schemeClr val="tx1">
            <a:lumMod val="15000"/>
            <a:lumOff val="85000"/>
          </a:schemeClr>
        </a:solidFill>
        <a:round/>
      </a:ln>
    </cs:spPr>
    <cs:defRPr sz="900"/>
  </cs:dataTable>
  <cs:downBar>
    <cs:lnRef idx="0"/>
    <cs:fillRef idx="0"/>
    <cs:effectRef idx="0"/>
    <cs:fontRef idx="minor">
      <a:schemeClr val="dk1"/>
    </cs:fontRef>
    <cs:spPr bwMode="auto">
      <a:prstGeom prst="rect">
        <a:avLst/>
      </a:prstGeom>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dropLine>
  <cs:errorBar>
    <cs:lnRef idx="0"/>
    <cs:fillRef idx="0"/>
    <cs:effectRef idx="0"/>
    <cs:fontRef idx="minor">
      <a:schemeClr val="tx1"/>
    </cs:fontRef>
    <cs:spPr bwMode="auto">
      <a:prstGeom prst="rect">
        <a:avLst/>
      </a:prstGeom>
      <a:ln w="9525" cap="flat" cmpd="sng" algn="ctr">
        <a:solidFill>
          <a:schemeClr val="tx1">
            <a:lumMod val="65000"/>
            <a:lumOff val="35000"/>
          </a:schemeClr>
        </a:solidFill>
        <a:round/>
      </a:ln>
    </cs:spPr>
  </cs:errorBar>
  <cs:floor>
    <cs:lnRef idx="0"/>
    <cs:fillRef idx="0"/>
    <cs:effectRef idx="0"/>
    <cs:fontRef idx="minor">
      <a:schemeClr val="tx1"/>
    </cs:fontRef>
    <cs:spPr bwMode="auto">
      <a:prstGeom prst="rect">
        <a:avLst/>
      </a:prstGeom>
      <a:noFill/>
      <a:ln>
        <a:noFill/>
      </a:ln>
    </cs:spPr>
  </cs:floor>
  <cs:gridlineMajor>
    <cs:lnRef idx="0"/>
    <cs:fillRef idx="0"/>
    <cs:effectRef idx="0"/>
    <cs:fontRef idx="minor">
      <a:schemeClr val="tx1"/>
    </cs:fontRef>
    <cs:spPr bwMode="auto">
      <a:prstGeom prst="rect">
        <a:avLst/>
      </a:prstGeom>
      <a:ln w="9525" cap="flat" cmpd="sng" algn="ctr">
        <a:solidFill>
          <a:schemeClr val="tx1">
            <a:lumMod val="15000"/>
            <a:lumOff val="85000"/>
          </a:schemeClr>
        </a:solidFill>
        <a:round/>
      </a:ln>
    </cs:spPr>
  </cs:gridlineMajor>
  <cs:gridlineMinor>
    <cs:lnRef idx="0"/>
    <cs:fillRef idx="0"/>
    <cs:effectRef idx="0"/>
    <cs:fontRef idx="minor">
      <a:schemeClr val="tx1"/>
    </cs:fontRef>
    <cs:spPr bwMode="auto">
      <a:prstGeom prst="rect">
        <a:avLst/>
      </a:prstGeom>
      <a:ln w="9525" cap="flat" cmpd="sng" algn="ctr">
        <a:solidFill>
          <a:schemeClr val="tx1">
            <a:lumMod val="5000"/>
            <a:lumOff val="95000"/>
          </a:schemeClr>
        </a:solidFill>
        <a:round/>
      </a:ln>
    </cs:spPr>
  </cs:gridlineMinor>
  <cs:hiLoLine>
    <cs:lnRef idx="0"/>
    <cs:fillRef idx="0"/>
    <cs:effectRef idx="0"/>
    <cs:fontRef idx="minor">
      <a:schemeClr val="tx1"/>
    </cs:fontRef>
    <cs:spPr bwMode="auto">
      <a:prstGeom prst="rect">
        <a:avLst/>
      </a:prstGeom>
      <a:ln w="9525" cap="flat" cmpd="sng" algn="ctr">
        <a:solidFill>
          <a:schemeClr val="tx1">
            <a:lumMod val="75000"/>
            <a:lumOff val="25000"/>
          </a:schemeClr>
        </a:solidFill>
        <a:round/>
      </a:ln>
    </cs:spPr>
  </cs:hiLoLine>
  <cs:leader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spc="0"/>
  </cs:title>
  <cs:trendline>
    <cs:lnRef idx="0">
      <cs:styleClr val="auto"/>
    </cs:lnRef>
    <cs:fillRef idx="0"/>
    <cs:effectRef idx="0"/>
    <cs:fontRef idx="minor">
      <a:schemeClr val="tx1"/>
    </cs:fontRef>
    <cs:spPr bwMode="auto">
      <a:prstGeom prst="rect">
        <a:avLst/>
      </a:prstGeom>
      <a:ln w="19050" cap="rnd">
        <a:solidFill>
          <a:schemeClr val="phClr"/>
        </a:solidFill>
        <a:prstDash val="sysDot"/>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bwMode="auto">
      <a:prstGeom prst="rect">
        <a:avLst/>
      </a:prstGeom>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spPr bwMode="auto">
      <a:prstGeom prst="rect">
        <a:avLst/>
      </a:prstGeom>
      <a:noFill/>
      <a:ln>
        <a:noFill/>
      </a:ln>
    </cs:spPr>
  </cs:wall>
  <cs:dataPointMarkerLayout symbol="circle" size="5"/>
</cs:chartStyle>
</file>

<file path=xl/drawings/_rels/drawing1.xml.rels><?xml version="1.0" encoding="UTF-8" standalone="yes"?><Relationships xmlns="http://schemas.openxmlformats.org/package/2006/relationships"><Relationship Id="rId1" Type="http://schemas.openxmlformats.org/officeDocument/2006/relationships/chart" Target="../charts/chart1.xml" /><Relationship Id="rId2" Type="http://schemas.openxmlformats.org/officeDocument/2006/relationships/chart" Target="../charts/chart2.xml" /><Relationship Id="rId3" Type="http://schemas.openxmlformats.org/officeDocument/2006/relationships/chart" Target="../charts/chart3.xml" /><Relationship Id="rId4" Type="http://schemas.openxmlformats.org/officeDocument/2006/relationships/chart" Target="../charts/chart4.xml" /><Relationship Id="rId5" Type="http://schemas.openxmlformats.org/officeDocument/2006/relationships/chart" Target="../charts/chart5.xml" /><Relationship Id="rId6" Type="http://schemas.openxmlformats.org/officeDocument/2006/relationships/chart" Target="../charts/chart6.xml" /><Relationship Id="rId7" Type="http://schemas.openxmlformats.org/officeDocument/2006/relationships/chart" Target="../charts/chart7.xml" /><Relationship Id="rId8" Type="http://schemas.openxmlformats.org/officeDocument/2006/relationships/chart" Target="../charts/chart8.xml" /><Relationship Id="rId9" Type="http://schemas.openxmlformats.org/officeDocument/2006/relationships/chart" Target="../charts/chart9.xml" /><Relationship Id="rId10" Type="http://schemas.openxmlformats.org/officeDocument/2006/relationships/chart" Target="../charts/chart10.xml" /><Relationship Id="rId11" Type="http://schemas.openxmlformats.org/officeDocument/2006/relationships/chart" Target="../charts/chart11.xml" /><Relationship Id="rId12" Type="http://schemas.openxmlformats.org/officeDocument/2006/relationships/chart" Target="../charts/chart12.xml" /><Relationship Id="rId13" Type="http://schemas.openxmlformats.org/officeDocument/2006/relationships/chart" Target="../charts/chart13.xml" /><Relationship Id="rId14" Type="http://schemas.openxmlformats.org/officeDocument/2006/relationships/chart" Target="../charts/chart14.xml" /><Relationship Id="rId15" Type="http://schemas.openxmlformats.org/officeDocument/2006/relationships/chart" Target="../charts/chart15.xml" /><Relationship Id="rId16" Type="http://schemas.openxmlformats.org/officeDocument/2006/relationships/chart" Target="../charts/chart16.xml" /><Relationship Id="rId17" Type="http://schemas.openxmlformats.org/officeDocument/2006/relationships/chart" Target="../charts/chart17.xml" /><Relationship Id="rId18" Type="http://schemas.openxmlformats.org/officeDocument/2006/relationships/chart" Target="../charts/chart18.xml" /><Relationship Id="rId19" Type="http://schemas.openxmlformats.org/officeDocument/2006/relationships/chart" Target="../charts/chart19.xml" /><Relationship Id="rId20" Type="http://schemas.openxmlformats.org/officeDocument/2006/relationships/chart" Target="../charts/chart20.xml" /><Relationship Id="rId21" Type="http://schemas.openxmlformats.org/officeDocument/2006/relationships/chart" Target="../charts/chart21.xml" /><Relationship Id="rId22" Type="http://schemas.openxmlformats.org/officeDocument/2006/relationships/chart" Target="../charts/chart22.xml" /><Relationship Id="rId23" Type="http://schemas.openxmlformats.org/officeDocument/2006/relationships/chart" Target="../charts/chart23.xml" /><Relationship Id="rId24" Type="http://schemas.openxmlformats.org/officeDocument/2006/relationships/chart" Target="../charts/chart24.xml" /><Relationship Id="rId25" Type="http://schemas.openxmlformats.org/officeDocument/2006/relationships/chart" Target="../charts/chart25.xml" /></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twoCell">
    <xdr:from>
      <xdr:col>42</xdr:col>
      <xdr:colOff>609595</xdr:colOff>
      <xdr:row>36</xdr:row>
      <xdr:rowOff>161924</xdr:rowOff>
    </xdr:from>
    <xdr:to>
      <xdr:col>49</xdr:col>
      <xdr:colOff>9524</xdr:colOff>
      <xdr:row>48</xdr:row>
      <xdr:rowOff>171449</xdr:rowOff>
    </xdr:to>
    <xdr:graphicFrame>
      <xdr:nvGraphicFramePr>
        <xdr:cNvPr id="1866169473" name="" hidden="0"/>
        <xdr:cNvGraphicFramePr>
          <a:graphicFrameLocks xmlns:a="http://schemas.openxmlformats.org/drawingml/2006/main"/>
        </xdr:cNvGraphicFramePr>
      </xdr:nvGraphicFramePr>
      <xdr:xfrm>
        <a:off x="26565220" y="6677024"/>
        <a:ext cx="4095753" cy="2181224"/>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twoCell">
    <xdr:from>
      <xdr:col>41</xdr:col>
      <xdr:colOff>9520</xdr:colOff>
      <xdr:row>60</xdr:row>
      <xdr:rowOff>9524</xdr:rowOff>
    </xdr:from>
    <xdr:to>
      <xdr:col>49</xdr:col>
      <xdr:colOff>9524</xdr:colOff>
      <xdr:row>75</xdr:row>
      <xdr:rowOff>19047</xdr:rowOff>
    </xdr:to>
    <xdr:graphicFrame>
      <xdr:nvGraphicFramePr>
        <xdr:cNvPr id="1866169511" name="" hidden="0"/>
        <xdr:cNvGraphicFramePr>
          <a:graphicFrameLocks xmlns:a="http://schemas.openxmlformats.org/drawingml/2006/main"/>
        </xdr:cNvGraphicFramePr>
      </xdr:nvGraphicFramePr>
      <xdr:xfrm>
        <a:off x="25145995" y="10868024"/>
        <a:ext cx="5514978" cy="2724147"/>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twoCell">
    <xdr:from>
      <xdr:col>40</xdr:col>
      <xdr:colOff>190500</xdr:colOff>
      <xdr:row>107</xdr:row>
      <xdr:rowOff>9523</xdr:rowOff>
    </xdr:from>
    <xdr:to>
      <xdr:col>47</xdr:col>
      <xdr:colOff>714374</xdr:colOff>
      <xdr:row>126</xdr:row>
      <xdr:rowOff>28573</xdr:rowOff>
    </xdr:to>
    <xdr:graphicFrame>
      <xdr:nvGraphicFramePr>
        <xdr:cNvPr id="1866169520" name="" hidden="0"/>
        <xdr:cNvGraphicFramePr>
          <a:graphicFrameLocks xmlns:a="http://schemas.openxmlformats.org/drawingml/2006/main"/>
        </xdr:cNvGraphicFramePr>
      </xdr:nvGraphicFramePr>
      <xdr:xfrm>
        <a:off x="24717375" y="19373848"/>
        <a:ext cx="5124449" cy="345757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twoCell">
    <xdr:from>
      <xdr:col>61</xdr:col>
      <xdr:colOff>609599</xdr:colOff>
      <xdr:row>5</xdr:row>
      <xdr:rowOff>9524</xdr:rowOff>
    </xdr:from>
    <xdr:to>
      <xdr:col>69</xdr:col>
      <xdr:colOff>285749</xdr:colOff>
      <xdr:row>20</xdr:row>
      <xdr:rowOff>19049</xdr:rowOff>
    </xdr:to>
    <xdr:graphicFrame>
      <xdr:nvGraphicFramePr>
        <xdr:cNvPr id="1866169546" name="" hidden="0"/>
        <xdr:cNvGraphicFramePr>
          <a:graphicFrameLocks xmlns:a="http://schemas.openxmlformats.org/drawingml/2006/main"/>
        </xdr:cNvGraphicFramePr>
      </xdr:nvGraphicFramePr>
      <xdr:xfrm>
        <a:off x="39404924" y="914399"/>
        <a:ext cx="4552949" cy="2724149"/>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twoCell">
    <xdr:from>
      <xdr:col>56</xdr:col>
      <xdr:colOff>609599</xdr:colOff>
      <xdr:row>60</xdr:row>
      <xdr:rowOff>9524</xdr:rowOff>
    </xdr:from>
    <xdr:to>
      <xdr:col>63</xdr:col>
      <xdr:colOff>590549</xdr:colOff>
      <xdr:row>75</xdr:row>
      <xdr:rowOff>19047</xdr:rowOff>
    </xdr:to>
    <xdr:graphicFrame>
      <xdr:nvGraphicFramePr>
        <xdr:cNvPr id="1866169571" name="" hidden="0"/>
        <xdr:cNvGraphicFramePr>
          <a:graphicFrameLocks xmlns:a="http://schemas.openxmlformats.org/drawingml/2006/main"/>
        </xdr:cNvGraphicFramePr>
      </xdr:nvGraphicFramePr>
      <xdr:xfrm>
        <a:off x="35728274" y="10868024"/>
        <a:ext cx="4876799" cy="2724147"/>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twoCell">
    <xdr:from>
      <xdr:col>58</xdr:col>
      <xdr:colOff>723899</xdr:colOff>
      <xdr:row>36</xdr:row>
      <xdr:rowOff>161924</xdr:rowOff>
    </xdr:from>
    <xdr:to>
      <xdr:col>63</xdr:col>
      <xdr:colOff>590549</xdr:colOff>
      <xdr:row>48</xdr:row>
      <xdr:rowOff>171449</xdr:rowOff>
    </xdr:to>
    <xdr:graphicFrame>
      <xdr:nvGraphicFramePr>
        <xdr:cNvPr id="1866169576" name="" hidden="0"/>
        <xdr:cNvGraphicFramePr>
          <a:graphicFrameLocks xmlns:a="http://schemas.openxmlformats.org/drawingml/2006/main"/>
        </xdr:cNvGraphicFramePr>
      </xdr:nvGraphicFramePr>
      <xdr:xfrm>
        <a:off x="37185599" y="6677024"/>
        <a:ext cx="3419474" cy="2181224"/>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twoCell">
    <xdr:from>
      <xdr:col>67</xdr:col>
      <xdr:colOff>609599</xdr:colOff>
      <xdr:row>36</xdr:row>
      <xdr:rowOff>180974</xdr:rowOff>
    </xdr:from>
    <xdr:to>
      <xdr:col>75</xdr:col>
      <xdr:colOff>590549</xdr:colOff>
      <xdr:row>49</xdr:row>
      <xdr:rowOff>9523</xdr:rowOff>
    </xdr:to>
    <xdr:graphicFrame>
      <xdr:nvGraphicFramePr>
        <xdr:cNvPr id="1866169581" name="" hidden="0"/>
        <xdr:cNvGraphicFramePr>
          <a:graphicFrameLocks xmlns:a="http://schemas.openxmlformats.org/drawingml/2006/main"/>
        </xdr:cNvGraphicFramePr>
      </xdr:nvGraphicFramePr>
      <xdr:xfrm>
        <a:off x="43110149" y="6696074"/>
        <a:ext cx="4857750" cy="2181223"/>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twoCell">
    <xdr:from>
      <xdr:col>65</xdr:col>
      <xdr:colOff>609599</xdr:colOff>
      <xdr:row>59</xdr:row>
      <xdr:rowOff>180974</xdr:rowOff>
    </xdr:from>
    <xdr:to>
      <xdr:col>73</xdr:col>
      <xdr:colOff>609599</xdr:colOff>
      <xdr:row>75</xdr:row>
      <xdr:rowOff>9521</xdr:rowOff>
    </xdr:to>
    <xdr:graphicFrame>
      <xdr:nvGraphicFramePr>
        <xdr:cNvPr id="1866169586" name="" hidden="0"/>
        <xdr:cNvGraphicFramePr>
          <a:graphicFrameLocks xmlns:a="http://schemas.openxmlformats.org/drawingml/2006/main"/>
        </xdr:cNvGraphicFramePr>
      </xdr:nvGraphicFramePr>
      <xdr:xfrm>
        <a:off x="41890949" y="10858499"/>
        <a:ext cx="4876799" cy="2724147"/>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twoCell">
    <xdr:from>
      <xdr:col>80</xdr:col>
      <xdr:colOff>609599</xdr:colOff>
      <xdr:row>36</xdr:row>
      <xdr:rowOff>180974</xdr:rowOff>
    </xdr:from>
    <xdr:to>
      <xdr:col>87</xdr:col>
      <xdr:colOff>600074</xdr:colOff>
      <xdr:row>49</xdr:row>
      <xdr:rowOff>9522</xdr:rowOff>
    </xdr:to>
    <xdr:graphicFrame>
      <xdr:nvGraphicFramePr>
        <xdr:cNvPr id="1866169595" name="" hidden="0"/>
        <xdr:cNvGraphicFramePr>
          <a:graphicFrameLocks xmlns:a="http://schemas.openxmlformats.org/drawingml/2006/main"/>
        </xdr:cNvGraphicFramePr>
      </xdr:nvGraphicFramePr>
      <xdr:xfrm>
        <a:off x="51034949" y="6696074"/>
        <a:ext cx="4257675" cy="2181222"/>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twoCell">
    <xdr:from>
      <xdr:col>78</xdr:col>
      <xdr:colOff>609599</xdr:colOff>
      <xdr:row>59</xdr:row>
      <xdr:rowOff>180974</xdr:rowOff>
    </xdr:from>
    <xdr:to>
      <xdr:col>86</xdr:col>
      <xdr:colOff>609598</xdr:colOff>
      <xdr:row>75</xdr:row>
      <xdr:rowOff>9520</xdr:rowOff>
    </xdr:to>
    <xdr:graphicFrame>
      <xdr:nvGraphicFramePr>
        <xdr:cNvPr id="1866169600" name="" hidden="0"/>
        <xdr:cNvGraphicFramePr>
          <a:graphicFrameLocks xmlns:a="http://schemas.openxmlformats.org/drawingml/2006/main"/>
        </xdr:cNvGraphicFramePr>
      </xdr:nvGraphicFramePr>
      <xdr:xfrm>
        <a:off x="49815749" y="10858499"/>
        <a:ext cx="4876798" cy="2724145"/>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twoCell">
    <xdr:from>
      <xdr:col>91</xdr:col>
      <xdr:colOff>609599</xdr:colOff>
      <xdr:row>36</xdr:row>
      <xdr:rowOff>180974</xdr:rowOff>
    </xdr:from>
    <xdr:to>
      <xdr:col>98</xdr:col>
      <xdr:colOff>600074</xdr:colOff>
      <xdr:row>49</xdr:row>
      <xdr:rowOff>9521</xdr:rowOff>
    </xdr:to>
    <xdr:graphicFrame>
      <xdr:nvGraphicFramePr>
        <xdr:cNvPr id="1866169605" name="" hidden="0"/>
        <xdr:cNvGraphicFramePr>
          <a:graphicFrameLocks xmlns:a="http://schemas.openxmlformats.org/drawingml/2006/main"/>
        </xdr:cNvGraphicFramePr>
      </xdr:nvGraphicFramePr>
      <xdr:xfrm>
        <a:off x="57740549" y="6696074"/>
        <a:ext cx="4257675" cy="2181222"/>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twoCell">
    <xdr:from>
      <xdr:col>89</xdr:col>
      <xdr:colOff>609599</xdr:colOff>
      <xdr:row>59</xdr:row>
      <xdr:rowOff>180974</xdr:rowOff>
    </xdr:from>
    <xdr:to>
      <xdr:col>97</xdr:col>
      <xdr:colOff>609597</xdr:colOff>
      <xdr:row>75</xdr:row>
      <xdr:rowOff>9519</xdr:rowOff>
    </xdr:to>
    <xdr:graphicFrame>
      <xdr:nvGraphicFramePr>
        <xdr:cNvPr id="1866169610" name="" hidden="0"/>
        <xdr:cNvGraphicFramePr>
          <a:graphicFrameLocks xmlns:a="http://schemas.openxmlformats.org/drawingml/2006/main"/>
        </xdr:cNvGraphicFramePr>
      </xdr:nvGraphicFramePr>
      <xdr:xfrm>
        <a:off x="56521349" y="10858499"/>
        <a:ext cx="4876797" cy="2724144"/>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twoCell">
    <xdr:from>
      <xdr:col>112</xdr:col>
      <xdr:colOff>609599</xdr:colOff>
      <xdr:row>36</xdr:row>
      <xdr:rowOff>180974</xdr:rowOff>
    </xdr:from>
    <xdr:to>
      <xdr:col>119</xdr:col>
      <xdr:colOff>600073</xdr:colOff>
      <xdr:row>49</xdr:row>
      <xdr:rowOff>9520</xdr:rowOff>
    </xdr:to>
    <xdr:graphicFrame>
      <xdr:nvGraphicFramePr>
        <xdr:cNvPr id="1866169615" name="" hidden="0"/>
        <xdr:cNvGraphicFramePr>
          <a:graphicFrameLocks xmlns:a="http://schemas.openxmlformats.org/drawingml/2006/main"/>
        </xdr:cNvGraphicFramePr>
      </xdr:nvGraphicFramePr>
      <xdr:xfrm>
        <a:off x="70542149" y="6696074"/>
        <a:ext cx="4257673" cy="218122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twoCell">
    <xdr:from>
      <xdr:col>110</xdr:col>
      <xdr:colOff>609599</xdr:colOff>
      <xdr:row>59</xdr:row>
      <xdr:rowOff>180974</xdr:rowOff>
    </xdr:from>
    <xdr:to>
      <xdr:col>118</xdr:col>
      <xdr:colOff>609597</xdr:colOff>
      <xdr:row>75</xdr:row>
      <xdr:rowOff>9518</xdr:rowOff>
    </xdr:to>
    <xdr:graphicFrame>
      <xdr:nvGraphicFramePr>
        <xdr:cNvPr id="1866169620" name="" hidden="0"/>
        <xdr:cNvGraphicFramePr>
          <a:graphicFrameLocks xmlns:a="http://schemas.openxmlformats.org/drawingml/2006/main"/>
        </xdr:cNvGraphicFramePr>
      </xdr:nvGraphicFramePr>
      <xdr:xfrm>
        <a:off x="69322949" y="10858499"/>
        <a:ext cx="4876797" cy="2724143"/>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twoCell">
    <xdr:from>
      <xdr:col>123</xdr:col>
      <xdr:colOff>609599</xdr:colOff>
      <xdr:row>36</xdr:row>
      <xdr:rowOff>180974</xdr:rowOff>
    </xdr:from>
    <xdr:to>
      <xdr:col>130</xdr:col>
      <xdr:colOff>600072</xdr:colOff>
      <xdr:row>49</xdr:row>
      <xdr:rowOff>9519</xdr:rowOff>
    </xdr:to>
    <xdr:graphicFrame>
      <xdr:nvGraphicFramePr>
        <xdr:cNvPr id="1866169625" name="" hidden="0"/>
        <xdr:cNvGraphicFramePr>
          <a:graphicFrameLocks xmlns:a="http://schemas.openxmlformats.org/drawingml/2006/main"/>
        </xdr:cNvGraphicFramePr>
      </xdr:nvGraphicFramePr>
      <xdr:xfrm>
        <a:off x="77247749" y="6696074"/>
        <a:ext cx="4257672" cy="2181219"/>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twoCell">
    <xdr:from>
      <xdr:col>121</xdr:col>
      <xdr:colOff>609599</xdr:colOff>
      <xdr:row>59</xdr:row>
      <xdr:rowOff>180974</xdr:rowOff>
    </xdr:from>
    <xdr:to>
      <xdr:col>129</xdr:col>
      <xdr:colOff>609597</xdr:colOff>
      <xdr:row>75</xdr:row>
      <xdr:rowOff>9518</xdr:rowOff>
    </xdr:to>
    <xdr:graphicFrame>
      <xdr:nvGraphicFramePr>
        <xdr:cNvPr id="1866169630" name="" hidden="0"/>
        <xdr:cNvGraphicFramePr>
          <a:graphicFrameLocks xmlns:a="http://schemas.openxmlformats.org/drawingml/2006/main"/>
        </xdr:cNvGraphicFramePr>
      </xdr:nvGraphicFramePr>
      <xdr:xfrm>
        <a:off x="76028549" y="10858499"/>
        <a:ext cx="4876797" cy="2724143"/>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twoCell">
    <xdr:from>
      <xdr:col>134</xdr:col>
      <xdr:colOff>609599</xdr:colOff>
      <xdr:row>36</xdr:row>
      <xdr:rowOff>161924</xdr:rowOff>
    </xdr:from>
    <xdr:to>
      <xdr:col>143</xdr:col>
      <xdr:colOff>600074</xdr:colOff>
      <xdr:row>48</xdr:row>
      <xdr:rowOff>171443</xdr:rowOff>
    </xdr:to>
    <xdr:graphicFrame>
      <xdr:nvGraphicFramePr>
        <xdr:cNvPr id="1866169635" name="" hidden="0"/>
        <xdr:cNvGraphicFramePr>
          <a:graphicFrameLocks xmlns:a="http://schemas.openxmlformats.org/drawingml/2006/main"/>
        </xdr:cNvGraphicFramePr>
      </xdr:nvGraphicFramePr>
      <xdr:xfrm>
        <a:off x="83953349" y="6677024"/>
        <a:ext cx="5476874" cy="2181218"/>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twoCell">
    <xdr:from>
      <xdr:col>132</xdr:col>
      <xdr:colOff>609599</xdr:colOff>
      <xdr:row>59</xdr:row>
      <xdr:rowOff>180974</xdr:rowOff>
    </xdr:from>
    <xdr:to>
      <xdr:col>140</xdr:col>
      <xdr:colOff>609596</xdr:colOff>
      <xdr:row>75</xdr:row>
      <xdr:rowOff>9518</xdr:rowOff>
    </xdr:to>
    <xdr:graphicFrame>
      <xdr:nvGraphicFramePr>
        <xdr:cNvPr id="1866169640" name="" hidden="0"/>
        <xdr:cNvGraphicFramePr>
          <a:graphicFrameLocks xmlns:a="http://schemas.openxmlformats.org/drawingml/2006/main"/>
        </xdr:cNvGraphicFramePr>
      </xdr:nvGraphicFramePr>
      <xdr:xfrm>
        <a:off x="82734149" y="10858499"/>
        <a:ext cx="4876796" cy="2724143"/>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twoCell">
    <xdr:from>
      <xdr:col>53</xdr:col>
      <xdr:colOff>371474</xdr:colOff>
      <xdr:row>100</xdr:row>
      <xdr:rowOff>9524</xdr:rowOff>
    </xdr:from>
    <xdr:to>
      <xdr:col>60</xdr:col>
      <xdr:colOff>800098</xdr:colOff>
      <xdr:row>119</xdr:row>
      <xdr:rowOff>28574</xdr:rowOff>
    </xdr:to>
    <xdr:graphicFrame>
      <xdr:nvGraphicFramePr>
        <xdr:cNvPr id="1866169645" name="" hidden="0"/>
        <xdr:cNvGraphicFramePr>
          <a:graphicFrameLocks xmlns:a="http://schemas.openxmlformats.org/drawingml/2006/main"/>
        </xdr:cNvGraphicFramePr>
      </xdr:nvGraphicFramePr>
      <xdr:xfrm>
        <a:off x="33661349" y="18107024"/>
        <a:ext cx="5124448" cy="3457575"/>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twoCell">
    <xdr:from>
      <xdr:col>63</xdr:col>
      <xdr:colOff>590549</xdr:colOff>
      <xdr:row>103</xdr:row>
      <xdr:rowOff>171449</xdr:rowOff>
    </xdr:from>
    <xdr:to>
      <xdr:col>69</xdr:col>
      <xdr:colOff>609599</xdr:colOff>
      <xdr:row>117</xdr:row>
      <xdr:rowOff>38099</xdr:rowOff>
    </xdr:to>
    <xdr:graphicFrame>
      <xdr:nvGraphicFramePr>
        <xdr:cNvPr id="1866169650" name="" hidden="0"/>
        <xdr:cNvGraphicFramePr>
          <a:graphicFrameLocks xmlns:a="http://schemas.openxmlformats.org/drawingml/2006/main"/>
        </xdr:cNvGraphicFramePr>
      </xdr:nvGraphicFramePr>
      <xdr:xfrm>
        <a:off x="40605074" y="18811874"/>
        <a:ext cx="3724274" cy="240030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twoCell">
    <xdr:from>
      <xdr:col>75</xdr:col>
      <xdr:colOff>28574</xdr:colOff>
      <xdr:row>101</xdr:row>
      <xdr:rowOff>180974</xdr:rowOff>
    </xdr:from>
    <xdr:to>
      <xdr:col>82</xdr:col>
      <xdr:colOff>609599</xdr:colOff>
      <xdr:row>119</xdr:row>
      <xdr:rowOff>28574</xdr:rowOff>
    </xdr:to>
    <xdr:graphicFrame>
      <xdr:nvGraphicFramePr>
        <xdr:cNvPr id="1866169655" name="" hidden="0"/>
        <xdr:cNvGraphicFramePr>
          <a:graphicFrameLocks xmlns:a="http://schemas.openxmlformats.org/drawingml/2006/main"/>
        </xdr:cNvGraphicFramePr>
      </xdr:nvGraphicFramePr>
      <xdr:xfrm>
        <a:off x="47405924" y="18459449"/>
        <a:ext cx="4848224" cy="3105149"/>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twoCell">
    <xdr:from>
      <xdr:col>86</xdr:col>
      <xdr:colOff>14287</xdr:colOff>
      <xdr:row>111</xdr:row>
      <xdr:rowOff>180974</xdr:rowOff>
    </xdr:from>
    <xdr:to>
      <xdr:col>93</xdr:col>
      <xdr:colOff>595311</xdr:colOff>
      <xdr:row>129</xdr:row>
      <xdr:rowOff>28574</xdr:rowOff>
    </xdr:to>
    <xdr:graphicFrame>
      <xdr:nvGraphicFramePr>
        <xdr:cNvPr id="1866169662" name="" hidden="0"/>
        <xdr:cNvGraphicFramePr>
          <a:graphicFrameLocks xmlns:a="http://schemas.openxmlformats.org/drawingml/2006/main"/>
        </xdr:cNvGraphicFramePr>
      </xdr:nvGraphicFramePr>
      <xdr:xfrm>
        <a:off x="54097237" y="20269199"/>
        <a:ext cx="4848223" cy="3105149"/>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twoCell">
    <xdr:from>
      <xdr:col>107</xdr:col>
      <xdr:colOff>28575</xdr:colOff>
      <xdr:row>97</xdr:row>
      <xdr:rowOff>171449</xdr:rowOff>
    </xdr:from>
    <xdr:to>
      <xdr:col>114</xdr:col>
      <xdr:colOff>609598</xdr:colOff>
      <xdr:row>115</xdr:row>
      <xdr:rowOff>19048</xdr:rowOff>
    </xdr:to>
    <xdr:graphicFrame>
      <xdr:nvGraphicFramePr>
        <xdr:cNvPr id="1866169667" name="" hidden="0"/>
        <xdr:cNvGraphicFramePr>
          <a:graphicFrameLocks xmlns:a="http://schemas.openxmlformats.org/drawingml/2006/main"/>
        </xdr:cNvGraphicFramePr>
      </xdr:nvGraphicFramePr>
      <xdr:xfrm>
        <a:off x="66913125" y="17726024"/>
        <a:ext cx="4848222" cy="3105148"/>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editAs="twoCell">
    <xdr:from>
      <xdr:col>118</xdr:col>
      <xdr:colOff>14288</xdr:colOff>
      <xdr:row>97</xdr:row>
      <xdr:rowOff>171449</xdr:rowOff>
    </xdr:from>
    <xdr:to>
      <xdr:col>125</xdr:col>
      <xdr:colOff>595311</xdr:colOff>
      <xdr:row>115</xdr:row>
      <xdr:rowOff>19048</xdr:rowOff>
    </xdr:to>
    <xdr:graphicFrame>
      <xdr:nvGraphicFramePr>
        <xdr:cNvPr id="1866169672" name="" hidden="0"/>
        <xdr:cNvGraphicFramePr>
          <a:graphicFrameLocks xmlns:a="http://schemas.openxmlformats.org/drawingml/2006/main"/>
        </xdr:cNvGraphicFramePr>
      </xdr:nvGraphicFramePr>
      <xdr:xfrm>
        <a:off x="73604438" y="17726024"/>
        <a:ext cx="4848222" cy="3105148"/>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editAs="twoCell">
    <xdr:from>
      <xdr:col>129</xdr:col>
      <xdr:colOff>28576</xdr:colOff>
      <xdr:row>103</xdr:row>
      <xdr:rowOff>171449</xdr:rowOff>
    </xdr:from>
    <xdr:to>
      <xdr:col>136</xdr:col>
      <xdr:colOff>609598</xdr:colOff>
      <xdr:row>121</xdr:row>
      <xdr:rowOff>19048</xdr:rowOff>
    </xdr:to>
    <xdr:graphicFrame>
      <xdr:nvGraphicFramePr>
        <xdr:cNvPr id="1866169677" name="" hidden="0"/>
        <xdr:cNvGraphicFramePr>
          <a:graphicFrameLocks xmlns:a="http://schemas.openxmlformats.org/drawingml/2006/main"/>
        </xdr:cNvGraphicFramePr>
      </xdr:nvGraphicFramePr>
      <xdr:xfrm>
        <a:off x="80324326" y="18811874"/>
        <a:ext cx="4848221" cy="3105148"/>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W1" zoomScale="100" workbookViewId="0">
      <selection activeCell="A1" activeCellId="0" sqref="A1"/>
    </sheetView>
  </sheetViews>
  <sheetFormatPr defaultRowHeight="14.25"/>
  <cols>
    <col customWidth="1" min="1" max="1" width="3.140625"/>
    <col customWidth="1" min="2" max="2" width="7.8515625"/>
    <col customWidth="1" min="31" max="36" width="9.140625"/>
    <col customWidth="1" min="37" max="37" width="11.00390625"/>
    <col customWidth="1" min="38" max="38" width="10.8515625"/>
    <col customWidth="1" min="39" max="39" width="12.00390625"/>
    <col customWidth="1" min="40" max="40" width="12.140625"/>
    <col customWidth="1" min="41" max="41" width="9.140625"/>
    <col customWidth="1" min="42" max="42" width="12.28125"/>
    <col customWidth="1" min="43" max="43" width="9.140625"/>
    <col min="44" max="46" width="9.140625"/>
    <col customWidth="1" min="47" max="47" width="11.00390625"/>
    <col customWidth="1" min="48" max="48" width="10.8515625"/>
    <col customWidth="1" min="49" max="49" width="12.00390625"/>
    <col customWidth="1" min="50" max="50" width="12.140625"/>
    <col customWidth="1" min="54" max="57" width="9.140625"/>
    <col customWidth="1" min="58" max="58" width="11.00390625"/>
    <col customWidth="1" min="59" max="59" width="10.8515625"/>
    <col customWidth="1" min="60" max="60" width="12.00390625"/>
    <col customWidth="1" min="61" max="61" width="12.140625"/>
  </cols>
  <sheetData>
    <row r="2" ht="14.25">
      <c r="B2" s="1" t="s">
        <v>0</v>
      </c>
      <c r="C2" s="2" t="s">
        <v>1</v>
      </c>
      <c r="D2" s="3"/>
      <c r="E2" s="3"/>
      <c r="F2" s="3"/>
      <c r="G2" s="3"/>
      <c r="H2" s="3"/>
      <c r="I2" s="3"/>
      <c r="J2" s="3"/>
      <c r="K2" s="3"/>
      <c r="L2" s="3"/>
      <c r="M2" s="3"/>
      <c r="N2" s="3"/>
      <c r="O2" s="3"/>
      <c r="P2" s="3"/>
      <c r="Q2" s="3"/>
      <c r="R2" s="3"/>
      <c r="S2" s="3"/>
      <c r="T2" s="3"/>
      <c r="U2" s="3"/>
      <c r="V2" s="3"/>
      <c r="W2" s="3"/>
      <c r="X2" s="3"/>
      <c r="Y2" s="3"/>
      <c r="Z2" s="3"/>
      <c r="AA2" s="3"/>
      <c r="AB2" s="3"/>
      <c r="AC2" s="3"/>
      <c r="AE2" s="4"/>
      <c r="AF2" s="1" t="s">
        <v>0</v>
      </c>
      <c r="AG2" s="5" t="s">
        <v>1</v>
      </c>
      <c r="AH2" s="5"/>
      <c r="AI2" s="5"/>
      <c r="AJ2" s="5"/>
      <c r="AK2" s="5"/>
      <c r="AL2" s="5"/>
      <c r="AM2" s="5"/>
      <c r="AN2" s="5"/>
      <c r="BB2" s="6" t="s">
        <v>2</v>
      </c>
      <c r="BC2" s="6"/>
      <c r="BD2" s="6"/>
      <c r="BE2" s="6"/>
      <c r="BF2" s="6"/>
      <c r="BG2" s="6"/>
      <c r="BH2" s="6"/>
      <c r="BI2" s="6"/>
    </row>
    <row r="3" ht="14.25">
      <c r="B3" s="1" t="s">
        <v>3</v>
      </c>
      <c r="C3" s="7" t="s">
        <v>4</v>
      </c>
      <c r="D3" s="8"/>
      <c r="E3" s="8"/>
      <c r="F3" s="7" t="s">
        <v>5</v>
      </c>
      <c r="G3" s="8"/>
      <c r="H3" s="9"/>
      <c r="I3" s="7" t="s">
        <v>6</v>
      </c>
      <c r="J3" s="8"/>
      <c r="K3" s="9"/>
      <c r="L3" s="8" t="s">
        <v>7</v>
      </c>
      <c r="M3" s="8"/>
      <c r="N3" s="9"/>
      <c r="O3" s="7" t="s">
        <v>8</v>
      </c>
      <c r="P3" s="8"/>
      <c r="Q3" s="9"/>
      <c r="R3" s="8" t="s">
        <v>9</v>
      </c>
      <c r="S3" s="8"/>
      <c r="T3" s="9"/>
      <c r="U3" s="10" t="s">
        <v>10</v>
      </c>
      <c r="V3" s="10"/>
      <c r="W3" s="10"/>
      <c r="X3" s="10" t="s">
        <v>11</v>
      </c>
      <c r="Y3" s="10"/>
      <c r="Z3" s="10"/>
      <c r="AA3" s="11" t="s">
        <v>12</v>
      </c>
      <c r="AB3" s="12"/>
      <c r="AC3" s="13"/>
      <c r="AE3" s="14" t="s">
        <v>13</v>
      </c>
      <c r="AF3" s="1" t="s">
        <v>3</v>
      </c>
      <c r="AG3" s="15" t="s">
        <v>4</v>
      </c>
      <c r="AH3" s="15" t="s">
        <v>5</v>
      </c>
      <c r="AI3" s="15" t="s">
        <v>6</v>
      </c>
      <c r="AJ3" s="15" t="s">
        <v>7</v>
      </c>
      <c r="AK3" s="15" t="s">
        <v>8</v>
      </c>
      <c r="AL3" s="15" t="s">
        <v>9</v>
      </c>
      <c r="AM3" s="15" t="s">
        <v>10</v>
      </c>
      <c r="AN3" s="15" t="s">
        <v>11</v>
      </c>
      <c r="AO3" s="16"/>
      <c r="AP3" s="17"/>
      <c r="AQ3" s="15" t="s">
        <v>4</v>
      </c>
      <c r="AR3" s="15" t="s">
        <v>5</v>
      </c>
      <c r="AS3" s="15" t="s">
        <v>6</v>
      </c>
      <c r="AT3" s="15" t="s">
        <v>7</v>
      </c>
      <c r="AU3" s="15" t="s">
        <v>8</v>
      </c>
      <c r="AV3" s="15" t="s">
        <v>9</v>
      </c>
      <c r="AW3" s="15" t="s">
        <v>10</v>
      </c>
      <c r="AX3" s="15" t="s">
        <v>11</v>
      </c>
      <c r="AY3" s="18" t="s">
        <v>14</v>
      </c>
      <c r="AZ3" s="18">
        <f>COUNT(AG4:AG37)</f>
        <v>34</v>
      </c>
      <c r="BA3" s="17"/>
      <c r="BB3" s="15" t="s">
        <v>4</v>
      </c>
      <c r="BC3" s="15" t="s">
        <v>5</v>
      </c>
      <c r="BD3" s="15" t="s">
        <v>6</v>
      </c>
      <c r="BE3" s="15" t="s">
        <v>7</v>
      </c>
      <c r="BF3" s="15" t="s">
        <v>8</v>
      </c>
      <c r="BG3" s="15" t="s">
        <v>9</v>
      </c>
      <c r="BH3" s="15" t="s">
        <v>10</v>
      </c>
      <c r="BI3" s="15" t="s">
        <v>11</v>
      </c>
      <c r="BK3" s="18" t="s">
        <v>14</v>
      </c>
      <c r="BL3" s="18">
        <f>COUNT(AQ4:AQ14)</f>
        <v>10</v>
      </c>
      <c r="BM3" s="17" t="s">
        <v>15</v>
      </c>
      <c r="BN3" s="17" t="s">
        <v>16</v>
      </c>
      <c r="BO3" s="17"/>
      <c r="BP3" s="17"/>
      <c r="BQ3" s="17"/>
      <c r="BR3" s="17"/>
      <c r="BS3" s="19" t="s">
        <v>17</v>
      </c>
      <c r="BT3" s="17"/>
    </row>
    <row r="4" ht="14.25">
      <c r="A4" s="20" t="s">
        <v>13</v>
      </c>
      <c r="B4" s="1" t="s">
        <v>18</v>
      </c>
      <c r="C4" s="21" t="s">
        <v>19</v>
      </c>
      <c r="D4" s="22" t="s">
        <v>20</v>
      </c>
      <c r="E4" s="23" t="s">
        <v>12</v>
      </c>
      <c r="F4" s="21" t="s">
        <v>19</v>
      </c>
      <c r="G4" s="22" t="s">
        <v>20</v>
      </c>
      <c r="H4" s="23" t="s">
        <v>12</v>
      </c>
      <c r="I4" s="21" t="s">
        <v>19</v>
      </c>
      <c r="J4" s="22" t="s">
        <v>20</v>
      </c>
      <c r="K4" s="23" t="s">
        <v>12</v>
      </c>
      <c r="L4" s="21" t="s">
        <v>19</v>
      </c>
      <c r="M4" s="22" t="s">
        <v>20</v>
      </c>
      <c r="N4" s="23" t="s">
        <v>12</v>
      </c>
      <c r="O4" s="21" t="s">
        <v>19</v>
      </c>
      <c r="P4" s="22" t="s">
        <v>20</v>
      </c>
      <c r="Q4" s="23" t="s">
        <v>12</v>
      </c>
      <c r="R4" s="21" t="s">
        <v>19</v>
      </c>
      <c r="S4" s="22" t="s">
        <v>20</v>
      </c>
      <c r="T4" s="23" t="s">
        <v>12</v>
      </c>
      <c r="U4" s="21" t="s">
        <v>19</v>
      </c>
      <c r="V4" s="22" t="s">
        <v>20</v>
      </c>
      <c r="W4" s="23" t="s">
        <v>12</v>
      </c>
      <c r="X4" s="21" t="s">
        <v>19</v>
      </c>
      <c r="Y4" s="22" t="s">
        <v>20</v>
      </c>
      <c r="Z4" s="23" t="s">
        <v>12</v>
      </c>
      <c r="AA4" s="24" t="s">
        <v>19</v>
      </c>
      <c r="AB4" s="25" t="s">
        <v>20</v>
      </c>
      <c r="AC4" s="26" t="s">
        <v>12</v>
      </c>
      <c r="AE4" s="27">
        <f>1</f>
        <v>1</v>
      </c>
      <c r="AF4" s="28">
        <v>44817</v>
      </c>
      <c r="AG4" s="29">
        <f t="shared" ref="AG4:AG8" si="0">E5</f>
        <v>74</v>
      </c>
      <c r="AH4" s="29">
        <f t="shared" ref="AH4:AH8" si="1">H5</f>
        <v>3</v>
      </c>
      <c r="AI4" s="29">
        <f t="shared" ref="AI4:AI8" si="2">K5</f>
        <v>45</v>
      </c>
      <c r="AJ4" s="29">
        <f t="shared" ref="AJ4:AJ8" si="3">N5</f>
        <v>1</v>
      </c>
      <c r="AK4" s="29">
        <f t="shared" ref="AK4:AK8" si="4">Q5</f>
        <v>50</v>
      </c>
      <c r="AL4" s="29">
        <f t="shared" ref="AL4:AL8" si="5">T5</f>
        <v>11</v>
      </c>
      <c r="AM4" s="29">
        <f t="shared" ref="AM4:AM8" si="6">W5</f>
        <v>0</v>
      </c>
      <c r="AN4" s="29">
        <f t="shared" ref="AN4:AN8" si="7">Z5</f>
        <v>47</v>
      </c>
      <c r="AO4" s="17"/>
      <c r="AP4" s="30" t="s">
        <v>15</v>
      </c>
      <c r="AQ4" s="31">
        <f>AVERAGE(AG4:AG37)</f>
        <v>66.882352941176464</v>
      </c>
      <c r="AR4" s="31">
        <f>AVERAGE(AH4:AH37)</f>
        <v>7.1470588235294121</v>
      </c>
      <c r="AS4" s="31">
        <f>AVERAGE(AI4:AI37)</f>
        <v>21.294117647058822</v>
      </c>
      <c r="AT4" s="31">
        <f>AVERAGE(AJ4:AJ37)</f>
        <v>7.6764705882352944</v>
      </c>
      <c r="AU4" s="31">
        <f>AVERAGE(AK4:AK37)</f>
        <v>73.82352941176471</v>
      </c>
      <c r="AV4" s="31">
        <f>AVERAGE(AL4:AL37)</f>
        <v>11.441176470588236</v>
      </c>
      <c r="AW4" s="31">
        <f>AVERAGE(AM4:AM37)</f>
        <v>3.5882352941176472</v>
      </c>
      <c r="AX4" s="31">
        <f>AVERAGE(AN4:AN37)</f>
        <v>58.852941176470587</v>
      </c>
      <c r="BA4" s="17"/>
      <c r="BB4" s="32">
        <f t="shared" ref="BB4:BB9" si="8">ABS(AG4-AQ$4)</f>
        <v>7.1176470588235361</v>
      </c>
      <c r="BC4" s="32">
        <f t="shared" ref="BC4:BC9" si="9">ABS(AH4-AR$4)</f>
        <v>4.1470588235294121</v>
      </c>
      <c r="BD4" s="32">
        <f t="shared" ref="BD4:BD9" si="10">ABS(AI4-AS$4)</f>
        <v>23.705882352941178</v>
      </c>
      <c r="BE4" s="32">
        <f t="shared" ref="BE4:BE9" si="11">ABS(AJ4-AT$4)</f>
        <v>6.6764705882352944</v>
      </c>
      <c r="BF4" s="32">
        <f t="shared" ref="BF4:BF9" si="12">ABS(AK4-AU$4)</f>
        <v>23.82352941176471</v>
      </c>
      <c r="BG4" s="32">
        <f t="shared" ref="BG4:BG9" si="13">ABS(AL4-AV$4)</f>
        <v>0.4411764705882355</v>
      </c>
      <c r="BH4" s="32">
        <f t="shared" ref="BH4:BH9" si="14">ABS(AM4-AW$4)</f>
        <v>3.5882352941176472</v>
      </c>
      <c r="BI4" s="32">
        <f t="shared" ref="BI4:BI9" si="15">ABS(AN4-AX$4)</f>
        <v>11.852941176470587</v>
      </c>
      <c r="BK4" s="17"/>
      <c r="BL4" s="17"/>
      <c r="BM4" s="17" t="s">
        <v>21</v>
      </c>
      <c r="BN4" s="17" t="s">
        <v>22</v>
      </c>
      <c r="BO4" s="17"/>
      <c r="BP4" s="17"/>
      <c r="BQ4" s="17"/>
      <c r="BR4" s="17"/>
      <c r="BS4" s="19" t="s">
        <v>23</v>
      </c>
      <c r="BT4" s="17"/>
    </row>
    <row r="5" ht="14.25">
      <c r="A5" s="30">
        <f>1</f>
        <v>1</v>
      </c>
      <c r="B5" s="28">
        <v>44817</v>
      </c>
      <c r="C5" s="33">
        <v>0</v>
      </c>
      <c r="D5" s="34">
        <v>74</v>
      </c>
      <c r="E5" s="35">
        <f t="shared" ref="E5:E9" si="16">C5+D5</f>
        <v>74</v>
      </c>
      <c r="F5" s="36">
        <v>0</v>
      </c>
      <c r="G5" s="37">
        <v>3</v>
      </c>
      <c r="H5" s="35">
        <f t="shared" ref="H5:H9" si="17">F5+G5</f>
        <v>3</v>
      </c>
      <c r="I5" s="38">
        <v>0</v>
      </c>
      <c r="J5" s="37">
        <v>45</v>
      </c>
      <c r="K5" s="35">
        <f t="shared" ref="K5:K9" si="18">I5+J5</f>
        <v>45</v>
      </c>
      <c r="L5" s="38">
        <v>0</v>
      </c>
      <c r="M5" s="37">
        <v>1</v>
      </c>
      <c r="N5" s="35">
        <f t="shared" ref="N5:N9" si="19">L5+M5</f>
        <v>1</v>
      </c>
      <c r="O5" s="38">
        <v>0</v>
      </c>
      <c r="P5" s="37">
        <v>50</v>
      </c>
      <c r="Q5" s="35">
        <f t="shared" ref="Q5:Q9" si="20">O5+P5</f>
        <v>50</v>
      </c>
      <c r="R5" s="38">
        <v>0</v>
      </c>
      <c r="S5" s="37">
        <v>11</v>
      </c>
      <c r="T5" s="35">
        <f t="shared" ref="T5:T9" si="21">R5+S5</f>
        <v>11</v>
      </c>
      <c r="U5" s="38">
        <v>0</v>
      </c>
      <c r="V5" s="37">
        <v>0</v>
      </c>
      <c r="W5" s="35">
        <f t="shared" ref="W5:W9" si="22">U5+V5</f>
        <v>0</v>
      </c>
      <c r="X5" s="38">
        <v>1</v>
      </c>
      <c r="Y5" s="37">
        <v>46</v>
      </c>
      <c r="Z5" s="35">
        <f t="shared" ref="Z5:Z9" si="23">X5+Y5</f>
        <v>47</v>
      </c>
      <c r="AA5" s="39">
        <f t="shared" ref="AA5:AA9" si="24">C5+F5+I5+L5+O5+R5+U5+X5</f>
        <v>1</v>
      </c>
      <c r="AB5" s="40">
        <f t="shared" ref="AB5:AB9" si="25">D5+G5+J5+M5+P5+S5+V5+Y5</f>
        <v>230</v>
      </c>
      <c r="AC5" s="41">
        <f t="shared" ref="AC5:AC9" si="26">AA5+AB5</f>
        <v>231</v>
      </c>
      <c r="AE5" s="27">
        <f t="shared" ref="AE5:AE10" si="27">AE4+1</f>
        <v>2</v>
      </c>
      <c r="AF5" s="28">
        <v>44818</v>
      </c>
      <c r="AG5" s="29">
        <f t="shared" si="0"/>
        <v>67</v>
      </c>
      <c r="AH5" s="29">
        <f t="shared" si="1"/>
        <v>3</v>
      </c>
      <c r="AI5" s="29">
        <f t="shared" si="2"/>
        <v>43</v>
      </c>
      <c r="AJ5" s="29">
        <f t="shared" si="3"/>
        <v>1</v>
      </c>
      <c r="AK5" s="29">
        <f t="shared" si="4"/>
        <v>48</v>
      </c>
      <c r="AL5" s="29">
        <f t="shared" si="5"/>
        <v>11</v>
      </c>
      <c r="AM5" s="29">
        <f t="shared" si="6"/>
        <v>0</v>
      </c>
      <c r="AN5" s="29">
        <f t="shared" si="7"/>
        <v>43</v>
      </c>
      <c r="AO5" s="17"/>
      <c r="AP5" s="30" t="s">
        <v>21</v>
      </c>
      <c r="AQ5" s="31">
        <f>VAR(AG4:AG37)</f>
        <v>70.894830659536581</v>
      </c>
      <c r="AR5" s="31">
        <f>VAR(AH4:AH37)</f>
        <v>19.401960784313722</v>
      </c>
      <c r="AS5" s="31">
        <f>VAR(AI4:AI37)</f>
        <v>92.94117647058826</v>
      </c>
      <c r="AT5" s="31">
        <f>VAR(AJ4:AJ37)</f>
        <v>35.498217468805699</v>
      </c>
      <c r="AU5" s="31">
        <f>VAR(AK4:AK37)</f>
        <v>166.27094474153304</v>
      </c>
      <c r="AV5" s="31">
        <f>VAR(AL4:AL37)</f>
        <v>4.7994652406417107</v>
      </c>
      <c r="AW5" s="31">
        <f>VAR(AM4:AM37)</f>
        <v>6.9162210338680925</v>
      </c>
      <c r="AX5" s="31">
        <f>VAR(AN4:AN37)</f>
        <v>82.977718360071307</v>
      </c>
      <c r="BA5" s="17"/>
      <c r="BB5" s="32">
        <f t="shared" si="8"/>
        <v>0.1176470588235361</v>
      </c>
      <c r="BC5" s="32">
        <f t="shared" si="9"/>
        <v>4.1470588235294121</v>
      </c>
      <c r="BD5" s="32">
        <f t="shared" si="10"/>
        <v>21.705882352941178</v>
      </c>
      <c r="BE5" s="32">
        <f t="shared" si="11"/>
        <v>6.6764705882352944</v>
      </c>
      <c r="BF5" s="32">
        <f t="shared" si="12"/>
        <v>25.82352941176471</v>
      </c>
      <c r="BG5" s="32">
        <f t="shared" si="13"/>
        <v>0.4411764705882355</v>
      </c>
      <c r="BH5" s="32">
        <f t="shared" si="14"/>
        <v>3.5882352941176472</v>
      </c>
      <c r="BI5" s="32">
        <f t="shared" si="15"/>
        <v>15.852941176470587</v>
      </c>
      <c r="BK5" s="17"/>
      <c r="BL5" s="17"/>
      <c r="BM5" s="17" t="s">
        <v>24</v>
      </c>
      <c r="BN5" s="17" t="s">
        <v>25</v>
      </c>
      <c r="BO5" s="17"/>
      <c r="BP5" s="17"/>
      <c r="BQ5" s="17"/>
      <c r="BR5" s="17"/>
      <c r="BS5" s="17" t="s">
        <v>26</v>
      </c>
      <c r="BT5" s="17"/>
    </row>
    <row r="6" ht="14.25">
      <c r="A6" s="30">
        <f t="shared" ref="A6:A10" si="28">A5+1</f>
        <v>2</v>
      </c>
      <c r="B6" s="28">
        <v>44818</v>
      </c>
      <c r="C6" s="33">
        <v>0</v>
      </c>
      <c r="D6" s="34">
        <v>67</v>
      </c>
      <c r="E6" s="35">
        <f t="shared" si="16"/>
        <v>67</v>
      </c>
      <c r="F6" s="36">
        <v>0</v>
      </c>
      <c r="G6" s="37">
        <v>3</v>
      </c>
      <c r="H6" s="35">
        <f t="shared" si="17"/>
        <v>3</v>
      </c>
      <c r="I6" s="38">
        <v>0</v>
      </c>
      <c r="J6" s="37">
        <v>43</v>
      </c>
      <c r="K6" s="35">
        <f t="shared" si="18"/>
        <v>43</v>
      </c>
      <c r="L6" s="38">
        <v>0</v>
      </c>
      <c r="M6" s="37">
        <v>1</v>
      </c>
      <c r="N6" s="42">
        <f t="shared" si="19"/>
        <v>1</v>
      </c>
      <c r="O6" s="38">
        <v>0</v>
      </c>
      <c r="P6" s="37">
        <v>48</v>
      </c>
      <c r="Q6" s="35">
        <f t="shared" si="20"/>
        <v>48</v>
      </c>
      <c r="R6" s="38">
        <v>0</v>
      </c>
      <c r="S6" s="37">
        <v>11</v>
      </c>
      <c r="T6" s="35">
        <f t="shared" si="21"/>
        <v>11</v>
      </c>
      <c r="U6" s="38">
        <v>0</v>
      </c>
      <c r="V6" s="37">
        <v>0</v>
      </c>
      <c r="W6" s="35">
        <f t="shared" si="22"/>
        <v>0</v>
      </c>
      <c r="X6" s="38">
        <v>1</v>
      </c>
      <c r="Y6" s="37">
        <v>42</v>
      </c>
      <c r="Z6" s="35">
        <f t="shared" si="23"/>
        <v>43</v>
      </c>
      <c r="AA6" s="39">
        <f t="shared" si="24"/>
        <v>1</v>
      </c>
      <c r="AB6" s="40">
        <f t="shared" si="25"/>
        <v>215</v>
      </c>
      <c r="AC6" s="41">
        <f t="shared" si="26"/>
        <v>216</v>
      </c>
      <c r="AE6" s="27">
        <f t="shared" si="27"/>
        <v>3</v>
      </c>
      <c r="AF6" s="28">
        <v>44819</v>
      </c>
      <c r="AG6" s="29">
        <f t="shared" si="0"/>
        <v>67</v>
      </c>
      <c r="AH6" s="29">
        <f t="shared" si="1"/>
        <v>3</v>
      </c>
      <c r="AI6" s="29">
        <f t="shared" si="2"/>
        <v>45</v>
      </c>
      <c r="AJ6" s="29">
        <f t="shared" si="3"/>
        <v>1</v>
      </c>
      <c r="AK6" s="29">
        <f t="shared" si="4"/>
        <v>52</v>
      </c>
      <c r="AL6" s="29">
        <f t="shared" si="5"/>
        <v>11</v>
      </c>
      <c r="AM6" s="29">
        <f t="shared" si="6"/>
        <v>0</v>
      </c>
      <c r="AN6" s="29">
        <f t="shared" si="7"/>
        <v>45</v>
      </c>
      <c r="AO6" s="17"/>
      <c r="AP6" s="43" t="s">
        <v>27</v>
      </c>
      <c r="AQ6" s="31">
        <f>MAX(AG4:AG37)-MIN(AG4:AG37)</f>
        <v>32</v>
      </c>
      <c r="AR6" s="31">
        <f>MAX(AH4:AH37)-MIN(AH4:AH37)</f>
        <v>14</v>
      </c>
      <c r="AS6" s="31">
        <f>MAX(AI4:AI37)-MIN(AI4:AI37)</f>
        <v>33</v>
      </c>
      <c r="AT6" s="31">
        <f>MAX(AJ4:AJ37)-MIN(AJ4:AJ37)</f>
        <v>17</v>
      </c>
      <c r="AU6" s="31">
        <f>MAX(AK4:AK37)-MIN(AK4:AK37)</f>
        <v>40</v>
      </c>
      <c r="AV6" s="31">
        <f>MAX(AL4:AL37)-MIN(AL4:AL37)</f>
        <v>8</v>
      </c>
      <c r="AW6" s="31">
        <f>MAX(AM4:AM37)-MIN(AM4:AM37)</f>
        <v>8</v>
      </c>
      <c r="AX6" s="31">
        <f>MAX(AN4:AN37)-MIN(AN4:AN37)</f>
        <v>27</v>
      </c>
      <c r="BA6" s="16"/>
      <c r="BB6" s="32">
        <f t="shared" si="8"/>
        <v>0.1176470588235361</v>
      </c>
      <c r="BC6" s="32">
        <f t="shared" si="9"/>
        <v>4.1470588235294121</v>
      </c>
      <c r="BD6" s="32">
        <f t="shared" si="10"/>
        <v>23.705882352941178</v>
      </c>
      <c r="BE6" s="32">
        <f t="shared" si="11"/>
        <v>6.6764705882352944</v>
      </c>
      <c r="BF6" s="32">
        <f t="shared" si="12"/>
        <v>21.82352941176471</v>
      </c>
      <c r="BG6" s="32">
        <f t="shared" si="13"/>
        <v>0.4411764705882355</v>
      </c>
      <c r="BH6" s="32">
        <f t="shared" si="14"/>
        <v>3.5882352941176472</v>
      </c>
      <c r="BI6" s="32">
        <f t="shared" si="15"/>
        <v>13.852941176470587</v>
      </c>
      <c r="BK6" s="17"/>
      <c r="BL6" s="17"/>
      <c r="BM6" s="19" t="s">
        <v>28</v>
      </c>
      <c r="BN6" s="17" t="s">
        <v>29</v>
      </c>
      <c r="BO6" s="17"/>
      <c r="BP6" s="17"/>
      <c r="BQ6" s="17"/>
      <c r="BR6" s="17"/>
      <c r="BS6" s="17" t="s">
        <v>30</v>
      </c>
      <c r="BT6" s="17"/>
    </row>
    <row r="7" ht="14.25">
      <c r="A7" s="30">
        <f t="shared" si="28"/>
        <v>3</v>
      </c>
      <c r="B7" s="28">
        <v>44819</v>
      </c>
      <c r="C7" s="33">
        <v>0</v>
      </c>
      <c r="D7" s="34">
        <v>67</v>
      </c>
      <c r="E7" s="35">
        <f t="shared" si="16"/>
        <v>67</v>
      </c>
      <c r="F7" s="36">
        <v>0</v>
      </c>
      <c r="G7" s="37">
        <v>3</v>
      </c>
      <c r="H7" s="35">
        <f t="shared" si="17"/>
        <v>3</v>
      </c>
      <c r="I7" s="38">
        <v>0</v>
      </c>
      <c r="J7" s="37">
        <v>45</v>
      </c>
      <c r="K7" s="35">
        <f t="shared" si="18"/>
        <v>45</v>
      </c>
      <c r="L7" s="38">
        <v>0</v>
      </c>
      <c r="M7" s="37">
        <v>1</v>
      </c>
      <c r="N7" s="44">
        <f t="shared" si="19"/>
        <v>1</v>
      </c>
      <c r="O7" s="38">
        <v>0</v>
      </c>
      <c r="P7" s="37">
        <v>52</v>
      </c>
      <c r="Q7" s="35">
        <f t="shared" si="20"/>
        <v>52</v>
      </c>
      <c r="R7" s="38">
        <v>0</v>
      </c>
      <c r="S7" s="37">
        <v>11</v>
      </c>
      <c r="T7" s="35">
        <f t="shared" si="21"/>
        <v>11</v>
      </c>
      <c r="U7" s="38">
        <v>0</v>
      </c>
      <c r="V7" s="37">
        <v>0</v>
      </c>
      <c r="W7" s="35">
        <f t="shared" si="22"/>
        <v>0</v>
      </c>
      <c r="X7" s="38">
        <v>1</v>
      </c>
      <c r="Y7" s="37">
        <v>44</v>
      </c>
      <c r="Z7" s="35">
        <f t="shared" si="23"/>
        <v>45</v>
      </c>
      <c r="AA7" s="39">
        <f t="shared" si="24"/>
        <v>1</v>
      </c>
      <c r="AB7" s="40">
        <f t="shared" si="25"/>
        <v>223</v>
      </c>
      <c r="AC7" s="41">
        <f t="shared" si="26"/>
        <v>224</v>
      </c>
      <c r="AE7" s="27">
        <f t="shared" si="27"/>
        <v>4</v>
      </c>
      <c r="AF7" s="28">
        <v>44820</v>
      </c>
      <c r="AG7" s="29">
        <f t="shared" si="0"/>
        <v>67</v>
      </c>
      <c r="AH7" s="29">
        <f t="shared" si="1"/>
        <v>3</v>
      </c>
      <c r="AI7" s="29">
        <f t="shared" si="2"/>
        <v>45</v>
      </c>
      <c r="AJ7" s="29">
        <f t="shared" si="3"/>
        <v>1</v>
      </c>
      <c r="AK7" s="29">
        <f t="shared" si="4"/>
        <v>54</v>
      </c>
      <c r="AL7" s="29">
        <f t="shared" si="5"/>
        <v>11</v>
      </c>
      <c r="AM7" s="29">
        <f t="shared" si="6"/>
        <v>1</v>
      </c>
      <c r="AN7" s="29">
        <f t="shared" si="7"/>
        <v>45</v>
      </c>
      <c r="AO7" s="17"/>
      <c r="AP7" s="43" t="s">
        <v>28</v>
      </c>
      <c r="AQ7" s="31">
        <f>SQRT(AQ5)/AQ4*100</f>
        <v>12.589130671958765</v>
      </c>
      <c r="AR7" s="31">
        <f>SQRT(AR5)/AR4*100</f>
        <v>61.630466445258492</v>
      </c>
      <c r="AS7" s="31">
        <f>SQRT(AS5)/AS4*100</f>
        <v>45.273537887018534</v>
      </c>
      <c r="AT7" s="31">
        <f>SQRT(AT5)/AT4*100</f>
        <v>77.614288843428724</v>
      </c>
      <c r="AU7" s="31">
        <f>SQRT(AU5)/AU4*100</f>
        <v>17.466801218573174</v>
      </c>
      <c r="AV7" s="31">
        <f>SQRT(AV5)/AV4*100</f>
        <v>19.148102388640631</v>
      </c>
      <c r="AW7" s="31">
        <f>SQRT(AW5)/AW4*100</f>
        <v>73.291484539204404</v>
      </c>
      <c r="AX7" s="31">
        <f>SQRT(AX5)/AX4*100</f>
        <v>15.47791911688784</v>
      </c>
      <c r="BA7" s="17"/>
      <c r="BB7" s="32">
        <f t="shared" si="8"/>
        <v>0.1176470588235361</v>
      </c>
      <c r="BC7" s="32">
        <f t="shared" si="9"/>
        <v>4.1470588235294121</v>
      </c>
      <c r="BD7" s="32">
        <f t="shared" si="10"/>
        <v>23.705882352941178</v>
      </c>
      <c r="BE7" s="32">
        <f t="shared" si="11"/>
        <v>6.6764705882352944</v>
      </c>
      <c r="BF7" s="32">
        <f t="shared" si="12"/>
        <v>19.82352941176471</v>
      </c>
      <c r="BG7" s="32">
        <f t="shared" si="13"/>
        <v>0.4411764705882355</v>
      </c>
      <c r="BH7" s="32">
        <f t="shared" si="14"/>
        <v>2.5882352941176472</v>
      </c>
      <c r="BI7" s="32">
        <f t="shared" si="15"/>
        <v>13.852941176470587</v>
      </c>
      <c r="BK7" s="16" t="s">
        <v>31</v>
      </c>
      <c r="BL7" s="17"/>
      <c r="BM7" s="17" t="s">
        <v>32</v>
      </c>
      <c r="BN7" s="17" t="s">
        <v>33</v>
      </c>
      <c r="BO7" s="17"/>
      <c r="BP7" s="17"/>
      <c r="BQ7" s="17"/>
      <c r="BR7" s="17"/>
      <c r="BS7" s="17" t="s">
        <v>34</v>
      </c>
      <c r="BT7" s="17"/>
    </row>
    <row r="8" ht="14.25">
      <c r="A8" s="30">
        <f t="shared" si="28"/>
        <v>4</v>
      </c>
      <c r="B8" s="28">
        <v>44820</v>
      </c>
      <c r="C8" s="33">
        <v>0</v>
      </c>
      <c r="D8" s="34">
        <v>67</v>
      </c>
      <c r="E8" s="35">
        <f t="shared" si="16"/>
        <v>67</v>
      </c>
      <c r="F8" s="36">
        <v>0</v>
      </c>
      <c r="G8" s="37">
        <v>3</v>
      </c>
      <c r="H8" s="35">
        <f t="shared" si="17"/>
        <v>3</v>
      </c>
      <c r="I8" s="38">
        <v>0</v>
      </c>
      <c r="J8" s="37">
        <v>45</v>
      </c>
      <c r="K8" s="35">
        <f t="shared" si="18"/>
        <v>45</v>
      </c>
      <c r="L8" s="38">
        <v>0</v>
      </c>
      <c r="M8" s="37">
        <v>1</v>
      </c>
      <c r="N8" s="35">
        <f t="shared" si="19"/>
        <v>1</v>
      </c>
      <c r="O8" s="38">
        <v>0</v>
      </c>
      <c r="P8" s="37">
        <v>54</v>
      </c>
      <c r="Q8" s="35">
        <f t="shared" si="20"/>
        <v>54</v>
      </c>
      <c r="R8" s="38">
        <v>0</v>
      </c>
      <c r="S8" s="37">
        <v>11</v>
      </c>
      <c r="T8" s="35">
        <f t="shared" si="21"/>
        <v>11</v>
      </c>
      <c r="U8" s="38">
        <v>0</v>
      </c>
      <c r="V8" s="37">
        <v>1</v>
      </c>
      <c r="W8" s="35">
        <f t="shared" si="22"/>
        <v>1</v>
      </c>
      <c r="X8" s="38">
        <v>1</v>
      </c>
      <c r="Y8" s="37">
        <v>44</v>
      </c>
      <c r="Z8" s="35">
        <f t="shared" si="23"/>
        <v>45</v>
      </c>
      <c r="AA8" s="39">
        <f t="shared" si="24"/>
        <v>1</v>
      </c>
      <c r="AB8" s="40">
        <f t="shared" si="25"/>
        <v>226</v>
      </c>
      <c r="AC8" s="41">
        <f t="shared" si="26"/>
        <v>227</v>
      </c>
      <c r="AE8" s="27">
        <f t="shared" si="27"/>
        <v>5</v>
      </c>
      <c r="AF8" s="28">
        <v>44823</v>
      </c>
      <c r="AG8" s="29">
        <f t="shared" si="0"/>
        <v>45</v>
      </c>
      <c r="AH8" s="29">
        <f t="shared" si="1"/>
        <v>3</v>
      </c>
      <c r="AI8" s="29">
        <f t="shared" si="2"/>
        <v>15</v>
      </c>
      <c r="AJ8" s="29">
        <f t="shared" si="3"/>
        <v>1</v>
      </c>
      <c r="AK8" s="29">
        <f t="shared" si="4"/>
        <v>51</v>
      </c>
      <c r="AL8" s="29">
        <f t="shared" si="5"/>
        <v>11</v>
      </c>
      <c r="AM8" s="29">
        <f t="shared" si="6"/>
        <v>1</v>
      </c>
      <c r="AN8" s="29">
        <f t="shared" si="7"/>
        <v>47</v>
      </c>
      <c r="AO8" s="17"/>
      <c r="AP8" s="43" t="s">
        <v>35</v>
      </c>
      <c r="AQ8" s="31">
        <f>MAX(BB4:BB38)</f>
        <v>21.882352941176464</v>
      </c>
      <c r="AR8" s="31">
        <f>MAX(BC4:BC38)</f>
        <v>8.852941176470587</v>
      </c>
      <c r="AS8" s="31">
        <f>MAX(BD4:BD38)</f>
        <v>23.705882352941178</v>
      </c>
      <c r="AT8" s="31">
        <f>MAX(BE4:BE38)</f>
        <v>10.323529411764707</v>
      </c>
      <c r="AU8" s="31">
        <f>MAX(BF4:BF38)</f>
        <v>25.82352941176471</v>
      </c>
      <c r="AV8" s="31">
        <f>MAX(BG4:BG38)</f>
        <v>4.5588235294117645</v>
      </c>
      <c r="AW8" s="31">
        <f>MAX(BH4:BH38)</f>
        <v>4.4117647058823533</v>
      </c>
      <c r="AX8" s="31">
        <f>MAX(BI4:BI38)</f>
        <v>15.852941176470587</v>
      </c>
      <c r="BA8" s="17"/>
      <c r="BB8" s="32">
        <f t="shared" si="8"/>
        <v>21.882352941176464</v>
      </c>
      <c r="BC8" s="32">
        <f t="shared" si="9"/>
        <v>4.1470588235294121</v>
      </c>
      <c r="BD8" s="32">
        <f t="shared" si="10"/>
        <v>6.2941176470588225</v>
      </c>
      <c r="BE8" s="32">
        <f t="shared" si="11"/>
        <v>6.6764705882352944</v>
      </c>
      <c r="BF8" s="32">
        <f t="shared" si="12"/>
        <v>22.82352941176471</v>
      </c>
      <c r="BG8" s="32">
        <f t="shared" si="13"/>
        <v>0.4411764705882355</v>
      </c>
      <c r="BH8" s="32">
        <f t="shared" si="14"/>
        <v>2.5882352941176472</v>
      </c>
      <c r="BI8" s="32">
        <f t="shared" si="15"/>
        <v>11.852941176470587</v>
      </c>
      <c r="BK8" s="17"/>
      <c r="BL8" s="17"/>
      <c r="BM8" s="17" t="s">
        <v>36</v>
      </c>
      <c r="BN8" s="17" t="s">
        <v>37</v>
      </c>
      <c r="BO8" s="17"/>
      <c r="BP8" s="17"/>
      <c r="BQ8" s="17"/>
      <c r="BR8" s="17"/>
      <c r="BS8" s="17" t="s">
        <v>38</v>
      </c>
      <c r="BT8" s="17"/>
    </row>
    <row r="9" ht="14.25">
      <c r="A9" s="30">
        <f t="shared" si="28"/>
        <v>5</v>
      </c>
      <c r="B9" s="28">
        <v>44823</v>
      </c>
      <c r="C9" s="33">
        <v>0</v>
      </c>
      <c r="D9" s="34">
        <v>45</v>
      </c>
      <c r="E9" s="35">
        <f t="shared" si="16"/>
        <v>45</v>
      </c>
      <c r="F9" s="36">
        <v>0</v>
      </c>
      <c r="G9" s="37">
        <v>3</v>
      </c>
      <c r="H9" s="35">
        <f t="shared" si="17"/>
        <v>3</v>
      </c>
      <c r="I9" s="38">
        <v>0</v>
      </c>
      <c r="J9" s="37">
        <v>15</v>
      </c>
      <c r="K9" s="35">
        <f t="shared" si="18"/>
        <v>15</v>
      </c>
      <c r="L9" s="38">
        <v>0</v>
      </c>
      <c r="M9" s="37">
        <v>1</v>
      </c>
      <c r="N9" s="35">
        <f t="shared" si="19"/>
        <v>1</v>
      </c>
      <c r="O9" s="38">
        <v>0</v>
      </c>
      <c r="P9" s="37">
        <v>51</v>
      </c>
      <c r="Q9" s="35">
        <f t="shared" si="20"/>
        <v>51</v>
      </c>
      <c r="R9" s="38">
        <v>0</v>
      </c>
      <c r="S9" s="37">
        <v>11</v>
      </c>
      <c r="T9" s="35">
        <f t="shared" si="21"/>
        <v>11</v>
      </c>
      <c r="U9" s="38">
        <v>0</v>
      </c>
      <c r="V9" s="37">
        <v>1</v>
      </c>
      <c r="W9" s="35">
        <f t="shared" si="22"/>
        <v>1</v>
      </c>
      <c r="X9" s="38">
        <v>1</v>
      </c>
      <c r="Y9" s="37">
        <v>46</v>
      </c>
      <c r="Z9" s="35">
        <f t="shared" si="23"/>
        <v>47</v>
      </c>
      <c r="AA9" s="39">
        <f t="shared" si="24"/>
        <v>1</v>
      </c>
      <c r="AB9" s="40">
        <f t="shared" si="25"/>
        <v>173</v>
      </c>
      <c r="AC9" s="41">
        <f t="shared" si="26"/>
        <v>174</v>
      </c>
      <c r="AE9" s="27">
        <f t="shared" si="27"/>
        <v>6</v>
      </c>
      <c r="AF9" s="28">
        <v>44824</v>
      </c>
      <c r="AG9" s="29">
        <f t="shared" ref="AG9:AG37" si="29">E10</f>
        <v>51</v>
      </c>
      <c r="AH9" s="29">
        <f t="shared" ref="AH9:AH37" si="30">H10</f>
        <v>3</v>
      </c>
      <c r="AI9" s="29">
        <f t="shared" ref="AI9:AI37" si="31">K10</f>
        <v>14</v>
      </c>
      <c r="AJ9" s="29">
        <f t="shared" ref="AJ9:AJ37" si="32">N10</f>
        <v>1</v>
      </c>
      <c r="AK9" s="29">
        <f t="shared" ref="AK9:AK37" si="33">Q10</f>
        <v>52</v>
      </c>
      <c r="AL9" s="29">
        <f t="shared" ref="AL9:AL37" si="34">T10</f>
        <v>12</v>
      </c>
      <c r="AM9" s="29">
        <f t="shared" ref="AM9:AM37" si="35">W10</f>
        <v>1</v>
      </c>
      <c r="AN9" s="29">
        <f t="shared" ref="AN9:AN37" si="36">Z10</f>
        <v>45</v>
      </c>
      <c r="AO9" s="17"/>
      <c r="AP9" s="43" t="s">
        <v>39</v>
      </c>
      <c r="AQ9" s="31">
        <f>AQ8/SQRT(AQ5)</f>
        <v>2.5988830327371004</v>
      </c>
      <c r="AR9" s="31">
        <f>AR8/SQRT(AR5)</f>
        <v>2.0098551885409486</v>
      </c>
      <c r="AS9" s="31">
        <f>AS8/SQRT(AS5)</f>
        <v>2.4589632718486905</v>
      </c>
      <c r="AT9" s="31">
        <f>AT8/SQRT(AT5)</f>
        <v>1.7327061888305344</v>
      </c>
      <c r="AU9" s="31">
        <f>AU8/SQRT(AU5)</f>
        <v>2.0026608904256111</v>
      </c>
      <c r="AV9" s="31">
        <f>AV8/SQRT(AV5)</f>
        <v>2.0809246548834923</v>
      </c>
      <c r="AW9" s="31">
        <f>AW8/SQRT(AW5)</f>
        <v>1.677559411507942</v>
      </c>
      <c r="AX9" s="31">
        <f>AX8/SQRT(AX5)</f>
        <v>1.7403199700625573</v>
      </c>
      <c r="BA9" s="16"/>
      <c r="BB9" s="32">
        <f t="shared" si="8"/>
        <v>15.882352941176464</v>
      </c>
      <c r="BC9" s="32">
        <f t="shared" si="9"/>
        <v>4.1470588235294121</v>
      </c>
      <c r="BD9" s="32">
        <f t="shared" si="10"/>
        <v>7.2941176470588225</v>
      </c>
      <c r="BE9" s="32">
        <f t="shared" si="11"/>
        <v>6.6764705882352944</v>
      </c>
      <c r="BF9" s="32">
        <f t="shared" si="12"/>
        <v>21.82352941176471</v>
      </c>
      <c r="BG9" s="32">
        <f t="shared" si="13"/>
        <v>0.5588235294117645</v>
      </c>
      <c r="BH9" s="32">
        <f t="shared" si="14"/>
        <v>2.5882352941176472</v>
      </c>
      <c r="BI9" s="32">
        <f t="shared" si="15"/>
        <v>13.852941176470587</v>
      </c>
      <c r="BK9" s="17"/>
      <c r="BL9" s="17"/>
      <c r="BM9" s="16" t="s">
        <v>40</v>
      </c>
      <c r="BN9" s="17" t="s">
        <v>41</v>
      </c>
      <c r="BO9" s="17"/>
      <c r="BP9" s="17"/>
      <c r="BQ9" s="17"/>
      <c r="BR9" s="17"/>
      <c r="BS9" s="17"/>
      <c r="BT9" s="17"/>
    </row>
    <row r="10" ht="14.25">
      <c r="A10" s="30">
        <f t="shared" si="28"/>
        <v>6</v>
      </c>
      <c r="B10" s="28">
        <v>44824</v>
      </c>
      <c r="C10" s="33">
        <v>0</v>
      </c>
      <c r="D10" s="34">
        <v>51</v>
      </c>
      <c r="E10" s="35">
        <f t="shared" ref="E10:E15" si="37">C10+D10</f>
        <v>51</v>
      </c>
      <c r="F10" s="36">
        <v>0</v>
      </c>
      <c r="G10" s="37">
        <v>3</v>
      </c>
      <c r="H10" s="35">
        <f t="shared" ref="H10:H15" si="38">F10+G10</f>
        <v>3</v>
      </c>
      <c r="I10" s="38">
        <v>0</v>
      </c>
      <c r="J10" s="37">
        <v>14</v>
      </c>
      <c r="K10" s="35">
        <f t="shared" ref="K10:K15" si="39">I10+J10</f>
        <v>14</v>
      </c>
      <c r="L10" s="38">
        <v>0</v>
      </c>
      <c r="M10" s="37">
        <v>1</v>
      </c>
      <c r="N10" s="35">
        <f t="shared" ref="N10:N15" si="40">L10+M10</f>
        <v>1</v>
      </c>
      <c r="O10" s="38">
        <v>0</v>
      </c>
      <c r="P10" s="37">
        <v>52</v>
      </c>
      <c r="Q10" s="35">
        <f t="shared" ref="Q10:Q15" si="41">O10+P10</f>
        <v>52</v>
      </c>
      <c r="R10" s="38">
        <v>0</v>
      </c>
      <c r="S10" s="37">
        <v>12</v>
      </c>
      <c r="T10" s="35">
        <f t="shared" ref="T10:T15" si="42">R10+S10</f>
        <v>12</v>
      </c>
      <c r="U10" s="38">
        <v>0</v>
      </c>
      <c r="V10" s="37">
        <v>1</v>
      </c>
      <c r="W10" s="35">
        <f t="shared" ref="W10:W15" si="43">U10+V10</f>
        <v>1</v>
      </c>
      <c r="X10" s="38">
        <v>1</v>
      </c>
      <c r="Y10" s="37">
        <v>44</v>
      </c>
      <c r="Z10" s="35">
        <f t="shared" ref="Z10:Z15" si="44">X10+Y10</f>
        <v>45</v>
      </c>
      <c r="AA10" s="39">
        <f t="shared" ref="AA10:AA38" si="45">C10+F10+I10+L10+O10+R10+U10+X10</f>
        <v>1</v>
      </c>
      <c r="AB10" s="40">
        <f t="shared" ref="AB10:AB38" si="46">D10+G10+J10+M10+P10+S10+V10+Y10</f>
        <v>178</v>
      </c>
      <c r="AC10" s="41">
        <f t="shared" ref="AC10:AC38" si="47">AA10+AB10</f>
        <v>179</v>
      </c>
      <c r="AE10" s="27">
        <f t="shared" si="27"/>
        <v>7</v>
      </c>
      <c r="AF10" s="28">
        <v>44825</v>
      </c>
      <c r="AG10" s="29">
        <f t="shared" si="29"/>
        <v>52</v>
      </c>
      <c r="AH10" s="29">
        <f t="shared" si="30"/>
        <v>3</v>
      </c>
      <c r="AI10" s="29">
        <f t="shared" si="31"/>
        <v>12</v>
      </c>
      <c r="AJ10" s="29">
        <f t="shared" si="32"/>
        <v>1</v>
      </c>
      <c r="AK10" s="29">
        <f t="shared" si="33"/>
        <v>56</v>
      </c>
      <c r="AL10" s="29">
        <f t="shared" si="34"/>
        <v>12</v>
      </c>
      <c r="AM10" s="29">
        <f t="shared" si="35"/>
        <v>1</v>
      </c>
      <c r="AN10" s="29">
        <f t="shared" si="36"/>
        <v>44</v>
      </c>
      <c r="AO10" s="17"/>
      <c r="AP10" s="43" t="s">
        <v>40</v>
      </c>
      <c r="AQ10" s="31">
        <f>_xlfn.TINV(0.001,$AZ$3-1)</f>
        <v>3.6109130076544274</v>
      </c>
      <c r="AR10" s="31">
        <f>_xlfn.TINV(0.001,$AZ$3-1)</f>
        <v>3.6109130076544274</v>
      </c>
      <c r="AS10" s="31">
        <f>_xlfn.TINV(0.001,$AZ$3-1)</f>
        <v>3.6109130076544274</v>
      </c>
      <c r="AT10" s="31">
        <f>_xlfn.TINV(0.001,$AZ$3-1)</f>
        <v>3.6109130076544274</v>
      </c>
      <c r="AU10" s="31">
        <f>_xlfn.TINV(0.001,$AZ$3-1)</f>
        <v>3.6109130076544274</v>
      </c>
      <c r="AV10" s="31">
        <f>_xlfn.TINV(0.001,$AZ$3-1)</f>
        <v>3.6109130076544274</v>
      </c>
      <c r="AW10" s="31">
        <f>_xlfn.TINV(0.001,$AZ$3-1)</f>
        <v>3.6109130076544274</v>
      </c>
      <c r="AX10" s="31">
        <f>_xlfn.TINV(0.001,$AZ$3-1)</f>
        <v>3.6109130076544274</v>
      </c>
      <c r="BA10" s="16"/>
      <c r="BB10" s="32">
        <f t="shared" ref="BB10:BB37" si="48">ABS(AG10-AQ$4)</f>
        <v>14.882352941176464</v>
      </c>
      <c r="BC10" s="32">
        <f t="shared" ref="BC10:BC37" si="49">ABS(AH10-AR$4)</f>
        <v>4.1470588235294121</v>
      </c>
      <c r="BD10" s="32">
        <f t="shared" ref="BD10:BD37" si="50">ABS(AI10-AS$4)</f>
        <v>9.2941176470588225</v>
      </c>
      <c r="BE10" s="32">
        <f t="shared" ref="BE10:BE37" si="51">ABS(AJ10-AT$4)</f>
        <v>6.6764705882352944</v>
      </c>
      <c r="BF10" s="32">
        <f t="shared" ref="BF10:BF37" si="52">ABS(AK10-AU$4)</f>
        <v>17.82352941176471</v>
      </c>
      <c r="BG10" s="32">
        <f t="shared" ref="BG10:BG37" si="53">ABS(AL10-AV$4)</f>
        <v>0.5588235294117645</v>
      </c>
      <c r="BH10" s="32">
        <f t="shared" ref="BH10:BH37" si="54">ABS(AM10-AW$4)</f>
        <v>2.5882352941176472</v>
      </c>
      <c r="BI10" s="32">
        <f t="shared" ref="BI10:BI37" si="55">ABS(AN10-AX$4)</f>
        <v>14.852941176470587</v>
      </c>
      <c r="BK10" s="17"/>
      <c r="BL10" s="17"/>
      <c r="BM10" s="16" t="s">
        <v>42</v>
      </c>
      <c r="BN10" s="17"/>
      <c r="BO10" s="17"/>
      <c r="BP10" s="17"/>
      <c r="BQ10" s="17"/>
      <c r="BR10" s="17"/>
      <c r="BS10" s="17"/>
      <c r="BT10" s="17"/>
    </row>
    <row r="11" ht="14.25">
      <c r="A11" s="30">
        <f t="shared" ref="A11:A38" si="56">A10+1</f>
        <v>7</v>
      </c>
      <c r="B11" s="28">
        <v>44825</v>
      </c>
      <c r="C11" s="33">
        <v>0</v>
      </c>
      <c r="D11" s="34">
        <v>52</v>
      </c>
      <c r="E11" s="35">
        <f t="shared" si="37"/>
        <v>52</v>
      </c>
      <c r="F11" s="36">
        <v>0</v>
      </c>
      <c r="G11" s="37">
        <v>3</v>
      </c>
      <c r="H11" s="35">
        <f t="shared" si="38"/>
        <v>3</v>
      </c>
      <c r="I11" s="38">
        <v>0</v>
      </c>
      <c r="J11" s="37">
        <v>12</v>
      </c>
      <c r="K11" s="35">
        <f t="shared" si="39"/>
        <v>12</v>
      </c>
      <c r="L11" s="38">
        <v>0</v>
      </c>
      <c r="M11" s="37">
        <v>1</v>
      </c>
      <c r="N11" s="35">
        <f t="shared" si="40"/>
        <v>1</v>
      </c>
      <c r="O11" s="38">
        <v>0</v>
      </c>
      <c r="P11" s="37">
        <v>56</v>
      </c>
      <c r="Q11" s="35">
        <f t="shared" si="41"/>
        <v>56</v>
      </c>
      <c r="R11" s="38">
        <v>0</v>
      </c>
      <c r="S11" s="37">
        <v>12</v>
      </c>
      <c r="T11" s="35">
        <f t="shared" si="42"/>
        <v>12</v>
      </c>
      <c r="U11" s="38">
        <v>0</v>
      </c>
      <c r="V11" s="37">
        <v>1</v>
      </c>
      <c r="W11" s="35">
        <f t="shared" si="43"/>
        <v>1</v>
      </c>
      <c r="X11" s="38">
        <v>1</v>
      </c>
      <c r="Y11" s="37">
        <v>43</v>
      </c>
      <c r="Z11" s="35">
        <f t="shared" si="44"/>
        <v>44</v>
      </c>
      <c r="AA11" s="39">
        <f t="shared" si="45"/>
        <v>1</v>
      </c>
      <c r="AB11" s="40">
        <f t="shared" si="46"/>
        <v>180</v>
      </c>
      <c r="AC11" s="41">
        <f t="shared" si="47"/>
        <v>181</v>
      </c>
      <c r="AE11" s="27">
        <f t="shared" ref="AE11:AE37" si="57">AE10+1</f>
        <v>8</v>
      </c>
      <c r="AF11" s="28">
        <v>44826</v>
      </c>
      <c r="AG11" s="29">
        <f t="shared" si="29"/>
        <v>53</v>
      </c>
      <c r="AH11" s="29">
        <f t="shared" si="30"/>
        <v>2</v>
      </c>
      <c r="AI11" s="29">
        <f t="shared" si="31"/>
        <v>12</v>
      </c>
      <c r="AJ11" s="29">
        <f t="shared" si="32"/>
        <v>1</v>
      </c>
      <c r="AK11" s="29">
        <f t="shared" si="33"/>
        <v>66</v>
      </c>
      <c r="AL11" s="29">
        <f t="shared" si="34"/>
        <v>10</v>
      </c>
      <c r="AM11" s="29">
        <f t="shared" si="35"/>
        <v>1</v>
      </c>
      <c r="AN11" s="29">
        <f t="shared" si="36"/>
        <v>44</v>
      </c>
      <c r="AO11" s="17"/>
      <c r="AP11" s="43" t="s">
        <v>42</v>
      </c>
      <c r="AQ11" s="31">
        <f>_xlfn.TINV(0.05,$AZ$3-1)</f>
        <v>2.0345152974493388</v>
      </c>
      <c r="AR11" s="31">
        <f>_xlfn.TINV(0.05,$AZ$3-1)</f>
        <v>2.0345152974493388</v>
      </c>
      <c r="AS11" s="31">
        <f>_xlfn.TINV(0.05,$AZ$3-1)</f>
        <v>2.0345152974493388</v>
      </c>
      <c r="AT11" s="31">
        <f>_xlfn.TINV(0.05,$AZ$3-1)</f>
        <v>2.0345152974493388</v>
      </c>
      <c r="AU11" s="31">
        <f>_xlfn.TINV(0.05,$AZ$3-1)</f>
        <v>2.0345152974493388</v>
      </c>
      <c r="AV11" s="31">
        <f>_xlfn.TINV(0.05,$AZ$3-1)</f>
        <v>2.0345152974493388</v>
      </c>
      <c r="AW11" s="31">
        <f>_xlfn.TINV(0.05,$AZ$3-1)</f>
        <v>2.0345152974493388</v>
      </c>
      <c r="AX11" s="31">
        <f>_xlfn.TINV(0.05,$AZ$3-1)</f>
        <v>2.0345152974493388</v>
      </c>
      <c r="BA11" s="16"/>
      <c r="BB11" s="32">
        <f t="shared" si="48"/>
        <v>13.882352941176464</v>
      </c>
      <c r="BC11" s="32">
        <f t="shared" si="49"/>
        <v>5.1470588235294121</v>
      </c>
      <c r="BD11" s="32">
        <f t="shared" si="50"/>
        <v>9.2941176470588225</v>
      </c>
      <c r="BE11" s="32">
        <f t="shared" si="51"/>
        <v>6.6764705882352944</v>
      </c>
      <c r="BF11" s="32">
        <f t="shared" si="52"/>
        <v>7.8235294117647101</v>
      </c>
      <c r="BG11" s="32">
        <f t="shared" si="53"/>
        <v>1.4411764705882355</v>
      </c>
      <c r="BH11" s="32">
        <f t="shared" si="54"/>
        <v>2.5882352941176472</v>
      </c>
      <c r="BI11" s="32">
        <f t="shared" si="55"/>
        <v>14.852941176470587</v>
      </c>
      <c r="BK11" s="17"/>
      <c r="BL11" s="17"/>
      <c r="BM11" s="16" t="s">
        <v>43</v>
      </c>
      <c r="BN11" s="17" t="s">
        <v>44</v>
      </c>
      <c r="BO11" s="17"/>
      <c r="BP11" s="17"/>
      <c r="BQ11" s="17"/>
      <c r="BR11" s="17"/>
      <c r="BS11" s="17"/>
      <c r="BT11" s="17"/>
    </row>
    <row r="12" ht="14.25">
      <c r="A12" s="30">
        <f t="shared" si="56"/>
        <v>8</v>
      </c>
      <c r="B12" s="28">
        <v>44826</v>
      </c>
      <c r="C12" s="45">
        <v>0</v>
      </c>
      <c r="D12" s="46">
        <v>53</v>
      </c>
      <c r="E12" s="35">
        <f t="shared" si="37"/>
        <v>53</v>
      </c>
      <c r="F12" s="47">
        <v>0</v>
      </c>
      <c r="G12" s="48">
        <v>2</v>
      </c>
      <c r="H12" s="35">
        <f t="shared" si="38"/>
        <v>2</v>
      </c>
      <c r="I12" s="49">
        <v>0</v>
      </c>
      <c r="J12" s="50">
        <v>12</v>
      </c>
      <c r="K12" s="35">
        <f t="shared" si="39"/>
        <v>12</v>
      </c>
      <c r="L12" s="49">
        <v>0</v>
      </c>
      <c r="M12" s="48">
        <v>1</v>
      </c>
      <c r="N12" s="35">
        <f t="shared" si="40"/>
        <v>1</v>
      </c>
      <c r="O12" s="49">
        <v>0</v>
      </c>
      <c r="P12" s="50">
        <v>66</v>
      </c>
      <c r="Q12" s="35">
        <f t="shared" si="41"/>
        <v>66</v>
      </c>
      <c r="R12" s="49">
        <v>0</v>
      </c>
      <c r="S12" s="48">
        <v>10</v>
      </c>
      <c r="T12" s="35">
        <f t="shared" si="42"/>
        <v>10</v>
      </c>
      <c r="U12" s="49">
        <v>0</v>
      </c>
      <c r="V12" s="48">
        <v>1</v>
      </c>
      <c r="W12" s="35">
        <f t="shared" si="43"/>
        <v>1</v>
      </c>
      <c r="X12" s="49">
        <v>1</v>
      </c>
      <c r="Y12" s="50">
        <v>43</v>
      </c>
      <c r="Z12" s="35">
        <f t="shared" si="44"/>
        <v>44</v>
      </c>
      <c r="AA12" s="39">
        <f t="shared" si="45"/>
        <v>1</v>
      </c>
      <c r="AB12" s="40">
        <f t="shared" si="46"/>
        <v>188</v>
      </c>
      <c r="AC12" s="41">
        <f t="shared" si="47"/>
        <v>189</v>
      </c>
      <c r="AE12" s="27">
        <f t="shared" si="57"/>
        <v>9</v>
      </c>
      <c r="AF12" s="28">
        <v>44827</v>
      </c>
      <c r="AG12" s="29">
        <f t="shared" si="29"/>
        <v>56</v>
      </c>
      <c r="AH12" s="29">
        <f t="shared" si="30"/>
        <v>2</v>
      </c>
      <c r="AI12" s="29">
        <f t="shared" si="31"/>
        <v>12</v>
      </c>
      <c r="AJ12" s="29">
        <f t="shared" si="32"/>
        <v>3</v>
      </c>
      <c r="AK12" s="29">
        <f t="shared" si="33"/>
        <v>65</v>
      </c>
      <c r="AL12" s="29">
        <f t="shared" si="34"/>
        <v>10</v>
      </c>
      <c r="AM12" s="29">
        <f t="shared" si="35"/>
        <v>1</v>
      </c>
      <c r="AN12" s="29">
        <f t="shared" si="36"/>
        <v>45</v>
      </c>
      <c r="AO12" s="17"/>
      <c r="AP12" s="43" t="s">
        <v>43</v>
      </c>
      <c r="AQ12" s="51">
        <f t="shared" ref="AQ12:AQ13" si="58">AQ10*SQRT($AZ$3-1)/SQRT($AZ$3-2+AQ10^2)</f>
        <v>3.0908726196313379</v>
      </c>
      <c r="AR12" s="51">
        <f t="shared" ref="AR12:AR13" si="59">AR10*SQRT($AZ$3-1)/SQRT($AZ$3-2+AR10^2)</f>
        <v>3.0908726196313379</v>
      </c>
      <c r="AS12" s="51">
        <f t="shared" ref="AS12:AS13" si="60">AS10*SQRT($AZ$3-1)/SQRT($AZ$3-2+AS10^2)</f>
        <v>3.0908726196313379</v>
      </c>
      <c r="AT12" s="51">
        <f t="shared" ref="AT12:AT13" si="61">AT10*SQRT($AZ$3-1)/SQRT($AZ$3-2+AT10^2)</f>
        <v>3.0908726196313379</v>
      </c>
      <c r="AU12" s="51">
        <f t="shared" ref="AU12:AU13" si="62">AU10*SQRT($AZ$3-1)/SQRT($AZ$3-2+AU10^2)</f>
        <v>3.0908726196313379</v>
      </c>
      <c r="AV12" s="51">
        <f t="shared" ref="AV12:AV13" si="63">AV10*SQRT($AZ$3-1)/SQRT($AZ$3-2+AV10^2)</f>
        <v>3.0908726196313379</v>
      </c>
      <c r="AW12" s="51">
        <f t="shared" ref="AW12:AW13" si="64">AW10*SQRT($AZ$3-1)/SQRT($AZ$3-2+AW10^2)</f>
        <v>3.0908726196313379</v>
      </c>
      <c r="AX12" s="51">
        <f t="shared" ref="AX12:AX13" si="65">AX10*SQRT($AZ$3-1)/SQRT($AZ$3-2+AX10^2)</f>
        <v>3.0908726196313379</v>
      </c>
      <c r="BA12" s="16"/>
      <c r="BB12" s="32">
        <f t="shared" si="48"/>
        <v>10.882352941176464</v>
      </c>
      <c r="BC12" s="32">
        <f t="shared" si="49"/>
        <v>5.1470588235294121</v>
      </c>
      <c r="BD12" s="32">
        <f t="shared" si="50"/>
        <v>9.2941176470588225</v>
      </c>
      <c r="BE12" s="32">
        <f t="shared" si="51"/>
        <v>4.6764705882352944</v>
      </c>
      <c r="BF12" s="32">
        <f t="shared" si="52"/>
        <v>8.8235294117647101</v>
      </c>
      <c r="BG12" s="32">
        <f t="shared" si="53"/>
        <v>1.4411764705882355</v>
      </c>
      <c r="BH12" s="32">
        <f t="shared" si="54"/>
        <v>2.5882352941176472</v>
      </c>
      <c r="BI12" s="32">
        <f t="shared" si="55"/>
        <v>13.852941176470587</v>
      </c>
      <c r="BK12" s="17"/>
      <c r="BL12" s="17"/>
      <c r="BM12" s="16" t="s">
        <v>45</v>
      </c>
      <c r="BN12" s="17"/>
      <c r="BO12" s="17"/>
      <c r="BP12" s="17"/>
      <c r="BQ12" s="17"/>
      <c r="BR12" s="17"/>
      <c r="BS12" s="17"/>
      <c r="BT12" s="17"/>
    </row>
    <row r="13" ht="14.25">
      <c r="A13" s="30">
        <f t="shared" si="56"/>
        <v>9</v>
      </c>
      <c r="B13" s="28">
        <v>44827</v>
      </c>
      <c r="C13" s="52">
        <v>0</v>
      </c>
      <c r="D13" s="46">
        <v>56</v>
      </c>
      <c r="E13" s="35">
        <f t="shared" si="37"/>
        <v>56</v>
      </c>
      <c r="F13" s="52">
        <v>0</v>
      </c>
      <c r="G13" s="46">
        <v>2</v>
      </c>
      <c r="H13" s="35">
        <f t="shared" si="38"/>
        <v>2</v>
      </c>
      <c r="I13" s="52">
        <v>1</v>
      </c>
      <c r="J13" s="46">
        <v>11</v>
      </c>
      <c r="K13" s="35">
        <f t="shared" si="39"/>
        <v>12</v>
      </c>
      <c r="L13" s="52">
        <v>1</v>
      </c>
      <c r="M13" s="46">
        <v>2</v>
      </c>
      <c r="N13" s="35">
        <f t="shared" si="40"/>
        <v>3</v>
      </c>
      <c r="O13" s="52">
        <v>0</v>
      </c>
      <c r="P13" s="46">
        <v>65</v>
      </c>
      <c r="Q13" s="35">
        <f t="shared" si="41"/>
        <v>65</v>
      </c>
      <c r="R13" s="52">
        <v>0</v>
      </c>
      <c r="S13" s="46">
        <v>10</v>
      </c>
      <c r="T13" s="35">
        <f t="shared" si="42"/>
        <v>10</v>
      </c>
      <c r="U13" s="52">
        <v>0</v>
      </c>
      <c r="V13" s="46">
        <v>1</v>
      </c>
      <c r="W13" s="35">
        <f t="shared" si="43"/>
        <v>1</v>
      </c>
      <c r="X13" s="52">
        <v>1</v>
      </c>
      <c r="Y13" s="46">
        <v>44</v>
      </c>
      <c r="Z13" s="35">
        <f t="shared" si="44"/>
        <v>45</v>
      </c>
      <c r="AA13" s="39">
        <f t="shared" si="45"/>
        <v>3</v>
      </c>
      <c r="AB13" s="40">
        <f t="shared" si="46"/>
        <v>191</v>
      </c>
      <c r="AC13" s="41">
        <f t="shared" si="47"/>
        <v>194</v>
      </c>
      <c r="AE13" s="27">
        <f t="shared" si="57"/>
        <v>10</v>
      </c>
      <c r="AF13" s="28">
        <v>44830</v>
      </c>
      <c r="AG13" s="29">
        <f t="shared" si="29"/>
        <v>60</v>
      </c>
      <c r="AH13" s="29">
        <f t="shared" si="30"/>
        <v>2</v>
      </c>
      <c r="AI13" s="29">
        <f t="shared" si="31"/>
        <v>15</v>
      </c>
      <c r="AJ13" s="29">
        <f t="shared" si="32"/>
        <v>3</v>
      </c>
      <c r="AK13" s="29">
        <f t="shared" si="33"/>
        <v>70</v>
      </c>
      <c r="AL13" s="29">
        <f t="shared" si="34"/>
        <v>10</v>
      </c>
      <c r="AM13" s="29">
        <f t="shared" si="35"/>
        <v>1</v>
      </c>
      <c r="AN13" s="29">
        <f t="shared" si="36"/>
        <v>53</v>
      </c>
      <c r="AO13" s="17"/>
      <c r="AP13" s="43" t="s">
        <v>45</v>
      </c>
      <c r="AQ13" s="51">
        <f t="shared" si="58"/>
        <v>1.9441436308657607</v>
      </c>
      <c r="AR13" s="51">
        <f t="shared" si="59"/>
        <v>1.9441436308657607</v>
      </c>
      <c r="AS13" s="51">
        <f t="shared" si="60"/>
        <v>1.9441436308657607</v>
      </c>
      <c r="AT13" s="51">
        <f t="shared" si="61"/>
        <v>1.9441436308657607</v>
      </c>
      <c r="AU13" s="51">
        <f t="shared" si="62"/>
        <v>1.9441436308657607</v>
      </c>
      <c r="AV13" s="51">
        <f t="shared" si="63"/>
        <v>1.9441436308657607</v>
      </c>
      <c r="AW13" s="51">
        <f t="shared" si="64"/>
        <v>1.9441436308657607</v>
      </c>
      <c r="AX13" s="51">
        <f t="shared" si="65"/>
        <v>1.9441436308657607</v>
      </c>
      <c r="BA13" s="17"/>
      <c r="BB13" s="32">
        <f t="shared" si="48"/>
        <v>6.8823529411764639</v>
      </c>
      <c r="BC13" s="32">
        <f t="shared" si="49"/>
        <v>5.1470588235294121</v>
      </c>
      <c r="BD13" s="32">
        <f t="shared" si="50"/>
        <v>6.2941176470588225</v>
      </c>
      <c r="BE13" s="32">
        <f t="shared" si="51"/>
        <v>4.6764705882352944</v>
      </c>
      <c r="BF13" s="32">
        <f t="shared" si="52"/>
        <v>3.8235294117647101</v>
      </c>
      <c r="BG13" s="32">
        <f t="shared" si="53"/>
        <v>1.4411764705882355</v>
      </c>
      <c r="BH13" s="32">
        <f t="shared" si="54"/>
        <v>2.5882352941176472</v>
      </c>
      <c r="BI13" s="32">
        <f t="shared" si="55"/>
        <v>5.852941176470587</v>
      </c>
      <c r="BJ13" s="16"/>
      <c r="BK13" s="17"/>
      <c r="BL13" s="17"/>
      <c r="BM13" s="17" t="s">
        <v>46</v>
      </c>
      <c r="BN13" s="17"/>
      <c r="BO13" s="17"/>
      <c r="BP13" s="17"/>
      <c r="BQ13" s="17"/>
      <c r="BR13" s="17"/>
      <c r="BS13" s="17"/>
      <c r="BT13" s="17"/>
      <c r="BU13" s="16"/>
      <c r="BV13" s="16"/>
      <c r="BW13" s="16"/>
      <c r="BX13" s="16"/>
      <c r="BY13" s="16"/>
      <c r="BZ13" s="16"/>
      <c r="CA13" s="16"/>
      <c r="CB13" s="16"/>
      <c r="CC13" s="16"/>
      <c r="CD13" s="16"/>
      <c r="CE13" s="16"/>
      <c r="CF13" s="16"/>
      <c r="CG13" s="16"/>
    </row>
    <row r="14" ht="14.25">
      <c r="A14" s="30">
        <f t="shared" si="56"/>
        <v>10</v>
      </c>
      <c r="B14" s="28">
        <v>44830</v>
      </c>
      <c r="C14" s="53">
        <v>0</v>
      </c>
      <c r="D14" s="46">
        <v>60</v>
      </c>
      <c r="E14" s="35">
        <f t="shared" si="37"/>
        <v>60</v>
      </c>
      <c r="F14" s="53">
        <v>0</v>
      </c>
      <c r="G14" s="50">
        <v>2</v>
      </c>
      <c r="H14" s="35">
        <f t="shared" si="38"/>
        <v>2</v>
      </c>
      <c r="I14" s="53">
        <v>1</v>
      </c>
      <c r="J14" s="50">
        <v>14</v>
      </c>
      <c r="K14" s="35">
        <f t="shared" si="39"/>
        <v>15</v>
      </c>
      <c r="L14" s="53">
        <v>0</v>
      </c>
      <c r="M14" s="50">
        <v>3</v>
      </c>
      <c r="N14" s="35">
        <f t="shared" si="40"/>
        <v>3</v>
      </c>
      <c r="O14" s="53">
        <v>1</v>
      </c>
      <c r="P14" s="50">
        <v>69</v>
      </c>
      <c r="Q14" s="35">
        <f t="shared" si="41"/>
        <v>70</v>
      </c>
      <c r="R14" s="53">
        <v>0</v>
      </c>
      <c r="S14" s="50">
        <v>10</v>
      </c>
      <c r="T14" s="35">
        <f t="shared" si="42"/>
        <v>10</v>
      </c>
      <c r="U14" s="53">
        <v>0</v>
      </c>
      <c r="V14" s="50">
        <v>1</v>
      </c>
      <c r="W14" s="35">
        <f t="shared" si="43"/>
        <v>1</v>
      </c>
      <c r="X14" s="53">
        <v>2</v>
      </c>
      <c r="Y14" s="50">
        <v>51</v>
      </c>
      <c r="Z14" s="35">
        <f t="shared" si="44"/>
        <v>53</v>
      </c>
      <c r="AA14" s="39">
        <f t="shared" si="45"/>
        <v>4</v>
      </c>
      <c r="AB14" s="40">
        <f t="shared" si="46"/>
        <v>210</v>
      </c>
      <c r="AC14" s="41">
        <f t="shared" si="47"/>
        <v>214</v>
      </c>
      <c r="AE14" s="27">
        <f t="shared" si="57"/>
        <v>11</v>
      </c>
      <c r="AF14" s="54">
        <v>44831</v>
      </c>
      <c r="AG14" s="29">
        <f t="shared" si="29"/>
        <v>60</v>
      </c>
      <c r="AH14" s="29">
        <f t="shared" si="30"/>
        <v>3</v>
      </c>
      <c r="AI14" s="29">
        <f t="shared" si="31"/>
        <v>15</v>
      </c>
      <c r="AJ14" s="29">
        <f t="shared" si="32"/>
        <v>2</v>
      </c>
      <c r="AK14" s="29">
        <f t="shared" si="33"/>
        <v>71</v>
      </c>
      <c r="AL14" s="29">
        <f t="shared" si="34"/>
        <v>10</v>
      </c>
      <c r="AM14" s="29">
        <f t="shared" si="35"/>
        <v>0</v>
      </c>
      <c r="AN14" s="29">
        <f t="shared" si="36"/>
        <v>59</v>
      </c>
      <c r="AO14" s="17"/>
      <c r="AP14" s="43" t="s">
        <v>47</v>
      </c>
      <c r="AQ14" s="55" t="str">
        <f>IF(AQ9&lt;AQ13,IF(AQ9&gt;AQ10,"YES","V"),"NO")</f>
        <v>NO</v>
      </c>
      <c r="AR14" s="55" t="str">
        <f>IF(AR9&lt;AR13,IF(AR9&gt;AR10,"YES","V"),"NO")</f>
        <v>NO</v>
      </c>
      <c r="AS14" s="55" t="str">
        <f>IF(AS9&lt;AS13,IF(AS9&gt;AS10,"YES","V"),"NO")</f>
        <v>NO</v>
      </c>
      <c r="AT14" s="55" t="str">
        <f>IF(AT9&lt;AT13,IF(AT9&gt;AT10,"YES","V"),"NO")</f>
        <v>V</v>
      </c>
      <c r="AU14" s="55" t="str">
        <f>IF(AU9&lt;AU13,IF(AU9&gt;AU10,"YES","V"),"NO")</f>
        <v>NO</v>
      </c>
      <c r="AV14" s="55" t="str">
        <f>IF(AV9&lt;AV13,IF(AV9&gt;AV10,"YES","V"),"NO")</f>
        <v>NO</v>
      </c>
      <c r="AW14" s="55" t="str">
        <f>IF(AW9&lt;AW13,IF(AW9&gt;AW10,"YES","V"),"NO")</f>
        <v>V</v>
      </c>
      <c r="AX14" s="55" t="str">
        <f>IF(AX9&lt;AX13,IF(AX9&gt;AX10,"YES","V"),"NO")</f>
        <v>V</v>
      </c>
      <c r="BA14" s="17"/>
      <c r="BB14" s="32">
        <f t="shared" si="48"/>
        <v>6.8823529411764639</v>
      </c>
      <c r="BC14" s="32">
        <f t="shared" si="49"/>
        <v>4.1470588235294121</v>
      </c>
      <c r="BD14" s="32">
        <f t="shared" si="50"/>
        <v>6.2941176470588225</v>
      </c>
      <c r="BE14" s="32">
        <f t="shared" si="51"/>
        <v>5.6764705882352944</v>
      </c>
      <c r="BF14" s="32">
        <f t="shared" si="52"/>
        <v>2.8235294117647101</v>
      </c>
      <c r="BG14" s="32">
        <f t="shared" si="53"/>
        <v>1.4411764705882355</v>
      </c>
      <c r="BH14" s="32">
        <f t="shared" si="54"/>
        <v>3.5882352941176472</v>
      </c>
      <c r="BI14" s="32">
        <f t="shared" si="55"/>
        <v>0.14705882352941302</v>
      </c>
      <c r="BJ14" s="16"/>
      <c r="BK14" s="17"/>
      <c r="BL14" s="17"/>
      <c r="BM14" s="17" t="s">
        <v>48</v>
      </c>
      <c r="BN14" s="17"/>
      <c r="BO14" s="17"/>
      <c r="BP14" s="17"/>
      <c r="BQ14" s="17"/>
      <c r="BR14" s="17"/>
      <c r="BS14" s="17"/>
      <c r="BT14" s="17"/>
      <c r="BU14" s="16"/>
      <c r="BV14" s="16"/>
      <c r="BW14" s="16"/>
      <c r="BX14" s="16"/>
      <c r="BY14" s="16"/>
      <c r="BZ14" s="16"/>
      <c r="CA14" s="16"/>
      <c r="CB14" s="16"/>
      <c r="CC14" s="16"/>
      <c r="CD14" s="16"/>
      <c r="CE14" s="16"/>
      <c r="CF14" s="16"/>
      <c r="CG14" s="16"/>
    </row>
    <row r="15" ht="14.25">
      <c r="A15" s="30">
        <f t="shared" si="56"/>
        <v>11</v>
      </c>
      <c r="B15" s="54">
        <v>44831</v>
      </c>
      <c r="C15" s="56">
        <v>0</v>
      </c>
      <c r="D15" s="57">
        <v>60</v>
      </c>
      <c r="E15" s="58">
        <f t="shared" si="37"/>
        <v>60</v>
      </c>
      <c r="F15" s="56">
        <v>1</v>
      </c>
      <c r="G15" s="59">
        <v>2</v>
      </c>
      <c r="H15" s="58">
        <f t="shared" si="38"/>
        <v>3</v>
      </c>
      <c r="I15" s="56">
        <v>0</v>
      </c>
      <c r="J15" s="59">
        <v>15</v>
      </c>
      <c r="K15" s="58">
        <f t="shared" si="39"/>
        <v>15</v>
      </c>
      <c r="L15" s="56">
        <v>0</v>
      </c>
      <c r="M15" s="59">
        <v>2</v>
      </c>
      <c r="N15" s="58">
        <f t="shared" si="40"/>
        <v>2</v>
      </c>
      <c r="O15" s="56">
        <v>2</v>
      </c>
      <c r="P15" s="59">
        <v>69</v>
      </c>
      <c r="Q15" s="58">
        <f t="shared" si="41"/>
        <v>71</v>
      </c>
      <c r="R15" s="56">
        <v>0</v>
      </c>
      <c r="S15" s="59">
        <v>10</v>
      </c>
      <c r="T15" s="58">
        <f t="shared" si="42"/>
        <v>10</v>
      </c>
      <c r="U15" s="56">
        <v>0</v>
      </c>
      <c r="V15" s="59">
        <v>0</v>
      </c>
      <c r="W15" s="58">
        <f t="shared" si="43"/>
        <v>0</v>
      </c>
      <c r="X15" s="56">
        <v>1</v>
      </c>
      <c r="Y15" s="59">
        <v>58</v>
      </c>
      <c r="Z15" s="58">
        <f t="shared" si="44"/>
        <v>59</v>
      </c>
      <c r="AA15" s="39">
        <f t="shared" si="45"/>
        <v>4</v>
      </c>
      <c r="AB15" s="40">
        <f t="shared" si="46"/>
        <v>216</v>
      </c>
      <c r="AC15" s="41">
        <f t="shared" si="47"/>
        <v>220</v>
      </c>
      <c r="AE15" s="27">
        <f t="shared" si="57"/>
        <v>12</v>
      </c>
      <c r="AF15" s="54">
        <v>44832</v>
      </c>
      <c r="AG15" s="29">
        <f t="shared" si="29"/>
        <v>62</v>
      </c>
      <c r="AH15" s="29">
        <f t="shared" si="30"/>
        <v>5</v>
      </c>
      <c r="AI15" s="29">
        <f t="shared" si="31"/>
        <v>15</v>
      </c>
      <c r="AJ15" s="29">
        <f t="shared" si="32"/>
        <v>2</v>
      </c>
      <c r="AK15" s="29">
        <f t="shared" si="33"/>
        <v>73</v>
      </c>
      <c r="AL15" s="29">
        <f t="shared" si="34"/>
        <v>10</v>
      </c>
      <c r="AM15" s="29">
        <f t="shared" si="35"/>
        <v>1</v>
      </c>
      <c r="AN15" s="29">
        <f t="shared" si="36"/>
        <v>58</v>
      </c>
      <c r="AO15" s="17"/>
      <c r="AP15" s="17"/>
      <c r="AQ15" s="60"/>
      <c r="AR15" s="60"/>
      <c r="AS15" s="60"/>
      <c r="AT15" s="60"/>
      <c r="AU15" s="60"/>
      <c r="AV15" s="60" t="s">
        <v>49</v>
      </c>
      <c r="AW15" s="60"/>
      <c r="AX15" s="60"/>
      <c r="BA15" s="17"/>
      <c r="BB15" s="32">
        <f t="shared" si="48"/>
        <v>4.8823529411764639</v>
      </c>
      <c r="BC15" s="32">
        <f t="shared" si="49"/>
        <v>2.1470588235294121</v>
      </c>
      <c r="BD15" s="32">
        <f t="shared" si="50"/>
        <v>6.2941176470588225</v>
      </c>
      <c r="BE15" s="32">
        <f t="shared" si="51"/>
        <v>5.6764705882352944</v>
      </c>
      <c r="BF15" s="32">
        <f t="shared" si="52"/>
        <v>0.82352941176471006</v>
      </c>
      <c r="BG15" s="32">
        <f t="shared" si="53"/>
        <v>1.4411764705882355</v>
      </c>
      <c r="BH15" s="32">
        <f t="shared" si="54"/>
        <v>2.5882352941176472</v>
      </c>
      <c r="BI15" s="32">
        <f t="shared" si="55"/>
        <v>0.85294117647058698</v>
      </c>
      <c r="BJ15" s="61"/>
      <c r="BK15" s="17"/>
      <c r="BL15" s="17"/>
      <c r="BM15" s="17" t="s">
        <v>50</v>
      </c>
      <c r="BN15" s="17"/>
      <c r="BO15" s="17"/>
      <c r="BP15" s="17"/>
      <c r="BQ15" s="17"/>
      <c r="BR15" s="17"/>
      <c r="BS15" s="17"/>
      <c r="BT15" s="17"/>
      <c r="BU15" s="16"/>
      <c r="BV15" s="16"/>
      <c r="BW15" s="16"/>
      <c r="BX15" s="16"/>
      <c r="BY15" s="16"/>
      <c r="BZ15" s="16"/>
      <c r="CA15" s="16"/>
      <c r="CB15" s="16"/>
      <c r="CC15" s="16"/>
      <c r="CD15" s="16"/>
      <c r="CE15" s="16"/>
      <c r="CF15" s="16"/>
      <c r="CG15" s="16"/>
    </row>
    <row r="16" ht="14.25">
      <c r="A16" s="30">
        <f t="shared" si="56"/>
        <v>12</v>
      </c>
      <c r="B16" s="54">
        <v>44832</v>
      </c>
      <c r="C16" s="62">
        <v>0</v>
      </c>
      <c r="D16" s="50">
        <v>62</v>
      </c>
      <c r="E16" s="35">
        <v>62</v>
      </c>
      <c r="F16" s="53">
        <v>1</v>
      </c>
      <c r="G16" s="50">
        <v>4</v>
      </c>
      <c r="H16" s="35">
        <v>5</v>
      </c>
      <c r="I16" s="53">
        <v>0</v>
      </c>
      <c r="J16" s="50">
        <v>15</v>
      </c>
      <c r="K16" s="35">
        <v>15</v>
      </c>
      <c r="L16" s="53">
        <v>0</v>
      </c>
      <c r="M16" s="50">
        <v>2</v>
      </c>
      <c r="N16" s="35">
        <v>2</v>
      </c>
      <c r="O16" s="53">
        <v>2</v>
      </c>
      <c r="P16" s="50">
        <v>71</v>
      </c>
      <c r="Q16" s="35">
        <v>73</v>
      </c>
      <c r="R16" s="53">
        <v>0</v>
      </c>
      <c r="S16" s="50">
        <v>10</v>
      </c>
      <c r="T16" s="35">
        <v>10</v>
      </c>
      <c r="U16" s="53">
        <v>0</v>
      </c>
      <c r="V16" s="50">
        <v>1</v>
      </c>
      <c r="W16" s="35">
        <v>1</v>
      </c>
      <c r="X16" s="53">
        <v>1</v>
      </c>
      <c r="Y16" s="50">
        <v>57</v>
      </c>
      <c r="Z16" s="35">
        <v>58</v>
      </c>
      <c r="AA16" s="39">
        <f t="shared" si="45"/>
        <v>4</v>
      </c>
      <c r="AB16" s="40">
        <f t="shared" si="46"/>
        <v>222</v>
      </c>
      <c r="AC16" s="41">
        <f t="shared" si="47"/>
        <v>226</v>
      </c>
      <c r="AE16" s="27">
        <f t="shared" si="57"/>
        <v>13</v>
      </c>
      <c r="AF16" s="54">
        <v>44833</v>
      </c>
      <c r="AG16" s="29">
        <f t="shared" si="29"/>
        <v>64</v>
      </c>
      <c r="AH16" s="29">
        <f t="shared" si="30"/>
        <v>6</v>
      </c>
      <c r="AI16" s="29">
        <f t="shared" si="31"/>
        <v>15</v>
      </c>
      <c r="AJ16" s="29">
        <f t="shared" si="32"/>
        <v>3</v>
      </c>
      <c r="AK16" s="29">
        <f t="shared" si="33"/>
        <v>74</v>
      </c>
      <c r="AL16" s="29">
        <f t="shared" si="34"/>
        <v>9</v>
      </c>
      <c r="AM16" s="29">
        <f t="shared" si="35"/>
        <v>3</v>
      </c>
      <c r="AN16" s="29">
        <f t="shared" si="36"/>
        <v>59</v>
      </c>
      <c r="AO16" s="17"/>
      <c r="AP16" s="17"/>
      <c r="AQ16" s="60"/>
      <c r="AR16" s="60"/>
      <c r="AS16" s="60"/>
      <c r="AT16" s="60"/>
      <c r="AU16" s="60"/>
      <c r="AV16" s="60"/>
      <c r="AW16" s="60"/>
      <c r="AX16" s="60"/>
      <c r="BA16" s="17"/>
      <c r="BB16" s="32">
        <f t="shared" si="48"/>
        <v>2.8823529411764639</v>
      </c>
      <c r="BC16" s="32">
        <f t="shared" si="49"/>
        <v>1.1470588235294121</v>
      </c>
      <c r="BD16" s="32">
        <f t="shared" si="50"/>
        <v>6.2941176470588225</v>
      </c>
      <c r="BE16" s="32">
        <f t="shared" si="51"/>
        <v>4.6764705882352944</v>
      </c>
      <c r="BF16" s="32">
        <f t="shared" si="52"/>
        <v>0.17647058823528994</v>
      </c>
      <c r="BG16" s="32">
        <f t="shared" si="53"/>
        <v>2.4411764705882355</v>
      </c>
      <c r="BH16" s="32">
        <f t="shared" si="54"/>
        <v>0.58823529411764719</v>
      </c>
      <c r="BI16" s="32">
        <f t="shared" si="55"/>
        <v>0.14705882352941302</v>
      </c>
      <c r="BJ16" s="16"/>
      <c r="BK16" s="17"/>
      <c r="BL16" s="17"/>
      <c r="BM16" s="17"/>
      <c r="BN16" s="17"/>
      <c r="BO16" s="17"/>
      <c r="BP16" s="17"/>
      <c r="BQ16" s="17"/>
      <c r="BR16" s="17"/>
      <c r="BS16" s="17"/>
      <c r="BT16" s="17"/>
      <c r="BU16" s="16"/>
      <c r="BV16" s="16"/>
      <c r="BW16" s="16"/>
      <c r="BX16" s="16"/>
      <c r="BY16" s="16"/>
      <c r="BZ16" s="16"/>
      <c r="CA16" s="16"/>
      <c r="CB16" s="16"/>
      <c r="CC16" s="16"/>
      <c r="CD16" s="16"/>
      <c r="CE16" s="16"/>
      <c r="CF16" s="16"/>
      <c r="CG16" s="16"/>
    </row>
    <row r="17" ht="14.25">
      <c r="A17" s="30">
        <f t="shared" si="56"/>
        <v>13</v>
      </c>
      <c r="B17" s="54">
        <v>44833</v>
      </c>
      <c r="C17" s="62">
        <v>1</v>
      </c>
      <c r="D17" s="46">
        <v>63</v>
      </c>
      <c r="E17" s="35">
        <v>64</v>
      </c>
      <c r="F17" s="53">
        <v>1</v>
      </c>
      <c r="G17" s="50">
        <v>5</v>
      </c>
      <c r="H17" s="44">
        <v>6</v>
      </c>
      <c r="I17" s="53">
        <v>0</v>
      </c>
      <c r="J17" s="50">
        <v>15</v>
      </c>
      <c r="K17" s="44">
        <v>15</v>
      </c>
      <c r="L17" s="53">
        <v>0</v>
      </c>
      <c r="M17" s="50">
        <v>3</v>
      </c>
      <c r="N17" s="44">
        <v>3</v>
      </c>
      <c r="O17" s="53">
        <v>2</v>
      </c>
      <c r="P17" s="50">
        <v>72</v>
      </c>
      <c r="Q17" s="44">
        <v>74</v>
      </c>
      <c r="R17" s="53">
        <v>0</v>
      </c>
      <c r="S17" s="50">
        <v>9</v>
      </c>
      <c r="T17" s="44">
        <v>9</v>
      </c>
      <c r="U17" s="53">
        <v>0</v>
      </c>
      <c r="V17" s="50">
        <v>3</v>
      </c>
      <c r="W17" s="44">
        <v>3</v>
      </c>
      <c r="X17" s="53">
        <v>1</v>
      </c>
      <c r="Y17" s="50">
        <v>58</v>
      </c>
      <c r="Z17" s="44">
        <v>59</v>
      </c>
      <c r="AA17" s="39">
        <f t="shared" si="45"/>
        <v>5</v>
      </c>
      <c r="AB17" s="40">
        <f t="shared" si="46"/>
        <v>228</v>
      </c>
      <c r="AC17" s="41">
        <f t="shared" si="47"/>
        <v>233</v>
      </c>
      <c r="AE17" s="27">
        <f t="shared" si="57"/>
        <v>14</v>
      </c>
      <c r="AF17" s="54">
        <v>44834</v>
      </c>
      <c r="AG17" s="29">
        <f t="shared" si="29"/>
        <v>65</v>
      </c>
      <c r="AH17" s="29">
        <f t="shared" si="30"/>
        <v>7</v>
      </c>
      <c r="AI17" s="29">
        <f t="shared" si="31"/>
        <v>14</v>
      </c>
      <c r="AJ17" s="29">
        <f t="shared" si="32"/>
        <v>3</v>
      </c>
      <c r="AK17" s="29">
        <f t="shared" si="33"/>
        <v>75</v>
      </c>
      <c r="AL17" s="29">
        <f t="shared" si="34"/>
        <v>9</v>
      </c>
      <c r="AM17" s="29">
        <f t="shared" si="35"/>
        <v>3</v>
      </c>
      <c r="AN17" s="29">
        <f t="shared" si="36"/>
        <v>61</v>
      </c>
      <c r="AO17" s="17"/>
      <c r="AP17" s="17"/>
      <c r="AQ17" s="60"/>
      <c r="AR17" s="60"/>
      <c r="AS17" s="60"/>
      <c r="AT17" s="60"/>
      <c r="AU17" s="60"/>
      <c r="AV17" s="60"/>
      <c r="AW17" s="60"/>
      <c r="AX17" s="60"/>
      <c r="BA17" s="16"/>
      <c r="BB17" s="32">
        <f t="shared" si="48"/>
        <v>1.8823529411764639</v>
      </c>
      <c r="BC17" s="32">
        <f t="shared" si="49"/>
        <v>0.14705882352941213</v>
      </c>
      <c r="BD17" s="32">
        <f t="shared" si="50"/>
        <v>7.2941176470588225</v>
      </c>
      <c r="BE17" s="32">
        <f t="shared" si="51"/>
        <v>4.6764705882352944</v>
      </c>
      <c r="BF17" s="32">
        <f t="shared" si="52"/>
        <v>1.1764705882352899</v>
      </c>
      <c r="BG17" s="32">
        <f t="shared" si="53"/>
        <v>2.4411764705882355</v>
      </c>
      <c r="BH17" s="32">
        <f t="shared" si="54"/>
        <v>0.58823529411764719</v>
      </c>
      <c r="BI17" s="32">
        <f t="shared" si="55"/>
        <v>2.147058823529413</v>
      </c>
      <c r="BJ17" s="16"/>
      <c r="BK17" s="17"/>
      <c r="BL17" s="17"/>
      <c r="BM17" s="16" t="s">
        <v>40</v>
      </c>
      <c r="BN17" s="17"/>
      <c r="BO17" s="17"/>
      <c r="BP17" s="17"/>
      <c r="BQ17" s="17"/>
      <c r="BR17" s="17"/>
      <c r="BS17" s="17"/>
      <c r="BT17" s="17"/>
      <c r="BU17" s="16"/>
      <c r="BV17" s="16"/>
      <c r="BW17" s="16"/>
      <c r="BX17" s="16"/>
      <c r="BY17" s="16"/>
      <c r="BZ17" s="16"/>
      <c r="CA17" s="16"/>
      <c r="CB17" s="16"/>
      <c r="CC17" s="16"/>
      <c r="CD17" s="16"/>
      <c r="CE17" s="16"/>
      <c r="CF17" s="16"/>
      <c r="CG17" s="16"/>
      <c r="CH17" s="16"/>
      <c r="CI17" s="16"/>
    </row>
    <row r="18" ht="14.25">
      <c r="A18" s="30">
        <f t="shared" si="56"/>
        <v>14</v>
      </c>
      <c r="B18" s="54">
        <v>44834</v>
      </c>
      <c r="C18" s="62">
        <v>1</v>
      </c>
      <c r="D18" s="46">
        <v>64</v>
      </c>
      <c r="E18" s="35">
        <v>65</v>
      </c>
      <c r="F18" s="53">
        <v>1</v>
      </c>
      <c r="G18" s="50">
        <v>6</v>
      </c>
      <c r="H18" s="44">
        <v>7</v>
      </c>
      <c r="I18" s="53">
        <v>0</v>
      </c>
      <c r="J18" s="50">
        <v>14</v>
      </c>
      <c r="K18" s="44">
        <v>14</v>
      </c>
      <c r="L18" s="53">
        <v>0</v>
      </c>
      <c r="M18" s="50">
        <v>3</v>
      </c>
      <c r="N18" s="44">
        <v>3</v>
      </c>
      <c r="O18" s="53">
        <v>2</v>
      </c>
      <c r="P18" s="50">
        <v>73</v>
      </c>
      <c r="Q18" s="44">
        <v>75</v>
      </c>
      <c r="R18" s="53">
        <v>0</v>
      </c>
      <c r="S18" s="50">
        <v>9</v>
      </c>
      <c r="T18" s="44">
        <v>9</v>
      </c>
      <c r="U18" s="53">
        <v>0</v>
      </c>
      <c r="V18" s="50">
        <v>3</v>
      </c>
      <c r="W18" s="44">
        <v>3</v>
      </c>
      <c r="X18" s="53">
        <v>1</v>
      </c>
      <c r="Y18" s="50">
        <v>60</v>
      </c>
      <c r="Z18" s="44">
        <v>61</v>
      </c>
      <c r="AA18" s="39">
        <f t="shared" si="45"/>
        <v>5</v>
      </c>
      <c r="AB18" s="40">
        <f t="shared" si="46"/>
        <v>232</v>
      </c>
      <c r="AC18" s="41">
        <f t="shared" si="47"/>
        <v>237</v>
      </c>
      <c r="AE18" s="27">
        <f t="shared" si="57"/>
        <v>15</v>
      </c>
      <c r="AF18" s="54">
        <v>44835</v>
      </c>
      <c r="AG18" s="29">
        <f t="shared" si="29"/>
        <v>64</v>
      </c>
      <c r="AH18" s="29">
        <f t="shared" si="30"/>
        <v>6</v>
      </c>
      <c r="AI18" s="29">
        <f t="shared" si="31"/>
        <v>15</v>
      </c>
      <c r="AJ18" s="29">
        <f t="shared" si="32"/>
        <v>4</v>
      </c>
      <c r="AK18" s="29">
        <f t="shared" si="33"/>
        <v>76</v>
      </c>
      <c r="AL18" s="29">
        <f t="shared" si="34"/>
        <v>8</v>
      </c>
      <c r="AM18" s="29">
        <f t="shared" si="35"/>
        <v>4</v>
      </c>
      <c r="AN18" s="29">
        <f t="shared" si="36"/>
        <v>61</v>
      </c>
      <c r="AO18" s="17"/>
      <c r="AP18" s="17"/>
      <c r="AQ18" s="60"/>
      <c r="AR18" s="60"/>
      <c r="AS18" s="60"/>
      <c r="AT18" s="60"/>
      <c r="AU18" s="60"/>
      <c r="AV18" s="60"/>
      <c r="AW18" s="60"/>
      <c r="AX18" s="60"/>
      <c r="BA18" s="16"/>
      <c r="BB18" s="32">
        <f t="shared" si="48"/>
        <v>2.8823529411764639</v>
      </c>
      <c r="BC18" s="32">
        <f t="shared" si="49"/>
        <v>1.1470588235294121</v>
      </c>
      <c r="BD18" s="32">
        <f t="shared" si="50"/>
        <v>6.2941176470588225</v>
      </c>
      <c r="BE18" s="32">
        <f t="shared" si="51"/>
        <v>3.6764705882352944</v>
      </c>
      <c r="BF18" s="32">
        <f t="shared" si="52"/>
        <v>2.1764705882352899</v>
      </c>
      <c r="BG18" s="32">
        <f t="shared" si="53"/>
        <v>3.4411764705882355</v>
      </c>
      <c r="BH18" s="32">
        <f t="shared" si="54"/>
        <v>0.41176470588235281</v>
      </c>
      <c r="BI18" s="32">
        <f t="shared" si="55"/>
        <v>2.147058823529413</v>
      </c>
      <c r="BJ18" s="16"/>
      <c r="BK18" s="17"/>
      <c r="BL18" s="17"/>
      <c r="BM18" s="16" t="s">
        <v>42</v>
      </c>
      <c r="BN18" s="17"/>
      <c r="BO18" s="17"/>
      <c r="BP18" s="17"/>
      <c r="BQ18" s="17"/>
      <c r="BR18" s="17"/>
      <c r="BS18" s="17"/>
      <c r="BT18" s="17"/>
      <c r="BU18" s="16"/>
      <c r="BV18" s="16"/>
      <c r="BW18" s="16"/>
      <c r="BX18" s="16"/>
      <c r="BY18" s="16"/>
      <c r="BZ18" s="16"/>
      <c r="CA18" s="16"/>
      <c r="CB18" s="16"/>
      <c r="CC18" s="16"/>
      <c r="CD18" s="16"/>
      <c r="CE18" s="16"/>
      <c r="CF18" s="16"/>
      <c r="CG18" s="16"/>
      <c r="CH18" s="16"/>
      <c r="CI18" s="16"/>
    </row>
    <row r="19" ht="14.25">
      <c r="A19" s="30">
        <f t="shared" si="56"/>
        <v>15</v>
      </c>
      <c r="B19" s="54">
        <v>44835</v>
      </c>
      <c r="C19" s="62">
        <v>1</v>
      </c>
      <c r="D19" s="46">
        <v>63</v>
      </c>
      <c r="E19" s="35">
        <v>64</v>
      </c>
      <c r="F19" s="53">
        <v>1</v>
      </c>
      <c r="G19" s="50">
        <v>5</v>
      </c>
      <c r="H19" s="44">
        <v>6</v>
      </c>
      <c r="I19" s="53">
        <v>0</v>
      </c>
      <c r="J19" s="50">
        <v>15</v>
      </c>
      <c r="K19" s="44">
        <v>15</v>
      </c>
      <c r="L19" s="53">
        <v>0</v>
      </c>
      <c r="M19" s="50">
        <v>4</v>
      </c>
      <c r="N19" s="44">
        <v>4</v>
      </c>
      <c r="O19" s="53">
        <v>2</v>
      </c>
      <c r="P19" s="50">
        <v>74</v>
      </c>
      <c r="Q19" s="44">
        <v>76</v>
      </c>
      <c r="R19" s="53">
        <v>0</v>
      </c>
      <c r="S19" s="50">
        <v>8</v>
      </c>
      <c r="T19" s="44">
        <v>8</v>
      </c>
      <c r="U19" s="53">
        <v>0</v>
      </c>
      <c r="V19" s="50">
        <v>4</v>
      </c>
      <c r="W19" s="44">
        <v>4</v>
      </c>
      <c r="X19" s="53">
        <v>1</v>
      </c>
      <c r="Y19" s="50">
        <v>60</v>
      </c>
      <c r="Z19" s="44">
        <v>61</v>
      </c>
      <c r="AA19" s="39">
        <f t="shared" si="45"/>
        <v>5</v>
      </c>
      <c r="AB19" s="40">
        <f t="shared" si="46"/>
        <v>233</v>
      </c>
      <c r="AC19" s="41">
        <f t="shared" si="47"/>
        <v>238</v>
      </c>
      <c r="AE19" s="27">
        <f t="shared" si="57"/>
        <v>16</v>
      </c>
      <c r="AF19" s="54">
        <v>44836</v>
      </c>
      <c r="AG19" s="29">
        <f t="shared" si="29"/>
        <v>65</v>
      </c>
      <c r="AH19" s="29">
        <f t="shared" si="30"/>
        <v>5</v>
      </c>
      <c r="AI19" s="29">
        <f t="shared" si="31"/>
        <v>15</v>
      </c>
      <c r="AJ19" s="29">
        <f t="shared" si="32"/>
        <v>5</v>
      </c>
      <c r="AK19" s="29">
        <f t="shared" si="33"/>
        <v>76</v>
      </c>
      <c r="AL19" s="29">
        <f t="shared" si="34"/>
        <v>8</v>
      </c>
      <c r="AM19" s="29">
        <f t="shared" si="35"/>
        <v>3</v>
      </c>
      <c r="AN19" s="29">
        <f t="shared" si="36"/>
        <v>61</v>
      </c>
      <c r="AO19" s="17"/>
      <c r="AP19" s="17"/>
      <c r="AQ19" s="60"/>
      <c r="AR19" s="60"/>
      <c r="AS19" s="60"/>
      <c r="AT19" s="60"/>
      <c r="AU19" s="60"/>
      <c r="AV19" s="60"/>
      <c r="AW19" s="60"/>
      <c r="AX19" s="60"/>
      <c r="AY19" s="17"/>
      <c r="AZ19" s="63"/>
      <c r="BA19" s="63"/>
      <c r="BB19" s="32">
        <f t="shared" si="48"/>
        <v>1.8823529411764639</v>
      </c>
      <c r="BC19" s="32">
        <f t="shared" si="49"/>
        <v>2.1470588235294121</v>
      </c>
      <c r="BD19" s="32">
        <f t="shared" si="50"/>
        <v>6.2941176470588225</v>
      </c>
      <c r="BE19" s="32">
        <f t="shared" si="51"/>
        <v>2.6764705882352944</v>
      </c>
      <c r="BF19" s="32">
        <f t="shared" si="52"/>
        <v>2.1764705882352899</v>
      </c>
      <c r="BG19" s="32">
        <f t="shared" si="53"/>
        <v>3.4411764705882355</v>
      </c>
      <c r="BH19" s="32">
        <f t="shared" si="54"/>
        <v>0.58823529411764719</v>
      </c>
      <c r="BI19" s="32">
        <f t="shared" si="55"/>
        <v>2.147058823529413</v>
      </c>
      <c r="BJ19" s="16"/>
      <c r="BK19" s="16"/>
      <c r="BL19" s="64"/>
      <c r="BM19" s="16"/>
      <c r="BN19" s="16"/>
      <c r="BO19" s="16"/>
      <c r="BP19" s="16"/>
      <c r="BQ19" s="16"/>
      <c r="BR19" s="16"/>
      <c r="BS19" s="16"/>
      <c r="BT19" s="16"/>
      <c r="BU19" s="16"/>
      <c r="BV19" s="16"/>
      <c r="BW19" s="16"/>
      <c r="BX19" s="16"/>
      <c r="BY19" s="16"/>
      <c r="BZ19" s="16"/>
      <c r="CA19" s="16"/>
      <c r="CB19" s="16"/>
      <c r="CC19" s="16"/>
      <c r="CD19" s="16"/>
      <c r="CE19" s="16"/>
      <c r="CF19" s="16"/>
      <c r="CG19" s="16"/>
      <c r="CH19" s="16"/>
      <c r="CI19" s="16"/>
    </row>
    <row r="20" ht="14.25">
      <c r="A20" s="30">
        <f t="shared" si="56"/>
        <v>16</v>
      </c>
      <c r="B20" s="54">
        <v>44836</v>
      </c>
      <c r="C20" s="62">
        <v>1</v>
      </c>
      <c r="D20" s="46">
        <v>64</v>
      </c>
      <c r="E20" s="35">
        <v>65</v>
      </c>
      <c r="F20" s="53">
        <v>1</v>
      </c>
      <c r="G20" s="50">
        <v>4</v>
      </c>
      <c r="H20" s="44">
        <v>5</v>
      </c>
      <c r="I20" s="53">
        <v>0</v>
      </c>
      <c r="J20" s="50">
        <v>15</v>
      </c>
      <c r="K20" s="44">
        <v>15</v>
      </c>
      <c r="L20" s="53">
        <v>0</v>
      </c>
      <c r="M20" s="50">
        <v>5</v>
      </c>
      <c r="N20" s="44">
        <v>5</v>
      </c>
      <c r="O20" s="53">
        <v>2</v>
      </c>
      <c r="P20" s="50">
        <v>74</v>
      </c>
      <c r="Q20" s="44">
        <v>76</v>
      </c>
      <c r="R20" s="53">
        <v>0</v>
      </c>
      <c r="S20" s="50">
        <v>8</v>
      </c>
      <c r="T20" s="44">
        <v>8</v>
      </c>
      <c r="U20" s="53">
        <v>0</v>
      </c>
      <c r="V20" s="50">
        <v>3</v>
      </c>
      <c r="W20" s="44">
        <v>3</v>
      </c>
      <c r="X20" s="53">
        <v>1</v>
      </c>
      <c r="Y20" s="50">
        <v>60</v>
      </c>
      <c r="Z20" s="44">
        <v>61</v>
      </c>
      <c r="AA20" s="39">
        <f t="shared" si="45"/>
        <v>5</v>
      </c>
      <c r="AB20" s="40">
        <f t="shared" si="46"/>
        <v>233</v>
      </c>
      <c r="AC20" s="41">
        <f t="shared" si="47"/>
        <v>238</v>
      </c>
      <c r="AE20" s="27">
        <f t="shared" si="57"/>
        <v>17</v>
      </c>
      <c r="AF20" s="54">
        <v>44837</v>
      </c>
      <c r="AG20" s="29">
        <f t="shared" si="29"/>
        <v>65</v>
      </c>
      <c r="AH20" s="29">
        <f t="shared" si="30"/>
        <v>4</v>
      </c>
      <c r="AI20" s="29">
        <f t="shared" si="31"/>
        <v>16</v>
      </c>
      <c r="AJ20" s="29">
        <f t="shared" si="32"/>
        <v>6</v>
      </c>
      <c r="AK20" s="29">
        <f t="shared" si="33"/>
        <v>77</v>
      </c>
      <c r="AL20" s="29">
        <f t="shared" si="34"/>
        <v>8</v>
      </c>
      <c r="AM20" s="29">
        <f t="shared" si="35"/>
        <v>2</v>
      </c>
      <c r="AN20" s="29">
        <f t="shared" si="36"/>
        <v>63</v>
      </c>
      <c r="AO20" s="17"/>
      <c r="AP20" s="17"/>
      <c r="AQ20" s="60"/>
      <c r="AR20" s="60"/>
      <c r="AS20" s="60"/>
      <c r="AT20" s="60"/>
      <c r="AU20" s="60"/>
      <c r="AV20" s="60"/>
      <c r="AW20" s="60"/>
      <c r="AX20" s="60"/>
      <c r="AY20" s="16"/>
      <c r="AZ20" s="60"/>
      <c r="BA20" s="60"/>
      <c r="BB20" s="32">
        <f t="shared" si="48"/>
        <v>1.8823529411764639</v>
      </c>
      <c r="BC20" s="32">
        <f t="shared" si="49"/>
        <v>3.1470588235294121</v>
      </c>
      <c r="BD20" s="32">
        <f t="shared" si="50"/>
        <v>5.2941176470588225</v>
      </c>
      <c r="BE20" s="32">
        <f t="shared" si="51"/>
        <v>1.6764705882352944</v>
      </c>
      <c r="BF20" s="32">
        <f t="shared" si="52"/>
        <v>3.1764705882352899</v>
      </c>
      <c r="BG20" s="32">
        <f t="shared" si="53"/>
        <v>3.4411764705882355</v>
      </c>
      <c r="BH20" s="32">
        <f t="shared" si="54"/>
        <v>1.5882352941176472</v>
      </c>
      <c r="BI20" s="32">
        <f t="shared" si="55"/>
        <v>4.147058823529413</v>
      </c>
      <c r="BJ20" s="16"/>
      <c r="BK20" s="16"/>
      <c r="BL20" s="64"/>
      <c r="BM20" s="16"/>
      <c r="BN20" s="16"/>
      <c r="BO20" s="16"/>
      <c r="BP20" s="16"/>
      <c r="BQ20" s="16"/>
      <c r="BR20" s="16"/>
      <c r="BS20" s="16"/>
      <c r="BT20" s="16"/>
      <c r="BU20" s="16"/>
      <c r="BV20" s="16"/>
      <c r="BW20" s="16"/>
      <c r="BX20" s="16"/>
      <c r="BY20" s="16"/>
      <c r="BZ20" s="16"/>
      <c r="CA20" s="16"/>
      <c r="CB20" s="16"/>
      <c r="CC20" s="16"/>
      <c r="CD20" s="16"/>
      <c r="CE20" s="16"/>
      <c r="CF20" s="16"/>
      <c r="CG20" s="16"/>
      <c r="CH20" s="16"/>
      <c r="CI20" s="16"/>
    </row>
    <row r="21" ht="14.25">
      <c r="A21" s="30">
        <f t="shared" si="56"/>
        <v>17</v>
      </c>
      <c r="B21" s="54">
        <v>44837</v>
      </c>
      <c r="C21" s="62">
        <v>0</v>
      </c>
      <c r="D21" s="46">
        <v>65</v>
      </c>
      <c r="E21" s="35">
        <v>65</v>
      </c>
      <c r="F21" s="53">
        <v>1</v>
      </c>
      <c r="G21" s="50">
        <v>3</v>
      </c>
      <c r="H21" s="44">
        <v>4</v>
      </c>
      <c r="I21" s="53">
        <v>0</v>
      </c>
      <c r="J21" s="50">
        <v>16</v>
      </c>
      <c r="K21" s="44">
        <v>16</v>
      </c>
      <c r="L21" s="53">
        <v>0</v>
      </c>
      <c r="M21" s="50">
        <v>6</v>
      </c>
      <c r="N21" s="44">
        <v>6</v>
      </c>
      <c r="O21" s="53">
        <v>2</v>
      </c>
      <c r="P21" s="50">
        <v>75</v>
      </c>
      <c r="Q21" s="44">
        <v>77</v>
      </c>
      <c r="R21" s="53">
        <v>0</v>
      </c>
      <c r="S21" s="50">
        <v>8</v>
      </c>
      <c r="T21" s="44">
        <v>8</v>
      </c>
      <c r="U21" s="53">
        <v>0</v>
      </c>
      <c r="V21" s="50">
        <v>2</v>
      </c>
      <c r="W21" s="44">
        <v>2</v>
      </c>
      <c r="X21" s="53">
        <v>1</v>
      </c>
      <c r="Y21" s="50">
        <v>62</v>
      </c>
      <c r="Z21" s="44">
        <v>63</v>
      </c>
      <c r="AA21" s="39">
        <f t="shared" si="45"/>
        <v>4</v>
      </c>
      <c r="AB21" s="40">
        <f t="shared" si="46"/>
        <v>237</v>
      </c>
      <c r="AC21" s="41">
        <f t="shared" si="47"/>
        <v>241</v>
      </c>
      <c r="AE21" s="27">
        <f t="shared" si="57"/>
        <v>18</v>
      </c>
      <c r="AF21" s="54">
        <v>44838</v>
      </c>
      <c r="AG21" s="29">
        <f t="shared" si="29"/>
        <v>64</v>
      </c>
      <c r="AH21" s="29">
        <f t="shared" si="30"/>
        <v>6</v>
      </c>
      <c r="AI21" s="29">
        <f t="shared" si="31"/>
        <v>16</v>
      </c>
      <c r="AJ21" s="29">
        <f t="shared" si="32"/>
        <v>8</v>
      </c>
      <c r="AK21" s="29">
        <f t="shared" si="33"/>
        <v>77</v>
      </c>
      <c r="AL21" s="29">
        <f t="shared" si="34"/>
        <v>8</v>
      </c>
      <c r="AM21" s="29">
        <f t="shared" si="35"/>
        <v>3</v>
      </c>
      <c r="AN21" s="29">
        <f t="shared" si="36"/>
        <v>63</v>
      </c>
      <c r="AO21" s="17"/>
      <c r="AP21" s="17"/>
      <c r="AQ21" s="16"/>
      <c r="AR21" s="16"/>
      <c r="AS21" s="16"/>
      <c r="AT21" s="16"/>
      <c r="AU21" s="16"/>
      <c r="AV21" s="16"/>
      <c r="AW21" s="16"/>
      <c r="AX21" s="16"/>
      <c r="AY21" s="16"/>
      <c r="AZ21" s="60"/>
      <c r="BA21" s="60"/>
      <c r="BB21" s="32">
        <f t="shared" si="48"/>
        <v>2.8823529411764639</v>
      </c>
      <c r="BC21" s="32">
        <f t="shared" si="49"/>
        <v>1.1470588235294121</v>
      </c>
      <c r="BD21" s="32">
        <f t="shared" si="50"/>
        <v>5.2941176470588225</v>
      </c>
      <c r="BE21" s="32">
        <f t="shared" si="51"/>
        <v>0.32352941176470562</v>
      </c>
      <c r="BF21" s="32">
        <f t="shared" si="52"/>
        <v>3.1764705882352899</v>
      </c>
      <c r="BG21" s="32">
        <f t="shared" si="53"/>
        <v>3.4411764705882355</v>
      </c>
      <c r="BH21" s="32">
        <f t="shared" si="54"/>
        <v>0.58823529411764719</v>
      </c>
      <c r="BI21" s="32">
        <f t="shared" si="55"/>
        <v>4.147058823529413</v>
      </c>
      <c r="BJ21" s="16"/>
      <c r="BK21" s="16"/>
      <c r="BL21" s="64"/>
      <c r="BM21" s="16"/>
      <c r="BN21" s="16"/>
      <c r="BO21" s="16"/>
      <c r="BP21" s="16"/>
      <c r="BQ21" s="16"/>
      <c r="BR21" s="16"/>
      <c r="BS21" s="16"/>
      <c r="BT21" s="16"/>
      <c r="BU21" s="16"/>
      <c r="BV21" s="16"/>
      <c r="BW21" s="16"/>
      <c r="BX21" s="16"/>
      <c r="BY21" s="16"/>
      <c r="BZ21" s="16"/>
      <c r="CA21" s="16"/>
      <c r="CB21" s="16"/>
      <c r="CC21" s="16"/>
      <c r="CD21" s="16"/>
      <c r="CE21" s="16"/>
      <c r="CF21" s="16"/>
      <c r="CG21" s="16"/>
      <c r="CH21" s="16"/>
      <c r="CI21" s="16"/>
    </row>
    <row r="22" ht="14.25">
      <c r="A22" s="30">
        <f t="shared" si="56"/>
        <v>18</v>
      </c>
      <c r="B22" s="54">
        <v>44838</v>
      </c>
      <c r="C22" s="62">
        <v>0</v>
      </c>
      <c r="D22" s="46">
        <v>64</v>
      </c>
      <c r="E22" s="35">
        <v>64</v>
      </c>
      <c r="F22" s="53">
        <v>1</v>
      </c>
      <c r="G22" s="50">
        <v>5</v>
      </c>
      <c r="H22" s="44">
        <v>6</v>
      </c>
      <c r="I22" s="53">
        <v>0</v>
      </c>
      <c r="J22" s="50">
        <v>16</v>
      </c>
      <c r="K22" s="44">
        <v>16</v>
      </c>
      <c r="L22" s="53">
        <v>0</v>
      </c>
      <c r="M22" s="50">
        <v>8</v>
      </c>
      <c r="N22" s="44">
        <v>8</v>
      </c>
      <c r="O22" s="53">
        <v>2</v>
      </c>
      <c r="P22" s="50">
        <v>75</v>
      </c>
      <c r="Q22" s="44">
        <v>77</v>
      </c>
      <c r="R22" s="53">
        <v>0</v>
      </c>
      <c r="S22" s="50">
        <v>8</v>
      </c>
      <c r="T22" s="44">
        <v>8</v>
      </c>
      <c r="U22" s="53">
        <v>0</v>
      </c>
      <c r="V22" s="50">
        <v>3</v>
      </c>
      <c r="W22" s="44">
        <v>3</v>
      </c>
      <c r="X22" s="53">
        <v>1</v>
      </c>
      <c r="Y22" s="50">
        <v>62</v>
      </c>
      <c r="Z22" s="44">
        <v>63</v>
      </c>
      <c r="AA22" s="39">
        <f t="shared" si="45"/>
        <v>4</v>
      </c>
      <c r="AB22" s="40">
        <f t="shared" si="46"/>
        <v>241</v>
      </c>
      <c r="AC22" s="41">
        <f t="shared" si="47"/>
        <v>245</v>
      </c>
      <c r="AD22" s="16"/>
      <c r="AE22" s="27">
        <f t="shared" si="57"/>
        <v>19</v>
      </c>
      <c r="AF22" s="54">
        <v>44839</v>
      </c>
      <c r="AG22" s="29">
        <f t="shared" si="29"/>
        <v>66</v>
      </c>
      <c r="AH22" s="29">
        <f t="shared" si="30"/>
        <v>6</v>
      </c>
      <c r="AI22" s="29">
        <f t="shared" si="31"/>
        <v>17</v>
      </c>
      <c r="AJ22" s="29">
        <f t="shared" si="32"/>
        <v>9</v>
      </c>
      <c r="AK22" s="29">
        <f t="shared" si="33"/>
        <v>77</v>
      </c>
      <c r="AL22" s="29">
        <f t="shared" si="34"/>
        <v>10</v>
      </c>
      <c r="AM22" s="29">
        <f t="shared" si="35"/>
        <v>3</v>
      </c>
      <c r="AN22" s="29">
        <f t="shared" si="36"/>
        <v>62</v>
      </c>
      <c r="AO22" s="16"/>
      <c r="AP22" s="16"/>
      <c r="AQ22" s="16"/>
      <c r="AR22" s="16"/>
      <c r="AS22" s="16"/>
      <c r="AT22" s="16"/>
      <c r="AU22" s="16"/>
      <c r="AV22" s="16"/>
      <c r="AW22" s="16"/>
      <c r="AX22" s="16"/>
      <c r="AY22" s="16"/>
      <c r="AZ22" s="16"/>
      <c r="BA22" s="16"/>
      <c r="BB22" s="32">
        <f t="shared" si="48"/>
        <v>0.8823529411764639</v>
      </c>
      <c r="BC22" s="32">
        <f t="shared" si="49"/>
        <v>1.1470588235294121</v>
      </c>
      <c r="BD22" s="32">
        <f t="shared" si="50"/>
        <v>4.2941176470588225</v>
      </c>
      <c r="BE22" s="32">
        <f t="shared" si="51"/>
        <v>1.3235294117647056</v>
      </c>
      <c r="BF22" s="32">
        <f t="shared" si="52"/>
        <v>3.1764705882352899</v>
      </c>
      <c r="BG22" s="32">
        <f t="shared" si="53"/>
        <v>1.4411764705882355</v>
      </c>
      <c r="BH22" s="32">
        <f t="shared" si="54"/>
        <v>0.58823529411764719</v>
      </c>
      <c r="BI22" s="32">
        <f t="shared" si="55"/>
        <v>3.147058823529413</v>
      </c>
      <c r="BJ22" s="16"/>
      <c r="BK22" s="16"/>
      <c r="BL22" s="64"/>
      <c r="BM22" s="16"/>
      <c r="BN22" s="16"/>
      <c r="BO22" s="16"/>
      <c r="BP22" s="16"/>
      <c r="BQ22" s="16"/>
      <c r="BR22" s="16"/>
      <c r="BS22" s="16"/>
      <c r="BT22" s="16"/>
      <c r="BU22" s="16"/>
      <c r="BV22" s="16"/>
      <c r="BW22" s="16"/>
      <c r="BX22" s="16"/>
      <c r="BY22" s="16"/>
      <c r="BZ22" s="16"/>
      <c r="CA22" s="16"/>
      <c r="CB22" s="16"/>
      <c r="CC22" s="16"/>
      <c r="CD22" s="16"/>
      <c r="CE22" s="16"/>
      <c r="CF22" s="16"/>
      <c r="CG22" s="16"/>
      <c r="CH22" s="16"/>
      <c r="CI22" s="16"/>
    </row>
    <row r="23" ht="14.25">
      <c r="A23" s="30">
        <f t="shared" si="56"/>
        <v>19</v>
      </c>
      <c r="B23" s="54">
        <v>44839</v>
      </c>
      <c r="C23" s="62">
        <v>0</v>
      </c>
      <c r="D23" s="46">
        <v>66</v>
      </c>
      <c r="E23" s="35">
        <v>66</v>
      </c>
      <c r="F23" s="53">
        <v>1</v>
      </c>
      <c r="G23" s="50">
        <v>5</v>
      </c>
      <c r="H23" s="44">
        <v>6</v>
      </c>
      <c r="I23" s="53">
        <v>0</v>
      </c>
      <c r="J23" s="50">
        <v>17</v>
      </c>
      <c r="K23" s="44">
        <v>17</v>
      </c>
      <c r="L23" s="53">
        <v>0</v>
      </c>
      <c r="M23" s="50">
        <v>9</v>
      </c>
      <c r="N23" s="44">
        <v>9</v>
      </c>
      <c r="O23" s="53">
        <v>2</v>
      </c>
      <c r="P23" s="50">
        <v>75</v>
      </c>
      <c r="Q23" s="44">
        <v>77</v>
      </c>
      <c r="R23" s="53">
        <v>0</v>
      </c>
      <c r="S23" s="50">
        <v>10</v>
      </c>
      <c r="T23" s="44">
        <v>10</v>
      </c>
      <c r="U23" s="53">
        <v>0</v>
      </c>
      <c r="V23" s="50">
        <v>3</v>
      </c>
      <c r="W23" s="44">
        <v>3</v>
      </c>
      <c r="X23" s="53">
        <v>1</v>
      </c>
      <c r="Y23" s="50">
        <v>61</v>
      </c>
      <c r="Z23" s="44">
        <v>62</v>
      </c>
      <c r="AA23" s="39">
        <f t="shared" si="45"/>
        <v>4</v>
      </c>
      <c r="AB23" s="40">
        <f t="shared" si="46"/>
        <v>246</v>
      </c>
      <c r="AC23" s="41">
        <f t="shared" si="47"/>
        <v>250</v>
      </c>
      <c r="AD23" s="16"/>
      <c r="AE23" s="27">
        <f t="shared" si="57"/>
        <v>20</v>
      </c>
      <c r="AF23" s="54">
        <v>44840</v>
      </c>
      <c r="AG23" s="29">
        <f t="shared" si="29"/>
        <v>67</v>
      </c>
      <c r="AH23" s="29">
        <f t="shared" si="30"/>
        <v>6</v>
      </c>
      <c r="AI23" s="29">
        <f t="shared" si="31"/>
        <v>17</v>
      </c>
      <c r="AJ23" s="29">
        <f t="shared" si="32"/>
        <v>10</v>
      </c>
      <c r="AK23" s="29">
        <f t="shared" si="33"/>
        <v>79</v>
      </c>
      <c r="AL23" s="29">
        <f t="shared" si="34"/>
        <v>10</v>
      </c>
      <c r="AM23" s="29">
        <f t="shared" si="35"/>
        <v>5</v>
      </c>
      <c r="AN23" s="29">
        <f t="shared" si="36"/>
        <v>63</v>
      </c>
      <c r="AO23" s="16"/>
      <c r="AP23" s="16"/>
      <c r="AQ23" s="16"/>
      <c r="AR23" s="16"/>
      <c r="AS23" s="16"/>
      <c r="AT23" s="16"/>
      <c r="AU23" s="16"/>
      <c r="AV23" s="16"/>
      <c r="AW23" s="16"/>
      <c r="AX23" s="16"/>
      <c r="AY23" s="16"/>
      <c r="AZ23" s="16"/>
      <c r="BA23" s="16"/>
      <c r="BB23" s="32">
        <f t="shared" si="48"/>
        <v>0.1176470588235361</v>
      </c>
      <c r="BC23" s="32">
        <f t="shared" si="49"/>
        <v>1.1470588235294121</v>
      </c>
      <c r="BD23" s="32">
        <f t="shared" si="50"/>
        <v>4.2941176470588225</v>
      </c>
      <c r="BE23" s="32">
        <f t="shared" si="51"/>
        <v>2.3235294117647056</v>
      </c>
      <c r="BF23" s="32">
        <f t="shared" si="52"/>
        <v>5.1764705882352899</v>
      </c>
      <c r="BG23" s="32">
        <f t="shared" si="53"/>
        <v>1.4411764705882355</v>
      </c>
      <c r="BH23" s="32">
        <f t="shared" si="54"/>
        <v>1.4117647058823528</v>
      </c>
      <c r="BI23" s="32">
        <f t="shared" si="55"/>
        <v>4.147058823529413</v>
      </c>
      <c r="BJ23" s="16"/>
      <c r="BK23" s="16"/>
      <c r="BL23" s="64"/>
      <c r="BM23" s="65"/>
      <c r="BN23" s="16"/>
      <c r="BO23" s="16"/>
      <c r="BP23" s="16"/>
      <c r="BQ23" s="16"/>
      <c r="BR23" s="16"/>
      <c r="BS23" s="16"/>
      <c r="BT23" s="16"/>
      <c r="BU23" s="65"/>
      <c r="BV23" s="16"/>
      <c r="BW23" s="16"/>
      <c r="BX23" s="16"/>
      <c r="BY23" s="65"/>
      <c r="BZ23" s="16"/>
      <c r="CA23" s="16"/>
      <c r="CB23" s="16"/>
      <c r="CC23" s="16"/>
      <c r="CD23" s="16"/>
      <c r="CE23" s="16"/>
      <c r="CF23" s="16"/>
      <c r="CG23" s="16"/>
      <c r="CH23" s="16"/>
      <c r="CI23" s="16"/>
    </row>
    <row r="24" ht="14.25">
      <c r="A24" s="30">
        <f t="shared" si="56"/>
        <v>20</v>
      </c>
      <c r="B24" s="54">
        <v>44840</v>
      </c>
      <c r="C24" s="62">
        <v>0</v>
      </c>
      <c r="D24" s="46">
        <v>67</v>
      </c>
      <c r="E24" s="35">
        <v>67</v>
      </c>
      <c r="F24" s="53">
        <v>1</v>
      </c>
      <c r="G24" s="50">
        <v>5</v>
      </c>
      <c r="H24" s="44">
        <v>6</v>
      </c>
      <c r="I24" s="53">
        <v>0</v>
      </c>
      <c r="J24" s="50">
        <v>17</v>
      </c>
      <c r="K24" s="44">
        <v>17</v>
      </c>
      <c r="L24" s="53">
        <v>0</v>
      </c>
      <c r="M24" s="50">
        <v>10</v>
      </c>
      <c r="N24" s="44">
        <v>10</v>
      </c>
      <c r="O24" s="53">
        <v>2</v>
      </c>
      <c r="P24" s="50">
        <v>77</v>
      </c>
      <c r="Q24" s="44">
        <v>79</v>
      </c>
      <c r="R24" s="53">
        <v>0</v>
      </c>
      <c r="S24" s="50">
        <v>10</v>
      </c>
      <c r="T24" s="44">
        <v>10</v>
      </c>
      <c r="U24" s="53">
        <v>0</v>
      </c>
      <c r="V24" s="50">
        <v>5</v>
      </c>
      <c r="W24" s="44">
        <v>5</v>
      </c>
      <c r="X24" s="53">
        <v>1</v>
      </c>
      <c r="Y24" s="50">
        <v>62</v>
      </c>
      <c r="Z24" s="44">
        <v>63</v>
      </c>
      <c r="AA24" s="39">
        <f t="shared" si="45"/>
        <v>4</v>
      </c>
      <c r="AB24" s="40">
        <f t="shared" si="46"/>
        <v>253</v>
      </c>
      <c r="AC24" s="41">
        <f t="shared" si="47"/>
        <v>257</v>
      </c>
      <c r="AD24" s="66"/>
      <c r="AE24" s="27">
        <f t="shared" si="57"/>
        <v>21</v>
      </c>
      <c r="AF24" s="54">
        <v>44841</v>
      </c>
      <c r="AG24" s="29">
        <f t="shared" si="29"/>
        <v>68</v>
      </c>
      <c r="AH24" s="29">
        <f t="shared" si="30"/>
        <v>8</v>
      </c>
      <c r="AI24" s="29">
        <f t="shared" si="31"/>
        <v>16</v>
      </c>
      <c r="AJ24" s="29">
        <f t="shared" si="32"/>
        <v>11</v>
      </c>
      <c r="AK24" s="29">
        <f t="shared" si="33"/>
        <v>81</v>
      </c>
      <c r="AL24" s="29">
        <f t="shared" si="34"/>
        <v>11</v>
      </c>
      <c r="AM24" s="29">
        <f t="shared" si="35"/>
        <v>4</v>
      </c>
      <c r="AN24" s="29">
        <f t="shared" si="36"/>
        <v>63</v>
      </c>
      <c r="AO24" s="16"/>
      <c r="AP24" s="16"/>
      <c r="AQ24" s="16"/>
      <c r="AR24" s="16"/>
      <c r="AS24" s="16"/>
      <c r="AT24" s="16"/>
      <c r="AU24" s="16"/>
      <c r="AV24" s="16"/>
      <c r="AW24" s="16"/>
      <c r="AX24" s="16"/>
      <c r="AY24" s="16"/>
      <c r="AZ24" s="16"/>
      <c r="BA24" s="16"/>
      <c r="BB24" s="32">
        <f t="shared" si="48"/>
        <v>1.1176470588235361</v>
      </c>
      <c r="BC24" s="32">
        <f t="shared" si="49"/>
        <v>0.85294117647058787</v>
      </c>
      <c r="BD24" s="32">
        <f t="shared" si="50"/>
        <v>5.2941176470588225</v>
      </c>
      <c r="BE24" s="32">
        <f t="shared" si="51"/>
        <v>3.3235294117647056</v>
      </c>
      <c r="BF24" s="32">
        <f t="shared" si="52"/>
        <v>7.1764705882352899</v>
      </c>
      <c r="BG24" s="32">
        <f t="shared" si="53"/>
        <v>0.4411764705882355</v>
      </c>
      <c r="BH24" s="32">
        <f t="shared" si="54"/>
        <v>0.41176470588235281</v>
      </c>
      <c r="BI24" s="32">
        <f t="shared" si="55"/>
        <v>4.147058823529413</v>
      </c>
      <c r="BJ24" s="16"/>
      <c r="BK24" s="16"/>
      <c r="BL24" s="64"/>
      <c r="BM24" s="16"/>
      <c r="BN24" s="16"/>
      <c r="BO24" s="16"/>
      <c r="BP24" s="16"/>
      <c r="BQ24" s="16"/>
      <c r="BR24" s="16"/>
      <c r="BS24" s="16"/>
      <c r="BT24" s="16"/>
      <c r="BU24" s="16"/>
      <c r="BV24" s="16"/>
      <c r="BW24" s="16"/>
      <c r="BX24" s="16"/>
      <c r="BY24" s="16"/>
      <c r="BZ24" s="16"/>
      <c r="CA24" s="16"/>
      <c r="CB24" s="16"/>
      <c r="CC24" s="16"/>
      <c r="CD24" s="16"/>
      <c r="CE24" s="16"/>
      <c r="CF24" s="16"/>
      <c r="CG24" s="16"/>
      <c r="CH24" s="16"/>
      <c r="CI24" s="16"/>
    </row>
    <row r="25" ht="14.25">
      <c r="A25" s="30">
        <f t="shared" si="56"/>
        <v>21</v>
      </c>
      <c r="B25" s="54">
        <v>44841</v>
      </c>
      <c r="C25" s="62">
        <v>0</v>
      </c>
      <c r="D25" s="46">
        <v>68</v>
      </c>
      <c r="E25" s="35">
        <v>68</v>
      </c>
      <c r="F25" s="53">
        <v>1</v>
      </c>
      <c r="G25" s="50">
        <v>7</v>
      </c>
      <c r="H25" s="44">
        <v>8</v>
      </c>
      <c r="I25" s="53">
        <v>0</v>
      </c>
      <c r="J25" s="50">
        <v>16</v>
      </c>
      <c r="K25" s="44">
        <v>16</v>
      </c>
      <c r="L25" s="53">
        <v>0</v>
      </c>
      <c r="M25" s="50">
        <v>11</v>
      </c>
      <c r="N25" s="44">
        <v>11</v>
      </c>
      <c r="O25" s="53">
        <v>2</v>
      </c>
      <c r="P25" s="50">
        <v>79</v>
      </c>
      <c r="Q25" s="44">
        <v>81</v>
      </c>
      <c r="R25" s="53">
        <v>0</v>
      </c>
      <c r="S25" s="50">
        <v>11</v>
      </c>
      <c r="T25" s="44">
        <v>11</v>
      </c>
      <c r="U25" s="53">
        <v>0</v>
      </c>
      <c r="V25" s="50">
        <v>4</v>
      </c>
      <c r="W25" s="44">
        <v>4</v>
      </c>
      <c r="X25" s="53">
        <v>1</v>
      </c>
      <c r="Y25" s="50">
        <v>62</v>
      </c>
      <c r="Z25" s="44">
        <v>63</v>
      </c>
      <c r="AA25" s="39">
        <f t="shared" si="45"/>
        <v>4</v>
      </c>
      <c r="AB25" s="40">
        <f t="shared" si="46"/>
        <v>258</v>
      </c>
      <c r="AC25" s="41">
        <f t="shared" si="47"/>
        <v>262</v>
      </c>
      <c r="AD25" s="16"/>
      <c r="AE25" s="27">
        <f t="shared" si="57"/>
        <v>22</v>
      </c>
      <c r="AF25" s="54">
        <v>44842</v>
      </c>
      <c r="AG25" s="29">
        <f t="shared" si="29"/>
        <v>70</v>
      </c>
      <c r="AH25" s="29">
        <f t="shared" si="30"/>
        <v>8</v>
      </c>
      <c r="AI25" s="29">
        <f t="shared" si="31"/>
        <v>16</v>
      </c>
      <c r="AJ25" s="29">
        <f t="shared" si="32"/>
        <v>12</v>
      </c>
      <c r="AK25" s="29">
        <f t="shared" si="33"/>
        <v>82</v>
      </c>
      <c r="AL25" s="29">
        <f t="shared" si="34"/>
        <v>13</v>
      </c>
      <c r="AM25" s="29">
        <f t="shared" si="35"/>
        <v>5</v>
      </c>
      <c r="AN25" s="29">
        <f t="shared" si="36"/>
        <v>65</v>
      </c>
      <c r="AO25" s="16"/>
      <c r="AP25" s="16"/>
      <c r="AQ25" s="16"/>
      <c r="AR25" s="16"/>
      <c r="AS25" s="16"/>
      <c r="AT25" s="16"/>
      <c r="AU25" s="16"/>
      <c r="AV25" s="16"/>
      <c r="AW25" s="16"/>
      <c r="AX25" s="16"/>
      <c r="AY25" s="16"/>
      <c r="AZ25" s="16"/>
      <c r="BA25" s="16"/>
      <c r="BB25" s="32">
        <f t="shared" si="48"/>
        <v>3.1176470588235361</v>
      </c>
      <c r="BC25" s="32">
        <f t="shared" si="49"/>
        <v>0.85294117647058787</v>
      </c>
      <c r="BD25" s="32">
        <f t="shared" si="50"/>
        <v>5.2941176470588225</v>
      </c>
      <c r="BE25" s="32">
        <f t="shared" si="51"/>
        <v>4.3235294117647056</v>
      </c>
      <c r="BF25" s="32">
        <f t="shared" si="52"/>
        <v>8.1764705882352899</v>
      </c>
      <c r="BG25" s="32">
        <f t="shared" si="53"/>
        <v>1.5588235294117645</v>
      </c>
      <c r="BH25" s="32">
        <f t="shared" si="54"/>
        <v>1.4117647058823528</v>
      </c>
      <c r="BI25" s="32">
        <f t="shared" si="55"/>
        <v>6.147058823529413</v>
      </c>
      <c r="BJ25" s="16"/>
      <c r="BK25" s="16"/>
      <c r="BL25" s="64"/>
      <c r="BM25" s="16"/>
      <c r="BN25" s="16"/>
      <c r="BO25" s="16"/>
      <c r="BP25" s="16"/>
      <c r="BQ25" s="16"/>
      <c r="BR25" s="16"/>
      <c r="BS25" s="16"/>
      <c r="BT25" s="16"/>
      <c r="BU25" s="16"/>
      <c r="BV25" s="16"/>
      <c r="BW25" s="16"/>
      <c r="BX25" s="16"/>
      <c r="BY25" s="16"/>
      <c r="BZ25" s="16"/>
      <c r="CA25" s="16"/>
      <c r="CB25" s="16"/>
      <c r="CC25" s="16"/>
      <c r="CD25" s="16"/>
      <c r="CE25" s="16"/>
      <c r="CF25" s="16"/>
      <c r="CG25" s="16"/>
      <c r="CH25" s="16"/>
      <c r="CI25" s="16"/>
    </row>
    <row r="26" ht="14.25">
      <c r="A26" s="30">
        <f t="shared" si="56"/>
        <v>22</v>
      </c>
      <c r="B26" s="54">
        <v>44842</v>
      </c>
      <c r="C26" s="62">
        <v>0</v>
      </c>
      <c r="D26" s="46">
        <v>70</v>
      </c>
      <c r="E26" s="35">
        <v>70</v>
      </c>
      <c r="F26" s="53">
        <v>1</v>
      </c>
      <c r="G26" s="50">
        <v>7</v>
      </c>
      <c r="H26" s="44">
        <v>8</v>
      </c>
      <c r="I26" s="53">
        <v>0</v>
      </c>
      <c r="J26" s="50">
        <v>16</v>
      </c>
      <c r="K26" s="44">
        <v>16</v>
      </c>
      <c r="L26" s="53">
        <v>0</v>
      </c>
      <c r="M26" s="50">
        <v>12</v>
      </c>
      <c r="N26" s="44">
        <v>12</v>
      </c>
      <c r="O26" s="53">
        <v>2</v>
      </c>
      <c r="P26" s="50">
        <v>80</v>
      </c>
      <c r="Q26" s="44">
        <v>82</v>
      </c>
      <c r="R26" s="53">
        <v>0</v>
      </c>
      <c r="S26" s="50">
        <v>13</v>
      </c>
      <c r="T26" s="44">
        <v>13</v>
      </c>
      <c r="U26" s="53">
        <v>0</v>
      </c>
      <c r="V26" s="50">
        <v>5</v>
      </c>
      <c r="W26" s="44">
        <v>5</v>
      </c>
      <c r="X26" s="53">
        <v>1</v>
      </c>
      <c r="Y26" s="50">
        <v>64</v>
      </c>
      <c r="Z26" s="44">
        <v>65</v>
      </c>
      <c r="AA26" s="39">
        <f t="shared" si="45"/>
        <v>4</v>
      </c>
      <c r="AB26" s="40">
        <f t="shared" si="46"/>
        <v>267</v>
      </c>
      <c r="AC26" s="41">
        <f t="shared" si="47"/>
        <v>271</v>
      </c>
      <c r="AD26" s="16"/>
      <c r="AE26" s="27">
        <f t="shared" si="57"/>
        <v>23</v>
      </c>
      <c r="AF26" s="54">
        <v>44843</v>
      </c>
      <c r="AG26" s="29">
        <f t="shared" si="29"/>
        <v>71</v>
      </c>
      <c r="AH26" s="29">
        <f t="shared" si="30"/>
        <v>10</v>
      </c>
      <c r="AI26" s="29">
        <f t="shared" si="31"/>
        <v>18</v>
      </c>
      <c r="AJ26" s="29">
        <f t="shared" si="32"/>
        <v>13</v>
      </c>
      <c r="AK26" s="29">
        <f t="shared" si="33"/>
        <v>82</v>
      </c>
      <c r="AL26" s="29">
        <f t="shared" si="34"/>
        <v>13</v>
      </c>
      <c r="AM26" s="29">
        <f t="shared" si="35"/>
        <v>5</v>
      </c>
      <c r="AN26" s="29">
        <f t="shared" si="36"/>
        <v>67</v>
      </c>
      <c r="AO26" s="16"/>
      <c r="AP26" s="16"/>
      <c r="AQ26" s="16"/>
      <c r="AR26" s="16"/>
      <c r="AS26" s="16"/>
      <c r="AT26" s="16"/>
      <c r="AU26" s="16"/>
      <c r="AV26" s="16"/>
      <c r="AW26" s="16"/>
      <c r="AX26" s="16"/>
      <c r="AY26" s="16"/>
      <c r="AZ26" s="16"/>
      <c r="BA26" s="16"/>
      <c r="BB26" s="32">
        <f t="shared" si="48"/>
        <v>4.1176470588235361</v>
      </c>
      <c r="BC26" s="32">
        <f t="shared" si="49"/>
        <v>2.8529411764705879</v>
      </c>
      <c r="BD26" s="32">
        <f t="shared" si="50"/>
        <v>3.2941176470588225</v>
      </c>
      <c r="BE26" s="32">
        <f t="shared" si="51"/>
        <v>5.3235294117647056</v>
      </c>
      <c r="BF26" s="32">
        <f t="shared" si="52"/>
        <v>8.1764705882352899</v>
      </c>
      <c r="BG26" s="32">
        <f t="shared" si="53"/>
        <v>1.5588235294117645</v>
      </c>
      <c r="BH26" s="32">
        <f t="shared" si="54"/>
        <v>1.4117647058823528</v>
      </c>
      <c r="BI26" s="32">
        <f t="shared" si="55"/>
        <v>8.147058823529413</v>
      </c>
      <c r="BJ26" s="16"/>
      <c r="BK26" s="16"/>
      <c r="BL26" s="64"/>
      <c r="BM26" s="16"/>
      <c r="BN26" s="16"/>
      <c r="BO26" s="16"/>
      <c r="BP26" s="16"/>
      <c r="BQ26" s="16"/>
      <c r="BR26" s="16"/>
      <c r="BS26" s="16"/>
      <c r="BT26" s="16"/>
      <c r="BU26" s="16"/>
      <c r="BV26" s="16"/>
      <c r="BW26" s="16"/>
      <c r="BX26" s="16"/>
      <c r="BY26" s="16"/>
      <c r="BZ26" s="16"/>
      <c r="CA26" s="16"/>
      <c r="CB26" s="16"/>
      <c r="CC26" s="16"/>
      <c r="CD26" s="16"/>
      <c r="CE26" s="16"/>
      <c r="CF26" s="16"/>
      <c r="CG26" s="16"/>
      <c r="CH26" s="16"/>
      <c r="CI26" s="16"/>
    </row>
    <row r="27" ht="14.25">
      <c r="A27" s="30">
        <f t="shared" si="56"/>
        <v>23</v>
      </c>
      <c r="B27" s="54">
        <v>44843</v>
      </c>
      <c r="C27" s="62">
        <v>0</v>
      </c>
      <c r="D27" s="46">
        <v>71</v>
      </c>
      <c r="E27" s="35">
        <v>71</v>
      </c>
      <c r="F27" s="53">
        <v>1</v>
      </c>
      <c r="G27" s="50">
        <v>9</v>
      </c>
      <c r="H27" s="44">
        <v>10</v>
      </c>
      <c r="I27" s="53">
        <v>0</v>
      </c>
      <c r="J27" s="50">
        <v>18</v>
      </c>
      <c r="K27" s="44">
        <v>18</v>
      </c>
      <c r="L27" s="53">
        <v>0</v>
      </c>
      <c r="M27" s="50">
        <v>13</v>
      </c>
      <c r="N27" s="44">
        <v>13</v>
      </c>
      <c r="O27" s="53">
        <v>2</v>
      </c>
      <c r="P27" s="50">
        <v>80</v>
      </c>
      <c r="Q27" s="44">
        <v>82</v>
      </c>
      <c r="R27" s="53">
        <v>0</v>
      </c>
      <c r="S27" s="50">
        <v>13</v>
      </c>
      <c r="T27" s="44">
        <v>13</v>
      </c>
      <c r="U27" s="53">
        <v>0</v>
      </c>
      <c r="V27" s="50">
        <v>5</v>
      </c>
      <c r="W27" s="44">
        <v>5</v>
      </c>
      <c r="X27" s="53">
        <v>1</v>
      </c>
      <c r="Y27" s="50">
        <v>66</v>
      </c>
      <c r="Z27" s="44">
        <v>67</v>
      </c>
      <c r="AA27" s="39">
        <f t="shared" si="45"/>
        <v>4</v>
      </c>
      <c r="AB27" s="40">
        <f t="shared" si="46"/>
        <v>275</v>
      </c>
      <c r="AC27" s="41">
        <f t="shared" si="47"/>
        <v>279</v>
      </c>
      <c r="AD27" s="16"/>
      <c r="AE27" s="27">
        <f t="shared" si="57"/>
        <v>24</v>
      </c>
      <c r="AF27" s="54">
        <v>44844</v>
      </c>
      <c r="AG27" s="29">
        <f t="shared" si="29"/>
        <v>73</v>
      </c>
      <c r="AH27" s="29">
        <f t="shared" si="30"/>
        <v>9</v>
      </c>
      <c r="AI27" s="29">
        <f t="shared" si="31"/>
        <v>20</v>
      </c>
      <c r="AJ27" s="29">
        <f t="shared" si="32"/>
        <v>13</v>
      </c>
      <c r="AK27" s="29">
        <f t="shared" si="33"/>
        <v>83</v>
      </c>
      <c r="AL27" s="29">
        <f t="shared" si="34"/>
        <v>13</v>
      </c>
      <c r="AM27" s="29">
        <f t="shared" si="35"/>
        <v>6</v>
      </c>
      <c r="AN27" s="29">
        <f t="shared" si="36"/>
        <v>66</v>
      </c>
      <c r="AO27" s="16"/>
      <c r="AP27" s="16"/>
      <c r="AQ27" s="16"/>
      <c r="AR27" s="16"/>
      <c r="AS27" s="16"/>
      <c r="AT27" s="16"/>
      <c r="AU27" s="16"/>
      <c r="AV27" s="16"/>
      <c r="AW27" s="16"/>
      <c r="AX27" s="16"/>
      <c r="AY27" s="16"/>
      <c r="AZ27" s="16"/>
      <c r="BA27" s="16"/>
      <c r="BB27" s="32">
        <f t="shared" si="48"/>
        <v>6.1176470588235361</v>
      </c>
      <c r="BC27" s="32">
        <f t="shared" si="49"/>
        <v>1.8529411764705879</v>
      </c>
      <c r="BD27" s="32">
        <f t="shared" si="50"/>
        <v>1.2941176470588225</v>
      </c>
      <c r="BE27" s="32">
        <f t="shared" si="51"/>
        <v>5.3235294117647056</v>
      </c>
      <c r="BF27" s="32">
        <f t="shared" si="52"/>
        <v>9.1764705882352899</v>
      </c>
      <c r="BG27" s="32">
        <f t="shared" si="53"/>
        <v>1.5588235294117645</v>
      </c>
      <c r="BH27" s="32">
        <f t="shared" si="54"/>
        <v>2.4117647058823528</v>
      </c>
      <c r="BI27" s="32">
        <f t="shared" si="55"/>
        <v>7.147058823529413</v>
      </c>
      <c r="BJ27" s="16"/>
      <c r="BK27" s="16"/>
      <c r="BL27" s="64"/>
      <c r="BM27" s="16"/>
      <c r="BN27" s="16"/>
      <c r="BO27" s="16"/>
      <c r="BP27" s="16"/>
      <c r="BQ27" s="16"/>
      <c r="BR27" s="16"/>
      <c r="BS27" s="16"/>
      <c r="BT27" s="16"/>
      <c r="BU27" s="16"/>
      <c r="BV27" s="16"/>
      <c r="BW27" s="16"/>
      <c r="BX27" s="16"/>
      <c r="BY27" s="16"/>
      <c r="BZ27" s="16"/>
      <c r="CA27" s="16"/>
      <c r="CB27" s="16"/>
      <c r="CC27" s="16"/>
      <c r="CD27" s="16"/>
      <c r="CE27" s="16"/>
      <c r="CF27" s="16"/>
      <c r="CG27" s="16"/>
      <c r="CH27" s="16"/>
      <c r="CI27" s="16"/>
    </row>
    <row r="28" ht="14.25">
      <c r="A28" s="30">
        <f t="shared" si="56"/>
        <v>24</v>
      </c>
      <c r="B28" s="54">
        <v>44844</v>
      </c>
      <c r="C28" s="62">
        <v>0</v>
      </c>
      <c r="D28" s="46">
        <v>73</v>
      </c>
      <c r="E28" s="35">
        <v>73</v>
      </c>
      <c r="F28" s="53">
        <v>1</v>
      </c>
      <c r="G28" s="50">
        <v>8</v>
      </c>
      <c r="H28" s="44">
        <v>9</v>
      </c>
      <c r="I28" s="53">
        <v>0</v>
      </c>
      <c r="J28" s="50">
        <v>20</v>
      </c>
      <c r="K28" s="44">
        <v>20</v>
      </c>
      <c r="L28" s="53">
        <v>0</v>
      </c>
      <c r="M28" s="50">
        <v>13</v>
      </c>
      <c r="N28" s="44">
        <v>13</v>
      </c>
      <c r="O28" s="53">
        <v>2</v>
      </c>
      <c r="P28" s="50">
        <v>81</v>
      </c>
      <c r="Q28" s="44">
        <v>83</v>
      </c>
      <c r="R28" s="53">
        <v>0</v>
      </c>
      <c r="S28" s="50">
        <v>13</v>
      </c>
      <c r="T28" s="44">
        <v>13</v>
      </c>
      <c r="U28" s="53">
        <v>0</v>
      </c>
      <c r="V28" s="50">
        <v>6</v>
      </c>
      <c r="W28" s="44">
        <v>6</v>
      </c>
      <c r="X28" s="53">
        <v>1</v>
      </c>
      <c r="Y28" s="50">
        <v>65</v>
      </c>
      <c r="Z28" s="44">
        <v>66</v>
      </c>
      <c r="AA28" s="39">
        <f t="shared" si="45"/>
        <v>4</v>
      </c>
      <c r="AB28" s="40">
        <f t="shared" si="46"/>
        <v>279</v>
      </c>
      <c r="AC28" s="41">
        <f t="shared" si="47"/>
        <v>283</v>
      </c>
      <c r="AD28" s="16"/>
      <c r="AE28" s="27">
        <f t="shared" si="57"/>
        <v>25</v>
      </c>
      <c r="AF28" s="54">
        <v>44845</v>
      </c>
      <c r="AG28" s="29">
        <f t="shared" si="29"/>
        <v>74</v>
      </c>
      <c r="AH28" s="29">
        <f t="shared" si="30"/>
        <v>9</v>
      </c>
      <c r="AI28" s="29">
        <f t="shared" si="31"/>
        <v>21</v>
      </c>
      <c r="AJ28" s="29">
        <f t="shared" si="32"/>
        <v>12</v>
      </c>
      <c r="AK28" s="29">
        <f t="shared" si="33"/>
        <v>85</v>
      </c>
      <c r="AL28" s="29">
        <f t="shared" si="34"/>
        <v>13</v>
      </c>
      <c r="AM28" s="29">
        <f t="shared" si="35"/>
        <v>6</v>
      </c>
      <c r="AN28" s="29">
        <f t="shared" si="36"/>
        <v>66</v>
      </c>
      <c r="AO28" s="16"/>
      <c r="AP28" s="16"/>
      <c r="AQ28" s="16"/>
      <c r="AR28" s="16"/>
      <c r="AS28" s="16"/>
      <c r="AT28" s="16"/>
      <c r="AU28" s="16"/>
      <c r="AV28" s="16"/>
      <c r="AW28" s="16"/>
      <c r="AX28" s="16"/>
      <c r="AY28" s="16"/>
      <c r="AZ28" s="16"/>
      <c r="BA28" s="16"/>
      <c r="BB28" s="32">
        <f t="shared" si="48"/>
        <v>7.1176470588235361</v>
      </c>
      <c r="BC28" s="32">
        <f t="shared" si="49"/>
        <v>1.8529411764705879</v>
      </c>
      <c r="BD28" s="32">
        <f t="shared" si="50"/>
        <v>0.29411764705882248</v>
      </c>
      <c r="BE28" s="32">
        <f t="shared" si="51"/>
        <v>4.3235294117647056</v>
      </c>
      <c r="BF28" s="32">
        <f t="shared" si="52"/>
        <v>11.17647058823529</v>
      </c>
      <c r="BG28" s="32">
        <f t="shared" si="53"/>
        <v>1.5588235294117645</v>
      </c>
      <c r="BH28" s="32">
        <f t="shared" si="54"/>
        <v>2.4117647058823528</v>
      </c>
      <c r="BI28" s="32">
        <f t="shared" si="55"/>
        <v>7.147058823529413</v>
      </c>
      <c r="BJ28" s="16"/>
      <c r="BK28" s="16"/>
      <c r="BL28" s="64"/>
      <c r="BM28" s="16"/>
      <c r="BN28" s="16"/>
      <c r="BO28" s="16"/>
      <c r="BP28" s="16"/>
      <c r="BQ28" s="16"/>
      <c r="BR28" s="16"/>
      <c r="BS28" s="16"/>
      <c r="BT28" s="16"/>
      <c r="BU28" s="16"/>
      <c r="BV28" s="16"/>
      <c r="BW28" s="16"/>
      <c r="BX28" s="16"/>
      <c r="BY28" s="16"/>
      <c r="BZ28" s="16"/>
      <c r="CA28" s="16"/>
      <c r="CB28" s="16"/>
      <c r="CC28" s="16"/>
      <c r="CD28" s="16"/>
      <c r="CE28" s="16"/>
      <c r="CF28" s="16"/>
      <c r="CG28" s="16"/>
      <c r="CH28" s="16"/>
      <c r="CI28" s="16"/>
    </row>
    <row r="29" ht="14.25">
      <c r="A29" s="30">
        <f t="shared" si="56"/>
        <v>25</v>
      </c>
      <c r="B29" s="54">
        <v>44845</v>
      </c>
      <c r="C29" s="62">
        <v>0</v>
      </c>
      <c r="D29" s="46">
        <v>74</v>
      </c>
      <c r="E29" s="35">
        <v>74</v>
      </c>
      <c r="F29" s="53">
        <v>1</v>
      </c>
      <c r="G29" s="50">
        <v>8</v>
      </c>
      <c r="H29" s="44">
        <v>9</v>
      </c>
      <c r="I29" s="53">
        <v>0</v>
      </c>
      <c r="J29" s="50">
        <v>21</v>
      </c>
      <c r="K29" s="44">
        <v>21</v>
      </c>
      <c r="L29" s="53">
        <v>0</v>
      </c>
      <c r="M29" s="50">
        <v>12</v>
      </c>
      <c r="N29" s="44">
        <v>12</v>
      </c>
      <c r="O29" s="53">
        <v>2</v>
      </c>
      <c r="P29" s="50">
        <v>83</v>
      </c>
      <c r="Q29" s="44">
        <v>85</v>
      </c>
      <c r="R29" s="53">
        <v>0</v>
      </c>
      <c r="S29" s="50">
        <v>13</v>
      </c>
      <c r="T29" s="44">
        <v>13</v>
      </c>
      <c r="U29" s="53">
        <v>0</v>
      </c>
      <c r="V29" s="50">
        <v>6</v>
      </c>
      <c r="W29" s="44">
        <v>6</v>
      </c>
      <c r="X29" s="53">
        <v>1</v>
      </c>
      <c r="Y29" s="50">
        <v>65</v>
      </c>
      <c r="Z29" s="44">
        <v>66</v>
      </c>
      <c r="AA29" s="39">
        <f t="shared" si="45"/>
        <v>4</v>
      </c>
      <c r="AB29" s="40">
        <f t="shared" si="46"/>
        <v>282</v>
      </c>
      <c r="AC29" s="41">
        <f t="shared" si="47"/>
        <v>286</v>
      </c>
      <c r="AD29" s="16"/>
      <c r="AE29" s="27">
        <f t="shared" si="57"/>
        <v>26</v>
      </c>
      <c r="AF29" s="54">
        <v>44846</v>
      </c>
      <c r="AG29" s="29">
        <f t="shared" si="29"/>
        <v>75</v>
      </c>
      <c r="AH29" s="29">
        <f t="shared" si="30"/>
        <v>8</v>
      </c>
      <c r="AI29" s="29">
        <f t="shared" si="31"/>
        <v>22</v>
      </c>
      <c r="AJ29" s="29">
        <f t="shared" si="32"/>
        <v>12</v>
      </c>
      <c r="AK29" s="29">
        <f t="shared" si="33"/>
        <v>85</v>
      </c>
      <c r="AL29" s="29">
        <f t="shared" si="34"/>
        <v>14</v>
      </c>
      <c r="AM29" s="29">
        <f t="shared" si="35"/>
        <v>6</v>
      </c>
      <c r="AN29" s="29">
        <f t="shared" si="36"/>
        <v>66</v>
      </c>
      <c r="AO29" s="16"/>
      <c r="AP29" s="16"/>
      <c r="AQ29" s="16"/>
      <c r="AR29" s="16"/>
      <c r="AS29" s="16"/>
      <c r="AT29" s="16"/>
      <c r="AU29" s="16"/>
      <c r="AV29" s="16"/>
      <c r="AW29" s="16"/>
      <c r="AX29" s="16"/>
      <c r="AY29" s="16"/>
      <c r="AZ29" s="16"/>
      <c r="BA29" s="16"/>
      <c r="BB29" s="32">
        <f t="shared" si="48"/>
        <v>8.1176470588235361</v>
      </c>
      <c r="BC29" s="32">
        <f t="shared" si="49"/>
        <v>0.85294117647058787</v>
      </c>
      <c r="BD29" s="32">
        <f t="shared" si="50"/>
        <v>0.70588235294117752</v>
      </c>
      <c r="BE29" s="32">
        <f t="shared" si="51"/>
        <v>4.3235294117647056</v>
      </c>
      <c r="BF29" s="32">
        <f t="shared" si="52"/>
        <v>11.17647058823529</v>
      </c>
      <c r="BG29" s="32">
        <f t="shared" si="53"/>
        <v>2.5588235294117645</v>
      </c>
      <c r="BH29" s="32">
        <f t="shared" si="54"/>
        <v>2.4117647058823528</v>
      </c>
      <c r="BI29" s="32">
        <f t="shared" si="55"/>
        <v>7.147058823529413</v>
      </c>
      <c r="BJ29" s="16"/>
      <c r="BK29" s="16"/>
      <c r="BL29" s="64"/>
      <c r="BM29" s="16"/>
      <c r="BN29" s="16"/>
      <c r="BO29" s="16"/>
      <c r="BP29" s="16"/>
      <c r="BQ29" s="16"/>
      <c r="BR29" s="16"/>
      <c r="BS29" s="16"/>
      <c r="BT29" s="16"/>
      <c r="BU29" s="16"/>
      <c r="BV29" s="16"/>
      <c r="BW29" s="16"/>
      <c r="BX29" s="16"/>
      <c r="BY29" s="16"/>
      <c r="BZ29" s="16"/>
      <c r="CA29" s="16"/>
      <c r="CB29" s="16"/>
      <c r="CC29" s="16"/>
      <c r="CD29" s="16"/>
      <c r="CE29" s="16"/>
      <c r="CF29" s="16"/>
      <c r="CG29" s="16"/>
      <c r="CH29" s="16"/>
      <c r="CI29" s="16"/>
    </row>
    <row r="30" ht="14.25">
      <c r="A30" s="30">
        <f t="shared" si="56"/>
        <v>26</v>
      </c>
      <c r="B30" s="54">
        <v>44846</v>
      </c>
      <c r="C30" s="62">
        <v>0</v>
      </c>
      <c r="D30" s="46">
        <v>75</v>
      </c>
      <c r="E30" s="35">
        <v>75</v>
      </c>
      <c r="F30" s="53">
        <v>1</v>
      </c>
      <c r="G30" s="50">
        <v>7</v>
      </c>
      <c r="H30" s="44">
        <v>8</v>
      </c>
      <c r="I30" s="53">
        <v>1</v>
      </c>
      <c r="J30" s="50">
        <v>21</v>
      </c>
      <c r="K30" s="44">
        <v>22</v>
      </c>
      <c r="L30" s="53">
        <v>0</v>
      </c>
      <c r="M30" s="50">
        <v>12</v>
      </c>
      <c r="N30" s="44">
        <v>12</v>
      </c>
      <c r="O30" s="53">
        <v>1</v>
      </c>
      <c r="P30" s="50">
        <v>84</v>
      </c>
      <c r="Q30" s="44">
        <v>85</v>
      </c>
      <c r="R30" s="53">
        <v>0</v>
      </c>
      <c r="S30" s="50">
        <v>14</v>
      </c>
      <c r="T30" s="44">
        <v>14</v>
      </c>
      <c r="U30" s="53">
        <v>0</v>
      </c>
      <c r="V30" s="50">
        <v>6</v>
      </c>
      <c r="W30" s="44">
        <v>6</v>
      </c>
      <c r="X30" s="53">
        <v>1</v>
      </c>
      <c r="Y30" s="50">
        <v>65</v>
      </c>
      <c r="Z30" s="44">
        <v>66</v>
      </c>
      <c r="AA30" s="39">
        <f t="shared" si="45"/>
        <v>4</v>
      </c>
      <c r="AB30" s="40">
        <f t="shared" si="46"/>
        <v>284</v>
      </c>
      <c r="AC30" s="41">
        <f t="shared" si="47"/>
        <v>288</v>
      </c>
      <c r="AD30" s="16"/>
      <c r="AE30" s="27">
        <f t="shared" si="57"/>
        <v>27</v>
      </c>
      <c r="AF30" s="54">
        <v>44847</v>
      </c>
      <c r="AG30" s="29">
        <f t="shared" si="29"/>
        <v>76</v>
      </c>
      <c r="AH30" s="29">
        <f t="shared" si="30"/>
        <v>10</v>
      </c>
      <c r="AI30" s="29">
        <f t="shared" si="31"/>
        <v>23</v>
      </c>
      <c r="AJ30" s="29">
        <f t="shared" si="32"/>
        <v>11</v>
      </c>
      <c r="AK30" s="29">
        <f t="shared" si="33"/>
        <v>86</v>
      </c>
      <c r="AL30" s="29">
        <f t="shared" si="34"/>
        <v>15</v>
      </c>
      <c r="AM30" s="29">
        <f t="shared" si="35"/>
        <v>7</v>
      </c>
      <c r="AN30" s="29">
        <f t="shared" si="36"/>
        <v>67</v>
      </c>
      <c r="AO30" s="16"/>
      <c r="AP30" s="16"/>
      <c r="AQ30" s="16"/>
      <c r="AR30" s="16"/>
      <c r="AS30" s="16"/>
      <c r="AT30" s="16"/>
      <c r="AU30" s="16"/>
      <c r="AV30" s="16"/>
      <c r="AW30" s="16"/>
      <c r="AX30" s="16"/>
      <c r="AY30" s="16"/>
      <c r="AZ30" s="16"/>
      <c r="BA30" s="67"/>
      <c r="BB30" s="32">
        <f t="shared" si="48"/>
        <v>9.1176470588235361</v>
      </c>
      <c r="BC30" s="32">
        <f t="shared" si="49"/>
        <v>2.8529411764705879</v>
      </c>
      <c r="BD30" s="32">
        <f t="shared" si="50"/>
        <v>1.7058823529411775</v>
      </c>
      <c r="BE30" s="32">
        <f t="shared" si="51"/>
        <v>3.3235294117647056</v>
      </c>
      <c r="BF30" s="32">
        <f t="shared" si="52"/>
        <v>12.17647058823529</v>
      </c>
      <c r="BG30" s="32">
        <f t="shared" si="53"/>
        <v>3.5588235294117645</v>
      </c>
      <c r="BH30" s="32">
        <f t="shared" si="54"/>
        <v>3.4117647058823528</v>
      </c>
      <c r="BI30" s="32">
        <f t="shared" si="55"/>
        <v>8.147058823529413</v>
      </c>
      <c r="BJ30" s="16"/>
      <c r="BK30" s="16"/>
      <c r="BL30" s="64"/>
      <c r="BM30" s="16"/>
      <c r="BN30" s="16"/>
      <c r="BO30" s="16"/>
      <c r="BP30" s="16"/>
      <c r="BQ30" s="16"/>
      <c r="BR30" s="16"/>
      <c r="BS30" s="16"/>
      <c r="BT30" s="16"/>
      <c r="BU30" s="16"/>
      <c r="BV30" s="16"/>
      <c r="BW30" s="16"/>
      <c r="BX30" s="16"/>
      <c r="BY30" s="16"/>
      <c r="BZ30" s="16"/>
      <c r="CA30" s="16"/>
      <c r="CB30" s="16"/>
      <c r="CC30" s="16"/>
      <c r="CD30" s="16"/>
      <c r="CE30" s="16"/>
      <c r="CF30" s="16"/>
      <c r="CG30" s="16"/>
      <c r="CH30" s="16"/>
      <c r="CI30" s="16"/>
    </row>
    <row r="31" ht="14.25">
      <c r="A31" s="30">
        <f t="shared" si="56"/>
        <v>27</v>
      </c>
      <c r="B31" s="54">
        <v>44847</v>
      </c>
      <c r="C31" s="62">
        <v>0</v>
      </c>
      <c r="D31" s="46">
        <v>76</v>
      </c>
      <c r="E31" s="35">
        <v>76</v>
      </c>
      <c r="F31" s="53">
        <v>1</v>
      </c>
      <c r="G31" s="50">
        <v>9</v>
      </c>
      <c r="H31" s="44">
        <v>10</v>
      </c>
      <c r="I31" s="53">
        <v>1</v>
      </c>
      <c r="J31" s="50">
        <v>22</v>
      </c>
      <c r="K31" s="44">
        <v>23</v>
      </c>
      <c r="L31" s="53">
        <v>0</v>
      </c>
      <c r="M31" s="50">
        <v>11</v>
      </c>
      <c r="N31" s="44">
        <v>11</v>
      </c>
      <c r="O31" s="53">
        <v>1</v>
      </c>
      <c r="P31" s="50">
        <v>85</v>
      </c>
      <c r="Q31" s="44">
        <v>86</v>
      </c>
      <c r="R31" s="53">
        <v>0</v>
      </c>
      <c r="S31" s="50">
        <v>15</v>
      </c>
      <c r="T31" s="44">
        <v>15</v>
      </c>
      <c r="U31" s="53">
        <v>0</v>
      </c>
      <c r="V31" s="50">
        <v>7</v>
      </c>
      <c r="W31" s="44">
        <v>7</v>
      </c>
      <c r="X31" s="53">
        <v>1</v>
      </c>
      <c r="Y31" s="50">
        <v>66</v>
      </c>
      <c r="Z31" s="44">
        <v>67</v>
      </c>
      <c r="AA31" s="39">
        <f t="shared" si="45"/>
        <v>4</v>
      </c>
      <c r="AB31" s="40">
        <f t="shared" si="46"/>
        <v>291</v>
      </c>
      <c r="AC31" s="41">
        <f t="shared" si="47"/>
        <v>295</v>
      </c>
      <c r="AD31" s="16"/>
      <c r="AE31" s="27">
        <f t="shared" si="57"/>
        <v>28</v>
      </c>
      <c r="AF31" s="54">
        <v>44848</v>
      </c>
      <c r="AG31" s="29">
        <f t="shared" si="29"/>
        <v>77</v>
      </c>
      <c r="AH31" s="29">
        <f t="shared" si="30"/>
        <v>11</v>
      </c>
      <c r="AI31" s="29">
        <f t="shared" si="31"/>
        <v>23</v>
      </c>
      <c r="AJ31" s="29">
        <f t="shared" si="32"/>
        <v>13</v>
      </c>
      <c r="AK31" s="29">
        <f t="shared" si="33"/>
        <v>85</v>
      </c>
      <c r="AL31" s="29">
        <f t="shared" si="34"/>
        <v>14</v>
      </c>
      <c r="AM31" s="29">
        <f t="shared" si="35"/>
        <v>6</v>
      </c>
      <c r="AN31" s="29">
        <f t="shared" si="36"/>
        <v>67</v>
      </c>
      <c r="AO31" s="16"/>
      <c r="AP31" s="16"/>
      <c r="AQ31" s="16"/>
      <c r="AR31" s="16"/>
      <c r="AS31" s="16"/>
      <c r="AT31" s="16"/>
      <c r="AU31" s="16"/>
      <c r="AV31" s="16"/>
      <c r="AW31" s="17"/>
      <c r="AX31" s="16"/>
      <c r="AY31" s="16"/>
      <c r="AZ31" s="16"/>
      <c r="BA31" s="17"/>
      <c r="BB31" s="32">
        <f t="shared" si="48"/>
        <v>10.117647058823536</v>
      </c>
      <c r="BC31" s="32">
        <f t="shared" si="49"/>
        <v>3.8529411764705879</v>
      </c>
      <c r="BD31" s="32">
        <f t="shared" si="50"/>
        <v>1.7058823529411775</v>
      </c>
      <c r="BE31" s="32">
        <f t="shared" si="51"/>
        <v>5.3235294117647056</v>
      </c>
      <c r="BF31" s="32">
        <f t="shared" si="52"/>
        <v>11.17647058823529</v>
      </c>
      <c r="BG31" s="32">
        <f t="shared" si="53"/>
        <v>2.5588235294117645</v>
      </c>
      <c r="BH31" s="32">
        <f t="shared" si="54"/>
        <v>2.4117647058823528</v>
      </c>
      <c r="BI31" s="32">
        <f t="shared" si="55"/>
        <v>8.147058823529413</v>
      </c>
      <c r="BJ31" s="16"/>
      <c r="BK31" s="16"/>
      <c r="BL31" s="64"/>
      <c r="BM31" s="16"/>
      <c r="BN31" s="16"/>
      <c r="BO31" s="16"/>
      <c r="BP31" s="16"/>
      <c r="BQ31" s="16"/>
      <c r="BR31" s="16"/>
      <c r="BS31" s="16"/>
      <c r="BT31" s="16"/>
      <c r="BU31" s="16"/>
      <c r="BV31" s="16"/>
      <c r="BW31" s="16"/>
      <c r="BX31" s="16"/>
      <c r="BY31" s="16"/>
      <c r="BZ31" s="16"/>
      <c r="CA31" s="16"/>
      <c r="CB31" s="16"/>
      <c r="CC31" s="16"/>
      <c r="CD31" s="16"/>
      <c r="CE31" s="16"/>
      <c r="CF31" s="16"/>
      <c r="CG31" s="16"/>
      <c r="CH31" s="16"/>
      <c r="CI31" s="16"/>
    </row>
    <row r="32" ht="14.25">
      <c r="A32" s="30">
        <f t="shared" si="56"/>
        <v>28</v>
      </c>
      <c r="B32" s="54">
        <v>44848</v>
      </c>
      <c r="C32" s="62">
        <v>0</v>
      </c>
      <c r="D32" s="46">
        <v>77</v>
      </c>
      <c r="E32" s="35">
        <v>77</v>
      </c>
      <c r="F32" s="53">
        <v>1</v>
      </c>
      <c r="G32" s="50">
        <v>10</v>
      </c>
      <c r="H32" s="44">
        <v>11</v>
      </c>
      <c r="I32" s="53">
        <v>1</v>
      </c>
      <c r="J32" s="50">
        <v>22</v>
      </c>
      <c r="K32" s="44">
        <v>23</v>
      </c>
      <c r="L32" s="53">
        <v>0</v>
      </c>
      <c r="M32" s="50">
        <v>13</v>
      </c>
      <c r="N32" s="44">
        <v>13</v>
      </c>
      <c r="O32" s="53">
        <v>1</v>
      </c>
      <c r="P32" s="50">
        <v>84</v>
      </c>
      <c r="Q32" s="44">
        <v>85</v>
      </c>
      <c r="R32" s="53">
        <v>0</v>
      </c>
      <c r="S32" s="50">
        <v>14</v>
      </c>
      <c r="T32" s="44">
        <v>14</v>
      </c>
      <c r="U32" s="53">
        <v>0</v>
      </c>
      <c r="V32" s="50">
        <v>6</v>
      </c>
      <c r="W32" s="44">
        <v>6</v>
      </c>
      <c r="X32" s="53">
        <v>0</v>
      </c>
      <c r="Y32" s="50">
        <v>67</v>
      </c>
      <c r="Z32" s="44">
        <v>67</v>
      </c>
      <c r="AA32" s="39">
        <f t="shared" si="45"/>
        <v>3</v>
      </c>
      <c r="AB32" s="40">
        <f t="shared" si="46"/>
        <v>293</v>
      </c>
      <c r="AC32" s="41">
        <f t="shared" si="47"/>
        <v>296</v>
      </c>
      <c r="AD32" s="16"/>
      <c r="AE32" s="27">
        <f t="shared" si="57"/>
        <v>29</v>
      </c>
      <c r="AF32" s="54">
        <v>44849</v>
      </c>
      <c r="AG32" s="29">
        <f t="shared" si="29"/>
        <v>77</v>
      </c>
      <c r="AH32" s="29">
        <f t="shared" si="30"/>
        <v>14</v>
      </c>
      <c r="AI32" s="29">
        <f t="shared" si="31"/>
        <v>25</v>
      </c>
      <c r="AJ32" s="29">
        <f t="shared" si="32"/>
        <v>13</v>
      </c>
      <c r="AK32" s="29">
        <f t="shared" si="33"/>
        <v>86</v>
      </c>
      <c r="AL32" s="29">
        <f t="shared" si="34"/>
        <v>13</v>
      </c>
      <c r="AM32" s="29">
        <f t="shared" si="35"/>
        <v>7</v>
      </c>
      <c r="AN32" s="29">
        <f t="shared" si="36"/>
        <v>66</v>
      </c>
      <c r="AO32" s="16"/>
      <c r="AP32" s="16"/>
      <c r="AQ32" s="16"/>
      <c r="AR32" s="16"/>
      <c r="AS32" s="16"/>
      <c r="AT32" s="16"/>
      <c r="AU32" s="16"/>
      <c r="AV32" s="16"/>
      <c r="AW32" s="16"/>
      <c r="AX32" s="16"/>
      <c r="AY32" s="16"/>
      <c r="AZ32" s="16"/>
      <c r="BA32" s="16"/>
      <c r="BB32" s="32">
        <f t="shared" si="48"/>
        <v>10.117647058823536</v>
      </c>
      <c r="BC32" s="32">
        <f t="shared" si="49"/>
        <v>6.8529411764705879</v>
      </c>
      <c r="BD32" s="32">
        <f t="shared" si="50"/>
        <v>3.7058823529411775</v>
      </c>
      <c r="BE32" s="32">
        <f t="shared" si="51"/>
        <v>5.3235294117647056</v>
      </c>
      <c r="BF32" s="32">
        <f t="shared" si="52"/>
        <v>12.17647058823529</v>
      </c>
      <c r="BG32" s="32">
        <f t="shared" si="53"/>
        <v>1.5588235294117645</v>
      </c>
      <c r="BH32" s="32">
        <f t="shared" si="54"/>
        <v>3.4117647058823528</v>
      </c>
      <c r="BI32" s="32">
        <f t="shared" si="55"/>
        <v>7.147058823529413</v>
      </c>
      <c r="BJ32" s="16"/>
      <c r="BK32" s="16"/>
      <c r="BL32" s="64"/>
      <c r="BM32" s="16"/>
      <c r="BN32" s="16"/>
      <c r="BO32" s="16"/>
      <c r="BP32" s="16"/>
      <c r="BQ32" s="16"/>
      <c r="BR32" s="16"/>
      <c r="BS32" s="16"/>
      <c r="BT32" s="16"/>
      <c r="BU32" s="16"/>
      <c r="BV32" s="16"/>
      <c r="BW32" s="16"/>
      <c r="BX32" s="16"/>
      <c r="BY32" s="16"/>
      <c r="BZ32" s="16"/>
      <c r="CA32" s="16"/>
      <c r="CB32" s="16"/>
      <c r="CC32" s="16"/>
      <c r="CD32" s="16"/>
      <c r="CE32" s="16"/>
      <c r="CF32" s="16"/>
      <c r="CG32" s="16"/>
      <c r="CH32" s="16"/>
      <c r="CI32" s="16"/>
    </row>
    <row r="33" ht="14.25">
      <c r="A33" s="30">
        <f t="shared" si="56"/>
        <v>29</v>
      </c>
      <c r="B33" s="54">
        <v>44849</v>
      </c>
      <c r="C33" s="62">
        <v>0</v>
      </c>
      <c r="D33" s="46">
        <v>77</v>
      </c>
      <c r="E33" s="35">
        <v>77</v>
      </c>
      <c r="F33" s="53">
        <v>2</v>
      </c>
      <c r="G33" s="50">
        <v>12</v>
      </c>
      <c r="H33" s="44">
        <v>14</v>
      </c>
      <c r="I33" s="53">
        <v>1</v>
      </c>
      <c r="J33" s="50">
        <v>24</v>
      </c>
      <c r="K33" s="44">
        <v>25</v>
      </c>
      <c r="L33" s="53">
        <v>0</v>
      </c>
      <c r="M33" s="50">
        <v>13</v>
      </c>
      <c r="N33" s="44">
        <v>13</v>
      </c>
      <c r="O33" s="53">
        <v>1</v>
      </c>
      <c r="P33" s="50">
        <v>85</v>
      </c>
      <c r="Q33" s="44">
        <v>86</v>
      </c>
      <c r="R33" s="53">
        <v>0</v>
      </c>
      <c r="S33" s="50">
        <v>13</v>
      </c>
      <c r="T33" s="44">
        <v>13</v>
      </c>
      <c r="U33" s="53">
        <v>0</v>
      </c>
      <c r="V33" s="50">
        <v>7</v>
      </c>
      <c r="W33" s="44">
        <v>7</v>
      </c>
      <c r="X33" s="53">
        <v>0</v>
      </c>
      <c r="Y33" s="50">
        <v>66</v>
      </c>
      <c r="Z33" s="44">
        <v>66</v>
      </c>
      <c r="AA33" s="39">
        <f t="shared" si="45"/>
        <v>4</v>
      </c>
      <c r="AB33" s="40">
        <f t="shared" si="46"/>
        <v>297</v>
      </c>
      <c r="AC33" s="41">
        <f t="shared" si="47"/>
        <v>301</v>
      </c>
      <c r="AD33" s="16"/>
      <c r="AE33" s="27">
        <f t="shared" si="57"/>
        <v>30</v>
      </c>
      <c r="AF33" s="54">
        <v>44850</v>
      </c>
      <c r="AG33" s="29">
        <f t="shared" si="29"/>
        <v>76</v>
      </c>
      <c r="AH33" s="29">
        <f t="shared" si="30"/>
        <v>14</v>
      </c>
      <c r="AI33" s="29">
        <f t="shared" si="31"/>
        <v>25</v>
      </c>
      <c r="AJ33" s="29">
        <f t="shared" si="32"/>
        <v>15</v>
      </c>
      <c r="AK33" s="29">
        <f t="shared" si="33"/>
        <v>86</v>
      </c>
      <c r="AL33" s="29">
        <f t="shared" si="34"/>
        <v>13</v>
      </c>
      <c r="AM33" s="29">
        <f t="shared" si="35"/>
        <v>7</v>
      </c>
      <c r="AN33" s="29">
        <f t="shared" si="36"/>
        <v>66</v>
      </c>
      <c r="AO33" s="16"/>
      <c r="AP33" s="16"/>
      <c r="AQ33" s="16"/>
      <c r="AR33" s="16"/>
      <c r="AS33" s="16"/>
      <c r="AT33" s="16"/>
      <c r="AU33" s="16"/>
      <c r="AV33" s="16"/>
      <c r="AW33" s="16"/>
      <c r="AX33" s="16"/>
      <c r="AY33" s="16"/>
      <c r="AZ33" s="16"/>
      <c r="BA33" s="16"/>
      <c r="BB33" s="32">
        <f t="shared" si="48"/>
        <v>9.1176470588235361</v>
      </c>
      <c r="BC33" s="32">
        <f t="shared" si="49"/>
        <v>6.8529411764705879</v>
      </c>
      <c r="BD33" s="32">
        <f t="shared" si="50"/>
        <v>3.7058823529411775</v>
      </c>
      <c r="BE33" s="32">
        <f t="shared" si="51"/>
        <v>7.3235294117647056</v>
      </c>
      <c r="BF33" s="32">
        <f t="shared" si="52"/>
        <v>12.17647058823529</v>
      </c>
      <c r="BG33" s="32">
        <f t="shared" si="53"/>
        <v>1.5588235294117645</v>
      </c>
      <c r="BH33" s="32">
        <f t="shared" si="54"/>
        <v>3.4117647058823528</v>
      </c>
      <c r="BI33" s="32">
        <f t="shared" si="55"/>
        <v>7.147058823529413</v>
      </c>
      <c r="BJ33" s="16"/>
      <c r="BK33" s="16"/>
      <c r="BL33" s="64"/>
      <c r="BM33" s="16"/>
      <c r="BN33" s="16"/>
      <c r="BO33" s="16"/>
      <c r="BP33" s="16"/>
      <c r="BQ33" s="16"/>
      <c r="BR33" s="16"/>
      <c r="BS33" s="16"/>
      <c r="BT33" s="16"/>
      <c r="BU33" s="16"/>
      <c r="BV33" s="16"/>
      <c r="BW33" s="16"/>
      <c r="BX33" s="16"/>
      <c r="BY33" s="16"/>
      <c r="BZ33" s="16"/>
      <c r="CA33" s="16"/>
      <c r="CB33" s="16"/>
      <c r="CC33" s="16"/>
      <c r="CD33" s="16"/>
      <c r="CE33" s="16"/>
      <c r="CF33" s="16"/>
      <c r="CG33" s="16"/>
      <c r="CH33" s="16"/>
      <c r="CI33" s="16"/>
    </row>
    <row r="34" ht="14.25">
      <c r="A34" s="30">
        <f t="shared" si="56"/>
        <v>30</v>
      </c>
      <c r="B34" s="54">
        <v>44850</v>
      </c>
      <c r="C34" s="62">
        <v>0</v>
      </c>
      <c r="D34" s="46">
        <v>76</v>
      </c>
      <c r="E34" s="35">
        <v>76</v>
      </c>
      <c r="F34" s="53">
        <v>2</v>
      </c>
      <c r="G34" s="50">
        <v>12</v>
      </c>
      <c r="H34" s="44">
        <v>14</v>
      </c>
      <c r="I34" s="53">
        <v>1</v>
      </c>
      <c r="J34" s="50">
        <v>24</v>
      </c>
      <c r="K34" s="44">
        <v>25</v>
      </c>
      <c r="L34" s="53">
        <v>0</v>
      </c>
      <c r="M34" s="50">
        <v>15</v>
      </c>
      <c r="N34" s="44">
        <v>15</v>
      </c>
      <c r="O34" s="53">
        <v>1</v>
      </c>
      <c r="P34" s="50">
        <v>85</v>
      </c>
      <c r="Q34" s="44">
        <v>86</v>
      </c>
      <c r="R34" s="53">
        <v>0</v>
      </c>
      <c r="S34" s="50">
        <v>13</v>
      </c>
      <c r="T34" s="44">
        <v>13</v>
      </c>
      <c r="U34" s="53">
        <v>0</v>
      </c>
      <c r="V34" s="50">
        <v>7</v>
      </c>
      <c r="W34" s="44">
        <v>7</v>
      </c>
      <c r="X34" s="53">
        <v>0</v>
      </c>
      <c r="Y34" s="50">
        <v>66</v>
      </c>
      <c r="Z34" s="44">
        <v>66</v>
      </c>
      <c r="AA34" s="39">
        <f t="shared" si="45"/>
        <v>4</v>
      </c>
      <c r="AB34" s="40">
        <f t="shared" si="46"/>
        <v>298</v>
      </c>
      <c r="AC34" s="41">
        <f t="shared" si="47"/>
        <v>302</v>
      </c>
      <c r="AD34" s="16"/>
      <c r="AE34" s="27">
        <f t="shared" si="57"/>
        <v>31</v>
      </c>
      <c r="AF34" s="54">
        <v>44851</v>
      </c>
      <c r="AG34" s="29">
        <f t="shared" si="29"/>
        <v>76</v>
      </c>
      <c r="AH34" s="29">
        <f t="shared" si="30"/>
        <v>15</v>
      </c>
      <c r="AI34" s="29">
        <f t="shared" si="31"/>
        <v>26</v>
      </c>
      <c r="AJ34" s="29">
        <f t="shared" si="32"/>
        <v>17</v>
      </c>
      <c r="AK34" s="29">
        <f t="shared" si="33"/>
        <v>87</v>
      </c>
      <c r="AL34" s="29">
        <f t="shared" si="34"/>
        <v>13</v>
      </c>
      <c r="AM34" s="29">
        <f t="shared" si="35"/>
        <v>8</v>
      </c>
      <c r="AN34" s="29">
        <f t="shared" si="36"/>
        <v>67</v>
      </c>
      <c r="AO34" s="16"/>
      <c r="AP34" s="16"/>
      <c r="AQ34" s="16"/>
      <c r="AR34" s="16"/>
      <c r="AS34" s="16"/>
      <c r="AT34" s="16"/>
      <c r="AU34" s="16"/>
      <c r="AV34" s="16"/>
      <c r="AW34" s="16"/>
      <c r="AX34" s="16"/>
      <c r="AY34" s="16"/>
      <c r="AZ34" s="16"/>
      <c r="BA34" s="16"/>
      <c r="BB34" s="32">
        <f t="shared" si="48"/>
        <v>9.1176470588235361</v>
      </c>
      <c r="BC34" s="32">
        <f t="shared" si="49"/>
        <v>7.8529411764705879</v>
      </c>
      <c r="BD34" s="32">
        <f t="shared" si="50"/>
        <v>4.7058823529411775</v>
      </c>
      <c r="BE34" s="32">
        <f t="shared" si="51"/>
        <v>9.3235294117647065</v>
      </c>
      <c r="BF34" s="32">
        <f t="shared" si="52"/>
        <v>13.17647058823529</v>
      </c>
      <c r="BG34" s="32">
        <f t="shared" si="53"/>
        <v>1.5588235294117645</v>
      </c>
      <c r="BH34" s="32">
        <f t="shared" si="54"/>
        <v>4.4117647058823533</v>
      </c>
      <c r="BI34" s="32">
        <f t="shared" si="55"/>
        <v>8.147058823529413</v>
      </c>
      <c r="BJ34" s="16"/>
      <c r="BK34" s="16"/>
      <c r="BL34" s="64"/>
      <c r="BM34" s="16"/>
      <c r="BN34" s="16"/>
      <c r="BO34" s="16"/>
      <c r="BP34" s="16"/>
      <c r="BQ34" s="16"/>
      <c r="BR34" s="16"/>
      <c r="BS34" s="16"/>
      <c r="BT34" s="16"/>
      <c r="BU34" s="16"/>
      <c r="BV34" s="16"/>
      <c r="BW34" s="16"/>
      <c r="BX34" s="16"/>
      <c r="BY34" s="16"/>
      <c r="BZ34" s="16"/>
      <c r="CA34" s="16"/>
      <c r="CB34" s="16"/>
      <c r="CC34" s="16"/>
      <c r="CD34" s="16"/>
      <c r="CE34" s="16"/>
      <c r="CF34" s="16"/>
      <c r="CG34" s="16"/>
      <c r="CH34" s="16"/>
      <c r="CI34" s="16"/>
    </row>
    <row r="35" ht="14.25">
      <c r="A35" s="30">
        <f t="shared" si="56"/>
        <v>31</v>
      </c>
      <c r="B35" s="54">
        <v>44851</v>
      </c>
      <c r="C35" s="62">
        <v>0</v>
      </c>
      <c r="D35" s="46">
        <v>76</v>
      </c>
      <c r="E35" s="35">
        <v>76</v>
      </c>
      <c r="F35" s="53">
        <v>2</v>
      </c>
      <c r="G35" s="50">
        <v>13</v>
      </c>
      <c r="H35" s="44">
        <v>15</v>
      </c>
      <c r="I35" s="53">
        <v>0</v>
      </c>
      <c r="J35" s="50">
        <v>26</v>
      </c>
      <c r="K35" s="44">
        <v>26</v>
      </c>
      <c r="L35" s="53">
        <v>0</v>
      </c>
      <c r="M35" s="50">
        <v>17</v>
      </c>
      <c r="N35" s="44">
        <v>17</v>
      </c>
      <c r="O35" s="53">
        <v>1</v>
      </c>
      <c r="P35" s="50">
        <v>86</v>
      </c>
      <c r="Q35" s="44">
        <v>87</v>
      </c>
      <c r="R35" s="53">
        <v>0</v>
      </c>
      <c r="S35" s="50">
        <v>13</v>
      </c>
      <c r="T35" s="44">
        <v>13</v>
      </c>
      <c r="U35" s="53">
        <v>0</v>
      </c>
      <c r="V35" s="50">
        <v>8</v>
      </c>
      <c r="W35" s="44">
        <v>8</v>
      </c>
      <c r="X35" s="53">
        <v>0</v>
      </c>
      <c r="Y35" s="50">
        <v>67</v>
      </c>
      <c r="Z35" s="44">
        <v>67</v>
      </c>
      <c r="AA35" s="39">
        <f t="shared" si="45"/>
        <v>3</v>
      </c>
      <c r="AB35" s="40">
        <f t="shared" si="46"/>
        <v>306</v>
      </c>
      <c r="AC35" s="41">
        <f t="shared" si="47"/>
        <v>309</v>
      </c>
      <c r="AD35" s="16"/>
      <c r="AE35" s="27">
        <f t="shared" si="57"/>
        <v>32</v>
      </c>
      <c r="AF35" s="54">
        <v>44852</v>
      </c>
      <c r="AG35" s="29">
        <f t="shared" si="29"/>
        <v>75</v>
      </c>
      <c r="AH35" s="29">
        <f t="shared" si="30"/>
        <v>15</v>
      </c>
      <c r="AI35" s="29">
        <f t="shared" si="31"/>
        <v>25</v>
      </c>
      <c r="AJ35" s="29">
        <f t="shared" si="32"/>
        <v>17</v>
      </c>
      <c r="AK35" s="29">
        <f t="shared" si="33"/>
        <v>87</v>
      </c>
      <c r="AL35" s="29">
        <f t="shared" si="34"/>
        <v>14</v>
      </c>
      <c r="AM35" s="29">
        <f t="shared" si="35"/>
        <v>7</v>
      </c>
      <c r="AN35" s="29">
        <f t="shared" si="36"/>
        <v>68</v>
      </c>
      <c r="AO35" s="16"/>
      <c r="AP35" s="16"/>
      <c r="AQ35" s="16"/>
      <c r="AR35" s="16"/>
      <c r="AS35" s="16"/>
      <c r="AT35" s="16"/>
      <c r="AU35" s="16"/>
      <c r="AV35" s="16"/>
      <c r="AW35" s="16"/>
      <c r="AX35" s="16"/>
      <c r="AY35" s="16"/>
      <c r="AZ35" s="16"/>
      <c r="BA35" s="16"/>
      <c r="BB35" s="32">
        <f t="shared" si="48"/>
        <v>8.1176470588235361</v>
      </c>
      <c r="BC35" s="32">
        <f t="shared" si="49"/>
        <v>7.8529411764705879</v>
      </c>
      <c r="BD35" s="32">
        <f t="shared" si="50"/>
        <v>3.7058823529411775</v>
      </c>
      <c r="BE35" s="32">
        <f t="shared" si="51"/>
        <v>9.3235294117647065</v>
      </c>
      <c r="BF35" s="32">
        <f t="shared" si="52"/>
        <v>13.17647058823529</v>
      </c>
      <c r="BG35" s="32">
        <f t="shared" si="53"/>
        <v>2.5588235294117645</v>
      </c>
      <c r="BH35" s="32">
        <f t="shared" si="54"/>
        <v>3.4117647058823528</v>
      </c>
      <c r="BI35" s="32">
        <f t="shared" si="55"/>
        <v>9.147058823529413</v>
      </c>
      <c r="BJ35" s="16"/>
      <c r="BK35" s="16"/>
      <c r="BL35" s="64"/>
      <c r="BM35" s="16"/>
      <c r="BN35" s="16"/>
      <c r="BO35" s="16"/>
      <c r="BP35" s="16"/>
      <c r="BQ35" s="16"/>
      <c r="BR35" s="16"/>
      <c r="BS35" s="16"/>
      <c r="BT35" s="16"/>
      <c r="BU35" s="16"/>
      <c r="BV35" s="16"/>
      <c r="BW35" s="16"/>
      <c r="BX35" s="16"/>
      <c r="BY35" s="16"/>
      <c r="BZ35" s="16"/>
      <c r="CA35" s="16"/>
      <c r="CB35" s="16"/>
      <c r="CC35" s="16"/>
      <c r="CD35" s="16"/>
      <c r="CE35" s="16"/>
      <c r="CF35" s="16"/>
      <c r="CG35" s="16"/>
      <c r="CH35" s="16"/>
      <c r="CI35" s="16"/>
    </row>
    <row r="36" ht="14.25">
      <c r="A36" s="30">
        <f t="shared" si="56"/>
        <v>32</v>
      </c>
      <c r="B36" s="54">
        <v>44852</v>
      </c>
      <c r="C36" s="62">
        <v>0</v>
      </c>
      <c r="D36" s="46">
        <v>75</v>
      </c>
      <c r="E36" s="35">
        <v>75</v>
      </c>
      <c r="F36" s="53">
        <v>2</v>
      </c>
      <c r="G36" s="50">
        <v>13</v>
      </c>
      <c r="H36" s="44">
        <v>15</v>
      </c>
      <c r="I36" s="53">
        <v>0</v>
      </c>
      <c r="J36" s="50">
        <v>25</v>
      </c>
      <c r="K36" s="44">
        <v>25</v>
      </c>
      <c r="L36" s="53">
        <v>0</v>
      </c>
      <c r="M36" s="50">
        <v>17</v>
      </c>
      <c r="N36" s="44">
        <v>17</v>
      </c>
      <c r="O36" s="53">
        <v>1</v>
      </c>
      <c r="P36" s="50">
        <v>86</v>
      </c>
      <c r="Q36" s="44">
        <v>87</v>
      </c>
      <c r="R36" s="53">
        <v>0</v>
      </c>
      <c r="S36" s="50">
        <v>14</v>
      </c>
      <c r="T36" s="44">
        <v>14</v>
      </c>
      <c r="U36" s="53">
        <v>0</v>
      </c>
      <c r="V36" s="50">
        <v>7</v>
      </c>
      <c r="W36" s="44">
        <v>7</v>
      </c>
      <c r="X36" s="53">
        <v>0</v>
      </c>
      <c r="Y36" s="50">
        <v>68</v>
      </c>
      <c r="Z36" s="44">
        <v>68</v>
      </c>
      <c r="AA36" s="39">
        <f t="shared" si="45"/>
        <v>3</v>
      </c>
      <c r="AB36" s="40">
        <f t="shared" si="46"/>
        <v>305</v>
      </c>
      <c r="AC36" s="41">
        <f t="shared" si="47"/>
        <v>308</v>
      </c>
      <c r="AD36" s="16"/>
      <c r="AE36" s="27">
        <f t="shared" si="57"/>
        <v>33</v>
      </c>
      <c r="AF36" s="54">
        <v>44853</v>
      </c>
      <c r="AG36" s="29">
        <f t="shared" si="29"/>
        <v>75</v>
      </c>
      <c r="AH36" s="29">
        <f t="shared" si="30"/>
        <v>15</v>
      </c>
      <c r="AI36" s="29">
        <f t="shared" si="31"/>
        <v>25</v>
      </c>
      <c r="AJ36" s="29">
        <f t="shared" si="32"/>
        <v>18</v>
      </c>
      <c r="AK36" s="29">
        <f t="shared" si="33"/>
        <v>88</v>
      </c>
      <c r="AL36" s="29">
        <f t="shared" si="34"/>
        <v>15</v>
      </c>
      <c r="AM36" s="29">
        <f t="shared" si="35"/>
        <v>7</v>
      </c>
      <c r="AN36" s="29">
        <f t="shared" si="36"/>
        <v>69</v>
      </c>
      <c r="AO36" s="16"/>
      <c r="AP36" s="16"/>
      <c r="AQ36" s="16"/>
      <c r="AR36" s="16"/>
      <c r="AS36" s="16"/>
      <c r="AT36" s="16"/>
      <c r="AU36" s="16"/>
      <c r="AV36" s="16"/>
      <c r="AW36" s="16"/>
      <c r="AX36" s="16"/>
      <c r="AY36" s="16"/>
      <c r="AZ36" s="16"/>
      <c r="BA36" s="16"/>
      <c r="BB36" s="32">
        <f t="shared" si="48"/>
        <v>8.1176470588235361</v>
      </c>
      <c r="BC36" s="32">
        <f t="shared" si="49"/>
        <v>7.8529411764705879</v>
      </c>
      <c r="BD36" s="32">
        <f t="shared" si="50"/>
        <v>3.7058823529411775</v>
      </c>
      <c r="BE36" s="32">
        <f t="shared" si="51"/>
        <v>10.323529411764707</v>
      </c>
      <c r="BF36" s="32">
        <f t="shared" si="52"/>
        <v>14.17647058823529</v>
      </c>
      <c r="BG36" s="32">
        <f t="shared" si="53"/>
        <v>3.5588235294117645</v>
      </c>
      <c r="BH36" s="32">
        <f t="shared" si="54"/>
        <v>3.4117647058823528</v>
      </c>
      <c r="BI36" s="32">
        <f t="shared" si="55"/>
        <v>10.147058823529413</v>
      </c>
      <c r="BJ36" s="16"/>
      <c r="BK36" s="16"/>
      <c r="BL36" s="64"/>
      <c r="BM36" s="16"/>
      <c r="BN36" s="16"/>
      <c r="BO36" s="16"/>
      <c r="BP36" s="16"/>
      <c r="BQ36" s="16"/>
      <c r="BR36" s="16"/>
      <c r="BS36" s="16"/>
      <c r="BT36" s="16"/>
      <c r="BU36" s="16"/>
      <c r="BV36" s="16"/>
      <c r="BW36" s="16"/>
      <c r="BX36" s="16"/>
      <c r="BY36" s="16"/>
      <c r="BZ36" s="16"/>
      <c r="CA36" s="16"/>
      <c r="CB36" s="16"/>
      <c r="CC36" s="16"/>
      <c r="CD36" s="16"/>
      <c r="CE36" s="16"/>
      <c r="CF36" s="16"/>
      <c r="CG36" s="16"/>
      <c r="CH36" s="16"/>
      <c r="CI36" s="16"/>
    </row>
    <row r="37" ht="14.25">
      <c r="A37" s="30">
        <f t="shared" si="56"/>
        <v>33</v>
      </c>
      <c r="B37" s="54">
        <v>44853</v>
      </c>
      <c r="C37" s="62">
        <v>0</v>
      </c>
      <c r="D37" s="46">
        <v>75</v>
      </c>
      <c r="E37" s="35">
        <v>75</v>
      </c>
      <c r="F37" s="53">
        <v>1</v>
      </c>
      <c r="G37" s="50">
        <v>14</v>
      </c>
      <c r="H37" s="44">
        <v>15</v>
      </c>
      <c r="I37" s="53">
        <v>0</v>
      </c>
      <c r="J37" s="50">
        <v>25</v>
      </c>
      <c r="K37" s="44">
        <v>25</v>
      </c>
      <c r="L37" s="53">
        <v>0</v>
      </c>
      <c r="M37" s="50">
        <v>18</v>
      </c>
      <c r="N37" s="44">
        <v>18</v>
      </c>
      <c r="O37" s="53">
        <v>1</v>
      </c>
      <c r="P37" s="50">
        <v>87</v>
      </c>
      <c r="Q37" s="44">
        <v>88</v>
      </c>
      <c r="R37" s="53">
        <v>0</v>
      </c>
      <c r="S37" s="50">
        <v>15</v>
      </c>
      <c r="T37" s="44">
        <v>15</v>
      </c>
      <c r="U37" s="53">
        <v>0</v>
      </c>
      <c r="V37" s="50">
        <v>7</v>
      </c>
      <c r="W37" s="44">
        <v>7</v>
      </c>
      <c r="X37" s="53">
        <v>0</v>
      </c>
      <c r="Y37" s="50">
        <v>69</v>
      </c>
      <c r="Z37" s="44">
        <v>69</v>
      </c>
      <c r="AA37" s="39">
        <f t="shared" si="45"/>
        <v>2</v>
      </c>
      <c r="AB37" s="40">
        <f t="shared" si="46"/>
        <v>310</v>
      </c>
      <c r="AC37" s="41">
        <f t="shared" si="47"/>
        <v>312</v>
      </c>
      <c r="AD37" s="16"/>
      <c r="AE37" s="27">
        <f t="shared" si="57"/>
        <v>34</v>
      </c>
      <c r="AF37" s="54">
        <v>44854</v>
      </c>
      <c r="AG37" s="29">
        <f t="shared" si="29"/>
        <v>77</v>
      </c>
      <c r="AH37" s="29">
        <f t="shared" si="30"/>
        <v>16</v>
      </c>
      <c r="AI37" s="29">
        <f t="shared" si="31"/>
        <v>26</v>
      </c>
      <c r="AJ37" s="29">
        <f t="shared" si="32"/>
        <v>18</v>
      </c>
      <c r="AK37" s="29">
        <f t="shared" si="33"/>
        <v>88</v>
      </c>
      <c r="AL37" s="29">
        <f t="shared" si="34"/>
        <v>16</v>
      </c>
      <c r="AM37" s="29">
        <f t="shared" si="35"/>
        <v>7</v>
      </c>
      <c r="AN37" s="29">
        <f t="shared" si="36"/>
        <v>70</v>
      </c>
      <c r="AO37" s="16"/>
      <c r="AP37" s="16"/>
      <c r="AQ37" s="16"/>
      <c r="AR37" s="16"/>
      <c r="AS37" s="16"/>
      <c r="AT37" s="16"/>
      <c r="AU37" s="16"/>
      <c r="AV37" s="16"/>
      <c r="AW37" s="16"/>
      <c r="AX37" s="16"/>
      <c r="AY37" s="16"/>
      <c r="AZ37" s="16"/>
      <c r="BA37" s="16"/>
      <c r="BB37" s="32">
        <f t="shared" si="48"/>
        <v>10.117647058823536</v>
      </c>
      <c r="BC37" s="32">
        <f t="shared" si="49"/>
        <v>8.852941176470587</v>
      </c>
      <c r="BD37" s="32">
        <f t="shared" si="50"/>
        <v>4.7058823529411775</v>
      </c>
      <c r="BE37" s="32">
        <f t="shared" si="51"/>
        <v>10.323529411764707</v>
      </c>
      <c r="BF37" s="32">
        <f t="shared" si="52"/>
        <v>14.17647058823529</v>
      </c>
      <c r="BG37" s="32">
        <f t="shared" si="53"/>
        <v>4.5588235294117645</v>
      </c>
      <c r="BH37" s="32">
        <f t="shared" si="54"/>
        <v>3.4117647058823528</v>
      </c>
      <c r="BI37" s="32">
        <f t="shared" si="55"/>
        <v>11.147058823529413</v>
      </c>
      <c r="BJ37" s="16"/>
      <c r="BK37" s="16"/>
      <c r="BL37" s="64"/>
      <c r="BM37" s="16"/>
      <c r="BN37" s="16"/>
      <c r="BO37" s="16"/>
      <c r="BP37" s="16"/>
      <c r="BQ37" s="16"/>
      <c r="BR37" s="16"/>
      <c r="BS37" s="16"/>
      <c r="BT37" s="16"/>
      <c r="BU37" s="16"/>
      <c r="BV37" s="16"/>
      <c r="BW37" s="16"/>
      <c r="BX37" s="16"/>
      <c r="BY37" s="16"/>
      <c r="BZ37" s="16"/>
      <c r="CA37" s="16"/>
      <c r="CB37" s="16"/>
      <c r="CC37" s="16"/>
      <c r="CD37" s="16"/>
      <c r="CE37" s="16"/>
      <c r="CF37" s="16"/>
      <c r="CG37" s="16"/>
      <c r="CH37" s="16"/>
      <c r="CI37" s="16"/>
    </row>
    <row r="38" ht="14.25">
      <c r="A38" s="30">
        <f t="shared" si="56"/>
        <v>34</v>
      </c>
      <c r="B38" s="28">
        <v>44854</v>
      </c>
      <c r="C38" s="53">
        <v>0</v>
      </c>
      <c r="D38" s="46">
        <v>77</v>
      </c>
      <c r="E38" s="35">
        <v>77</v>
      </c>
      <c r="F38" s="53">
        <v>1</v>
      </c>
      <c r="G38" s="50">
        <v>15</v>
      </c>
      <c r="H38" s="44">
        <v>16</v>
      </c>
      <c r="I38" s="53">
        <v>0</v>
      </c>
      <c r="J38" s="50">
        <v>26</v>
      </c>
      <c r="K38" s="44">
        <v>26</v>
      </c>
      <c r="L38" s="53">
        <v>0</v>
      </c>
      <c r="M38" s="50">
        <v>18</v>
      </c>
      <c r="N38" s="44">
        <v>18</v>
      </c>
      <c r="O38" s="53">
        <v>1</v>
      </c>
      <c r="P38" s="50">
        <v>87</v>
      </c>
      <c r="Q38" s="44">
        <v>88</v>
      </c>
      <c r="R38" s="53">
        <v>0</v>
      </c>
      <c r="S38" s="50">
        <v>16</v>
      </c>
      <c r="T38" s="44">
        <v>16</v>
      </c>
      <c r="U38" s="53">
        <v>0</v>
      </c>
      <c r="V38" s="50">
        <v>7</v>
      </c>
      <c r="W38" s="44">
        <v>7</v>
      </c>
      <c r="X38" s="53">
        <v>0</v>
      </c>
      <c r="Y38" s="50">
        <v>70</v>
      </c>
      <c r="Z38" s="44">
        <v>70</v>
      </c>
      <c r="AA38" s="39">
        <f t="shared" si="45"/>
        <v>2</v>
      </c>
      <c r="AB38" s="40">
        <f t="shared" si="46"/>
        <v>316</v>
      </c>
      <c r="AC38" s="41">
        <f t="shared" si="47"/>
        <v>318</v>
      </c>
      <c r="AD38" s="16"/>
      <c r="AO38" s="16"/>
      <c r="AP38" s="16"/>
      <c r="AQ38" s="16"/>
      <c r="AR38" s="16"/>
      <c r="AS38" s="16"/>
      <c r="AT38" s="16"/>
      <c r="AU38" s="16"/>
      <c r="AV38" s="16"/>
      <c r="AW38" s="16"/>
      <c r="AX38" s="16"/>
      <c r="AY38" s="16"/>
      <c r="AZ38" s="16"/>
      <c r="BA38" s="17"/>
      <c r="BB38" s="32"/>
      <c r="BC38" s="32"/>
      <c r="BD38" s="32"/>
      <c r="BE38" s="32"/>
      <c r="BF38" s="32"/>
      <c r="BG38" s="32"/>
      <c r="BH38" s="32"/>
      <c r="BI38" s="32"/>
      <c r="BJ38" s="16"/>
      <c r="BK38" s="16"/>
      <c r="BL38" s="64"/>
      <c r="BM38" s="16"/>
      <c r="BN38" s="16"/>
      <c r="BO38" s="16"/>
      <c r="BP38" s="16"/>
      <c r="BQ38" s="16"/>
      <c r="BR38" s="16"/>
      <c r="BS38" s="16"/>
      <c r="BT38" s="16"/>
      <c r="BU38" s="16"/>
      <c r="BV38" s="16"/>
      <c r="BW38" s="16"/>
      <c r="BX38" s="16"/>
      <c r="BY38" s="16"/>
      <c r="BZ38" s="16"/>
      <c r="CA38" s="16"/>
      <c r="CB38" s="16"/>
      <c r="CC38" s="16"/>
      <c r="CD38" s="16"/>
      <c r="CE38" s="16"/>
      <c r="CF38" s="16"/>
      <c r="CG38" s="16"/>
      <c r="CH38" s="16"/>
      <c r="CI38" s="16"/>
    </row>
    <row r="39" ht="14.25">
      <c r="B39" s="68"/>
      <c r="C39" s="69"/>
      <c r="D39" s="69"/>
      <c r="E39" s="69"/>
      <c r="F39" s="69"/>
      <c r="G39" s="69"/>
      <c r="H39" s="69"/>
      <c r="I39" s="69"/>
      <c r="J39" s="69"/>
      <c r="K39" s="69"/>
      <c r="L39" s="69"/>
      <c r="M39" s="69"/>
      <c r="N39" s="69"/>
      <c r="O39" s="69"/>
      <c r="P39" s="69"/>
      <c r="Q39" s="69"/>
      <c r="R39" s="69"/>
      <c r="S39" s="16"/>
      <c r="T39" s="16"/>
      <c r="U39" s="16"/>
      <c r="V39" s="16"/>
      <c r="W39" s="16"/>
      <c r="X39" s="16"/>
      <c r="Y39" s="16"/>
      <c r="Z39" s="16"/>
      <c r="AA39" s="16"/>
      <c r="AB39" s="16"/>
      <c r="AC39" s="16"/>
      <c r="AD39" s="16"/>
      <c r="AE39" s="16"/>
      <c r="AF39" s="16"/>
      <c r="AG39" s="16"/>
      <c r="AH39" s="16"/>
      <c r="AI39" s="16"/>
      <c r="AJ39" s="16"/>
      <c r="AK39" s="16"/>
      <c r="AL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64"/>
      <c r="BM39" s="16"/>
      <c r="BN39" s="16"/>
      <c r="BO39" s="16"/>
      <c r="BP39" s="16"/>
      <c r="BQ39" s="16"/>
      <c r="BR39" s="16"/>
      <c r="BS39" s="16"/>
      <c r="BT39" s="16"/>
      <c r="BU39" s="16"/>
      <c r="BV39" s="16"/>
      <c r="BW39" s="16"/>
      <c r="BX39" s="16"/>
      <c r="BY39" s="16"/>
      <c r="BZ39" s="16"/>
      <c r="CA39" s="16"/>
      <c r="CB39" s="16"/>
      <c r="CC39" s="16"/>
      <c r="CD39" s="16"/>
      <c r="CE39" s="16"/>
      <c r="CF39" s="16"/>
      <c r="CG39" s="16"/>
      <c r="CH39" s="16"/>
      <c r="CI39" s="16"/>
    </row>
    <row r="40" ht="14.25">
      <c r="B40" s="68"/>
      <c r="C40" s="69"/>
      <c r="D40" s="69"/>
      <c r="E40" s="69"/>
      <c r="F40" s="69"/>
      <c r="G40" s="69"/>
      <c r="H40" s="69"/>
      <c r="I40" s="69"/>
      <c r="J40" s="69"/>
      <c r="K40" s="69"/>
      <c r="L40" s="69"/>
      <c r="M40" s="69"/>
      <c r="N40" s="69"/>
      <c r="O40" s="69"/>
      <c r="P40" s="69"/>
      <c r="Q40" s="69"/>
      <c r="R40" s="69"/>
      <c r="S40" s="16"/>
      <c r="T40" s="16"/>
      <c r="U40" s="16"/>
      <c r="V40" s="16"/>
      <c r="W40" s="16"/>
      <c r="X40" s="16"/>
      <c r="Y40" s="16"/>
      <c r="Z40" s="16"/>
      <c r="AA40" s="16"/>
      <c r="AB40" s="16"/>
      <c r="AC40" s="16"/>
      <c r="AD40" s="16"/>
      <c r="AE40" s="16"/>
      <c r="AF40" s="16"/>
      <c r="AG40" s="16"/>
      <c r="AH40" s="16"/>
      <c r="AI40" s="16"/>
      <c r="AJ40" s="16"/>
      <c r="AK40" s="16"/>
      <c r="AL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64"/>
      <c r="BM40" s="16"/>
      <c r="BN40" s="16"/>
      <c r="BO40" s="16"/>
      <c r="BP40" s="16"/>
      <c r="BQ40" s="16"/>
      <c r="BR40" s="16"/>
      <c r="BS40" s="16"/>
      <c r="BT40" s="16"/>
      <c r="BU40" s="16"/>
      <c r="BV40" s="16"/>
      <c r="BW40" s="16"/>
      <c r="BX40" s="16"/>
      <c r="BY40" s="16"/>
      <c r="BZ40" s="16"/>
      <c r="CA40" s="16"/>
      <c r="CB40" s="16"/>
      <c r="CC40" s="16"/>
      <c r="CD40" s="16"/>
      <c r="CE40" s="16"/>
      <c r="CF40" s="16"/>
      <c r="CG40" s="16"/>
      <c r="CH40" s="16"/>
      <c r="CI40" s="16"/>
    </row>
    <row r="41" ht="14.25">
      <c r="B41" s="68"/>
      <c r="C41" s="69"/>
      <c r="D41" s="69"/>
      <c r="E41" s="69"/>
      <c r="F41" s="69"/>
      <c r="G41" s="69"/>
      <c r="H41" s="69"/>
      <c r="I41" s="69"/>
      <c r="J41" s="69"/>
      <c r="K41" s="69"/>
      <c r="L41" s="69"/>
      <c r="M41" s="69"/>
      <c r="N41" s="69"/>
      <c r="O41" s="69"/>
      <c r="P41" s="69"/>
      <c r="Q41" s="69"/>
      <c r="R41" s="69"/>
      <c r="S41" s="16"/>
      <c r="T41" s="16"/>
      <c r="U41" s="16"/>
      <c r="V41" s="16"/>
      <c r="W41" s="16"/>
      <c r="X41" s="16"/>
      <c r="Y41" s="16"/>
      <c r="Z41" s="16"/>
      <c r="AA41" s="16"/>
      <c r="AB41" s="16"/>
      <c r="AC41" s="16"/>
      <c r="AD41" s="16"/>
      <c r="AE41" s="16"/>
      <c r="AF41" s="16"/>
      <c r="AG41" s="16"/>
      <c r="AH41" s="16"/>
      <c r="AI41" s="16"/>
      <c r="AJ41" s="16"/>
      <c r="AK41" s="16"/>
      <c r="AL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64"/>
      <c r="BM41" s="16"/>
      <c r="BN41" s="16"/>
      <c r="BO41" s="16"/>
      <c r="BP41" s="16"/>
      <c r="BQ41" s="16"/>
      <c r="BR41" s="16"/>
      <c r="BS41" s="16"/>
      <c r="BT41" s="16"/>
      <c r="BU41" s="16"/>
      <c r="BV41" s="16"/>
      <c r="BW41" s="16"/>
      <c r="BX41" s="16"/>
      <c r="BY41" s="16"/>
      <c r="BZ41" s="16"/>
      <c r="CA41" s="16"/>
      <c r="CB41" s="16"/>
      <c r="CC41" s="16"/>
      <c r="CD41" s="16"/>
      <c r="CE41" s="16"/>
      <c r="CF41" s="16"/>
      <c r="CG41" s="16"/>
      <c r="CH41" s="16"/>
      <c r="CI41" s="16"/>
    </row>
    <row r="42" ht="14.25">
      <c r="B42" s="68"/>
      <c r="C42" s="69"/>
      <c r="D42" s="69"/>
      <c r="E42" s="69"/>
      <c r="F42" s="69"/>
      <c r="G42" s="69"/>
      <c r="H42" s="69"/>
      <c r="I42" s="69"/>
      <c r="J42" s="69"/>
      <c r="K42" s="69"/>
      <c r="L42" s="69"/>
      <c r="M42" s="69"/>
      <c r="N42" s="69"/>
      <c r="O42" s="69"/>
      <c r="P42" s="69"/>
      <c r="Q42" s="69"/>
      <c r="R42" s="69"/>
      <c r="S42" s="16"/>
      <c r="T42" s="16"/>
      <c r="U42" s="16"/>
      <c r="V42" s="16"/>
      <c r="W42" s="16"/>
      <c r="X42" s="16"/>
      <c r="Y42" s="16"/>
      <c r="Z42" s="16"/>
      <c r="AA42" s="16"/>
      <c r="AB42" s="16"/>
      <c r="AC42" s="16"/>
      <c r="AD42" s="16"/>
      <c r="AE42" s="16"/>
      <c r="AF42" s="16"/>
      <c r="AG42" s="16"/>
      <c r="AH42" s="16"/>
      <c r="AI42" s="16"/>
      <c r="AJ42" s="16"/>
      <c r="AK42" s="16"/>
      <c r="AL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64"/>
      <c r="BM42" s="16"/>
      <c r="BN42" s="16"/>
      <c r="BO42" s="16"/>
      <c r="BP42" s="16"/>
      <c r="BQ42" s="16"/>
      <c r="BR42" s="16"/>
      <c r="BS42" s="16"/>
      <c r="BT42" s="16"/>
      <c r="BU42" s="16"/>
      <c r="BV42" s="16"/>
      <c r="BW42" s="16"/>
      <c r="BX42" s="16"/>
      <c r="BY42" s="16"/>
      <c r="BZ42" s="16"/>
      <c r="CA42" s="16"/>
      <c r="CB42" s="16"/>
      <c r="CC42" s="16"/>
      <c r="CD42" s="16"/>
      <c r="CE42" s="16"/>
      <c r="CF42" s="16"/>
      <c r="CG42" s="16"/>
      <c r="CH42" s="16"/>
      <c r="CI42" s="16"/>
    </row>
    <row r="43" ht="14.25">
      <c r="B43" s="68"/>
      <c r="C43" s="69"/>
      <c r="D43" s="69"/>
      <c r="E43" s="69"/>
      <c r="F43" s="69"/>
      <c r="G43" s="69"/>
      <c r="H43" s="69"/>
      <c r="I43" s="69"/>
      <c r="J43" s="69"/>
      <c r="K43" s="69"/>
      <c r="L43" s="69"/>
      <c r="M43" s="69"/>
      <c r="N43" s="69"/>
      <c r="O43" s="69"/>
      <c r="P43" s="69"/>
      <c r="Q43" s="69"/>
      <c r="R43" s="69"/>
      <c r="S43" s="16"/>
      <c r="T43" s="16"/>
      <c r="U43" s="16"/>
      <c r="V43" s="16"/>
      <c r="W43" s="16"/>
      <c r="X43" s="16"/>
      <c r="Y43" s="16"/>
      <c r="Z43" s="16"/>
      <c r="AA43" s="16"/>
      <c r="AB43" s="16"/>
      <c r="AC43" s="16"/>
      <c r="AD43" s="16"/>
      <c r="AE43" s="16"/>
      <c r="AF43" s="16"/>
      <c r="AG43" s="16"/>
      <c r="AH43" s="16"/>
      <c r="AI43" s="16"/>
      <c r="AJ43" s="16"/>
      <c r="AK43" s="16"/>
      <c r="AL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64"/>
      <c r="BM43" s="16"/>
      <c r="BN43" s="16"/>
      <c r="BO43" s="16"/>
      <c r="BP43" s="16"/>
      <c r="BQ43" s="16"/>
      <c r="BR43" s="16"/>
      <c r="BS43" s="16"/>
      <c r="BT43" s="16"/>
      <c r="BU43" s="16"/>
      <c r="BV43" s="16"/>
      <c r="BW43" s="16"/>
      <c r="BX43" s="16"/>
      <c r="BY43" s="16"/>
      <c r="BZ43" s="16"/>
      <c r="CA43" s="16"/>
      <c r="CB43" s="16"/>
      <c r="CC43" s="16"/>
      <c r="CD43" s="16"/>
      <c r="CE43" s="16"/>
      <c r="CF43" s="16"/>
      <c r="CG43" s="16"/>
      <c r="CH43" s="16"/>
      <c r="CI43" s="16"/>
    </row>
    <row r="44" ht="14.25">
      <c r="B44" s="68"/>
      <c r="D44" s="69"/>
      <c r="E44" s="69"/>
      <c r="F44" s="69"/>
      <c r="G44" s="69"/>
      <c r="H44" s="69"/>
      <c r="I44" s="69"/>
      <c r="J44" s="69"/>
      <c r="K44" s="69"/>
      <c r="L44" s="69"/>
      <c r="M44" s="69"/>
      <c r="N44" s="69"/>
      <c r="O44" s="69"/>
      <c r="P44" s="69"/>
      <c r="Q44" s="69"/>
      <c r="R44" s="69"/>
      <c r="S44" s="16"/>
      <c r="T44" s="16"/>
      <c r="U44" s="16"/>
      <c r="V44" s="16"/>
      <c r="W44" s="16"/>
      <c r="X44" s="16"/>
      <c r="Y44" s="16"/>
      <c r="Z44" s="16"/>
      <c r="AA44" s="16"/>
      <c r="AB44" s="16"/>
      <c r="AC44" s="16"/>
      <c r="AD44" s="16"/>
      <c r="AE44" s="16"/>
      <c r="AF44" s="16"/>
      <c r="AG44" s="16"/>
      <c r="AH44" s="16"/>
      <c r="AI44" s="16"/>
      <c r="AJ44" s="16"/>
      <c r="AK44" s="16"/>
      <c r="AL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64"/>
      <c r="BM44" s="16"/>
      <c r="BN44" s="16"/>
      <c r="BO44" s="16"/>
      <c r="BP44" s="16"/>
      <c r="BQ44" s="16"/>
      <c r="BR44" s="16"/>
      <c r="BS44" s="16"/>
      <c r="BT44" s="16"/>
      <c r="BU44" s="16"/>
      <c r="BV44" s="16"/>
      <c r="BW44" s="16"/>
      <c r="BX44" s="16"/>
      <c r="BY44" s="16"/>
      <c r="BZ44" s="16"/>
      <c r="CA44" s="16"/>
      <c r="CB44" s="16"/>
      <c r="CC44" s="16"/>
      <c r="CD44" s="16"/>
      <c r="CE44" s="16"/>
      <c r="CF44" s="16"/>
      <c r="CG44" s="16"/>
      <c r="CH44" s="16"/>
      <c r="CI44" s="16"/>
    </row>
    <row r="45" ht="14.25">
      <c r="B45" s="68"/>
      <c r="C45" s="69"/>
      <c r="D45" s="69"/>
      <c r="E45" s="69"/>
      <c r="F45" s="69"/>
      <c r="G45" s="69"/>
      <c r="H45" s="69"/>
      <c r="I45" s="69"/>
      <c r="J45" s="69"/>
      <c r="K45" s="69"/>
      <c r="L45" s="69"/>
      <c r="M45" s="69"/>
      <c r="N45" s="69"/>
      <c r="O45" s="69"/>
      <c r="P45" s="69"/>
      <c r="Q45" s="69"/>
      <c r="R45" s="69"/>
      <c r="S45" s="16"/>
      <c r="T45" s="16"/>
      <c r="U45" s="16"/>
      <c r="V45" s="16"/>
      <c r="W45" s="16"/>
      <c r="X45" s="16"/>
      <c r="Y45" s="16"/>
      <c r="Z45" s="16"/>
      <c r="AA45" s="16"/>
      <c r="AB45" s="16"/>
      <c r="AC45" s="16"/>
      <c r="AD45" s="16"/>
      <c r="AE45" s="16"/>
      <c r="AF45" s="16"/>
      <c r="AG45" s="16"/>
      <c r="AH45" s="16"/>
      <c r="AI45" s="16"/>
      <c r="AJ45" s="16"/>
      <c r="AK45" s="16"/>
      <c r="AL45" s="16"/>
      <c r="AN45" s="16"/>
      <c r="AO45" s="16"/>
      <c r="AP45" s="16"/>
      <c r="AQ45" s="16"/>
      <c r="AR45" s="16"/>
      <c r="AS45" s="16"/>
      <c r="AT45" s="16"/>
      <c r="AU45" s="16"/>
      <c r="AV45" s="16"/>
      <c r="AW45" s="17"/>
      <c r="AX45" s="16"/>
      <c r="AY45" s="16"/>
      <c r="AZ45" s="16"/>
      <c r="BA45" s="16"/>
      <c r="BB45" s="16"/>
      <c r="BC45" s="16"/>
      <c r="BD45" s="16"/>
      <c r="BE45" s="16"/>
      <c r="BF45" s="16"/>
      <c r="BG45" s="16"/>
      <c r="BH45" s="16"/>
      <c r="BI45" s="16"/>
      <c r="BJ45" s="16"/>
      <c r="BK45" s="16"/>
      <c r="BL45" s="64"/>
      <c r="BM45" s="16"/>
      <c r="BN45" s="16"/>
      <c r="BO45" s="16"/>
      <c r="BP45" s="16"/>
      <c r="BQ45" s="16"/>
      <c r="BR45" s="16"/>
      <c r="BS45" s="16"/>
      <c r="BT45" s="16"/>
      <c r="BU45" s="16"/>
      <c r="BV45" s="16"/>
      <c r="BW45" s="16"/>
      <c r="BX45" s="16"/>
      <c r="BY45" s="16"/>
      <c r="BZ45" s="16"/>
      <c r="CA45" s="16"/>
      <c r="CB45" s="16"/>
      <c r="CC45" s="16"/>
      <c r="CD45" s="16"/>
      <c r="CE45" s="16"/>
      <c r="CF45" s="16"/>
      <c r="CG45" s="16"/>
      <c r="CH45" s="16"/>
      <c r="CI45" s="16"/>
    </row>
    <row r="46" ht="14.25">
      <c r="B46" s="68"/>
      <c r="C46" s="69"/>
      <c r="D46" s="69"/>
      <c r="E46" s="69"/>
      <c r="F46" s="69"/>
      <c r="G46" s="69"/>
      <c r="H46" s="69"/>
      <c r="I46" s="69"/>
      <c r="J46" s="69"/>
      <c r="K46" s="69"/>
      <c r="L46" s="69"/>
      <c r="M46" s="69"/>
      <c r="N46" s="69"/>
      <c r="O46" s="69"/>
      <c r="P46" s="69"/>
      <c r="Q46" s="69"/>
      <c r="R46" s="69"/>
      <c r="S46" s="16"/>
      <c r="T46" s="16"/>
      <c r="U46" s="16"/>
      <c r="V46" s="16"/>
      <c r="W46" s="16"/>
      <c r="X46" s="16"/>
      <c r="Y46" s="16"/>
      <c r="Z46" s="16"/>
      <c r="AA46" s="16"/>
      <c r="AB46" s="16"/>
      <c r="AC46" s="16"/>
      <c r="AD46" s="16"/>
      <c r="AE46" s="16"/>
      <c r="AF46" s="16"/>
      <c r="AG46" s="16"/>
      <c r="AH46" s="16"/>
      <c r="AI46" s="16"/>
      <c r="AJ46" s="16"/>
      <c r="AK46" s="16"/>
      <c r="AL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c r="BL46" s="64"/>
      <c r="BM46" s="16"/>
      <c r="BN46" s="16"/>
      <c r="BO46" s="16"/>
      <c r="BP46" s="16"/>
      <c r="BQ46" s="16"/>
      <c r="BR46" s="16"/>
      <c r="BS46" s="16"/>
      <c r="BT46" s="16"/>
      <c r="BU46" s="16"/>
      <c r="BV46" s="16"/>
      <c r="BW46" s="16"/>
      <c r="BX46" s="16"/>
      <c r="BY46" s="16"/>
      <c r="BZ46" s="16"/>
      <c r="CA46" s="16"/>
      <c r="CB46" s="16"/>
      <c r="CC46" s="16"/>
      <c r="CD46" s="16"/>
      <c r="CE46" s="16"/>
      <c r="CF46" s="16"/>
      <c r="CG46" s="16"/>
      <c r="CH46" s="16"/>
      <c r="CI46" s="16"/>
    </row>
    <row r="47" ht="14.25">
      <c r="B47" s="68"/>
      <c r="C47" s="69"/>
      <c r="D47" s="69"/>
      <c r="E47" s="69"/>
      <c r="F47" s="69"/>
      <c r="G47" s="69"/>
      <c r="H47" s="69"/>
      <c r="I47" s="69"/>
      <c r="J47" s="69"/>
      <c r="K47" s="69"/>
      <c r="L47" s="69"/>
      <c r="M47" s="69"/>
      <c r="N47" s="69"/>
      <c r="O47" s="69"/>
      <c r="P47" s="69"/>
      <c r="Q47" s="69"/>
      <c r="R47" s="69"/>
      <c r="S47" s="16"/>
      <c r="T47" s="16"/>
      <c r="U47" s="16"/>
      <c r="V47" s="16"/>
      <c r="W47" s="16"/>
      <c r="X47" s="16"/>
      <c r="Y47" s="16"/>
      <c r="Z47" s="16"/>
      <c r="AA47" s="16"/>
      <c r="AB47" s="16"/>
      <c r="AC47" s="16"/>
      <c r="AD47" s="16"/>
      <c r="AE47" s="16"/>
      <c r="AF47" s="16"/>
      <c r="AG47" s="16"/>
      <c r="AH47" s="16"/>
      <c r="AI47" s="16"/>
      <c r="AJ47" s="16"/>
      <c r="AK47" s="16"/>
      <c r="AL47" s="16"/>
      <c r="AN47" s="16"/>
      <c r="AO47" s="16"/>
      <c r="AP47" s="16"/>
      <c r="AQ47" s="16"/>
      <c r="AR47" s="16"/>
      <c r="AS47" s="16"/>
      <c r="AT47" s="16"/>
      <c r="AU47" s="16"/>
      <c r="AV47" s="16"/>
      <c r="AW47" s="16"/>
      <c r="AX47" s="16"/>
      <c r="AY47" s="16"/>
      <c r="AZ47" s="16"/>
      <c r="BA47" s="16"/>
      <c r="BB47" s="16"/>
      <c r="BC47" s="16"/>
      <c r="BD47" s="16"/>
      <c r="BE47" s="16"/>
      <c r="BF47" s="16"/>
      <c r="BG47" s="16"/>
      <c r="BH47" s="16"/>
      <c r="BI47" s="16"/>
      <c r="BJ47" s="16"/>
      <c r="BK47" s="16"/>
      <c r="BL47" s="64"/>
      <c r="BM47" s="16"/>
      <c r="BN47" s="16"/>
      <c r="BO47" s="16"/>
      <c r="BP47" s="16"/>
      <c r="BQ47" s="16"/>
      <c r="BR47" s="16"/>
      <c r="BS47" s="16"/>
      <c r="BT47" s="16"/>
      <c r="BU47" s="16"/>
      <c r="BV47" s="16"/>
      <c r="BW47" s="16"/>
      <c r="BX47" s="16"/>
      <c r="BY47" s="16"/>
      <c r="BZ47" s="16"/>
      <c r="CA47" s="16"/>
      <c r="CB47" s="16"/>
      <c r="CC47" s="16"/>
      <c r="CD47" s="16"/>
      <c r="CE47" s="16"/>
      <c r="CF47" s="16"/>
      <c r="CG47" s="16"/>
      <c r="CH47" s="16"/>
      <c r="CI47" s="16"/>
    </row>
    <row r="48" ht="14.25">
      <c r="B48" s="68"/>
      <c r="C48" s="69"/>
      <c r="D48" s="69"/>
      <c r="E48" s="69"/>
      <c r="F48" s="69"/>
      <c r="G48" s="69"/>
      <c r="H48" s="69"/>
      <c r="I48" s="69"/>
      <c r="J48" s="69"/>
      <c r="K48" s="69"/>
      <c r="L48" s="69"/>
      <c r="M48" s="69"/>
      <c r="N48" s="69"/>
      <c r="O48" s="69"/>
      <c r="P48" s="69"/>
      <c r="Q48" s="69"/>
      <c r="R48" s="69"/>
      <c r="S48" s="16"/>
      <c r="T48" s="16"/>
      <c r="U48" s="16"/>
      <c r="V48" s="16"/>
      <c r="W48" s="16"/>
      <c r="X48" s="16"/>
      <c r="Y48" s="16"/>
      <c r="Z48" s="16"/>
      <c r="AA48" s="16"/>
      <c r="AB48" s="16"/>
      <c r="AC48" s="16"/>
      <c r="AD48" s="16"/>
      <c r="AE48" s="16"/>
      <c r="AF48" s="16"/>
      <c r="AG48" s="16"/>
      <c r="AH48" s="16"/>
      <c r="AI48" s="16"/>
      <c r="AJ48" s="16"/>
      <c r="AK48" s="16"/>
      <c r="AL48" s="16"/>
      <c r="AN48" s="16"/>
      <c r="AO48" s="16"/>
      <c r="AP48" s="16"/>
      <c r="AQ48" s="16"/>
      <c r="AR48" s="16"/>
      <c r="AS48" s="16"/>
      <c r="AT48" s="16"/>
      <c r="AU48" s="16"/>
      <c r="AV48" s="16"/>
      <c r="AW48" s="16"/>
      <c r="AX48" s="16"/>
      <c r="AY48" s="16"/>
      <c r="AZ48" s="16"/>
      <c r="BA48" s="16"/>
      <c r="BB48" s="16"/>
      <c r="BC48" s="16"/>
      <c r="BD48" s="16"/>
      <c r="BE48" s="16"/>
      <c r="BF48" s="16"/>
      <c r="BG48" s="16"/>
      <c r="BH48" s="16"/>
      <c r="BI48" s="16"/>
      <c r="BJ48" s="16"/>
      <c r="BK48" s="16"/>
      <c r="BL48" s="64"/>
      <c r="BM48" s="16"/>
      <c r="BN48" s="16"/>
      <c r="BO48" s="16"/>
      <c r="BP48" s="16"/>
      <c r="BQ48" s="16"/>
      <c r="BR48" s="16"/>
      <c r="BS48" s="16"/>
      <c r="BT48" s="16"/>
      <c r="BU48" s="16"/>
      <c r="BV48" s="16"/>
      <c r="BW48" s="16"/>
      <c r="BX48" s="16"/>
      <c r="BY48" s="16"/>
      <c r="BZ48" s="16"/>
      <c r="CA48" s="16"/>
      <c r="CB48" s="16"/>
      <c r="CC48" s="16"/>
      <c r="CD48" s="16"/>
      <c r="CE48" s="16"/>
      <c r="CF48" s="16"/>
      <c r="CG48" s="16"/>
      <c r="CH48" s="16"/>
      <c r="CI48" s="16"/>
    </row>
    <row r="49" ht="14.25">
      <c r="B49" s="68"/>
      <c r="C49" s="69"/>
      <c r="D49" s="69"/>
      <c r="E49" s="69"/>
      <c r="F49" s="69"/>
      <c r="G49" s="69"/>
      <c r="H49" s="69"/>
      <c r="I49" s="69"/>
      <c r="J49" s="69"/>
      <c r="K49" s="69"/>
      <c r="L49" s="69"/>
      <c r="M49" s="69"/>
      <c r="N49" s="69"/>
      <c r="O49" s="69"/>
      <c r="P49" s="69"/>
      <c r="Q49" s="69"/>
      <c r="R49" s="69"/>
      <c r="S49" s="16"/>
      <c r="T49" s="66"/>
      <c r="U49" s="66"/>
      <c r="V49" s="66"/>
      <c r="W49" s="66"/>
      <c r="X49" s="66"/>
      <c r="Y49" s="66"/>
      <c r="Z49" s="66"/>
      <c r="AA49" s="66"/>
      <c r="AB49" s="66"/>
      <c r="AC49" s="66"/>
      <c r="AD49" s="66"/>
      <c r="AE49" s="66"/>
      <c r="AF49" s="66"/>
      <c r="AG49" s="66"/>
      <c r="AH49" s="66"/>
      <c r="AI49" s="66"/>
      <c r="AJ49" s="66"/>
      <c r="AK49" s="66"/>
      <c r="AL49" s="66"/>
      <c r="AN49" s="16"/>
      <c r="AO49" s="16"/>
      <c r="AP49" s="16"/>
      <c r="AQ49" s="16"/>
      <c r="AR49" s="16"/>
      <c r="AS49" s="16"/>
      <c r="AT49" s="16"/>
      <c r="AU49" s="16"/>
      <c r="AV49" s="16"/>
      <c r="AW49" s="16"/>
      <c r="AX49" s="16"/>
      <c r="AY49" s="16"/>
      <c r="AZ49" s="16"/>
      <c r="BA49" s="16"/>
      <c r="BB49" s="16"/>
      <c r="BC49" s="16"/>
      <c r="BD49" s="16"/>
      <c r="BE49" s="16"/>
      <c r="BF49" s="16"/>
      <c r="BG49" s="16"/>
      <c r="BH49" s="16"/>
      <c r="BI49" s="16"/>
      <c r="BJ49" s="16"/>
      <c r="BK49" s="16"/>
      <c r="BL49" s="64"/>
      <c r="BM49" s="16"/>
      <c r="BN49" s="16"/>
      <c r="BO49" s="16"/>
      <c r="BP49" s="16"/>
      <c r="BQ49" s="16"/>
      <c r="BR49" s="16"/>
      <c r="BS49" s="16"/>
      <c r="BT49" s="16"/>
      <c r="BU49" s="16"/>
      <c r="BV49" s="16"/>
      <c r="BW49" s="16"/>
      <c r="BX49" s="16"/>
      <c r="BY49" s="16"/>
      <c r="BZ49" s="16"/>
      <c r="CA49" s="16"/>
      <c r="CB49" s="16"/>
      <c r="CC49" s="16"/>
      <c r="CD49" s="16"/>
      <c r="CE49" s="16"/>
      <c r="CF49" s="16"/>
      <c r="CG49" s="16"/>
      <c r="CH49" s="16"/>
      <c r="CI49" s="16"/>
    </row>
    <row r="50" ht="14.25">
      <c r="B50" s="68"/>
      <c r="C50" s="69"/>
      <c r="D50" s="69"/>
      <c r="E50" s="69"/>
      <c r="F50" s="69"/>
      <c r="G50" s="69"/>
      <c r="H50" s="69"/>
      <c r="I50" s="69"/>
      <c r="J50" s="69"/>
      <c r="K50" s="69"/>
      <c r="L50" s="69"/>
      <c r="M50" s="69"/>
      <c r="N50" s="69"/>
      <c r="O50" s="69"/>
      <c r="P50" s="69"/>
      <c r="Q50" s="69"/>
      <c r="R50" s="69"/>
      <c r="S50" s="16"/>
      <c r="T50" s="16"/>
      <c r="U50" s="16"/>
      <c r="V50" s="16"/>
      <c r="W50" s="16"/>
      <c r="X50" s="16"/>
      <c r="Y50" s="16"/>
      <c r="Z50" s="16"/>
      <c r="AA50" s="16"/>
      <c r="AB50" s="16"/>
      <c r="AC50" s="16"/>
      <c r="AD50" s="16"/>
      <c r="AE50" s="16"/>
      <c r="AF50" s="16"/>
      <c r="AG50" s="16"/>
      <c r="AH50" s="16"/>
      <c r="AI50" s="16"/>
      <c r="AJ50" s="16"/>
      <c r="AK50" s="16"/>
      <c r="AL50" s="16"/>
      <c r="AN50" s="16"/>
      <c r="AO50" s="16"/>
      <c r="AP50" s="16"/>
      <c r="AQ50" s="16"/>
      <c r="AR50" s="16"/>
      <c r="AS50" s="16"/>
      <c r="AT50" s="16"/>
      <c r="AU50" s="16"/>
      <c r="AV50" s="16"/>
      <c r="AW50" s="16"/>
      <c r="AX50" s="16"/>
      <c r="AY50" s="16"/>
      <c r="AZ50" s="16"/>
      <c r="BA50" s="16"/>
      <c r="BB50" s="16"/>
      <c r="BC50" s="16"/>
      <c r="BD50" s="16"/>
      <c r="BE50" s="16"/>
      <c r="BF50" s="16"/>
      <c r="BG50" s="16"/>
      <c r="BH50" s="16"/>
      <c r="BI50" s="16"/>
      <c r="BJ50" s="16"/>
      <c r="BK50" s="16"/>
      <c r="BL50" s="64"/>
      <c r="BM50" s="16"/>
      <c r="BN50" s="16"/>
      <c r="BO50" s="16"/>
      <c r="BP50" s="16"/>
      <c r="BQ50" s="16"/>
      <c r="BR50" s="16"/>
      <c r="BS50" s="16"/>
      <c r="BT50" s="16"/>
      <c r="BU50" s="16"/>
      <c r="BV50" s="16"/>
      <c r="BW50" s="16"/>
      <c r="BX50" s="16"/>
      <c r="BY50" s="16"/>
      <c r="BZ50" s="16"/>
      <c r="CA50" s="16"/>
      <c r="CB50" s="16"/>
      <c r="CC50" s="16"/>
      <c r="CD50" s="16"/>
      <c r="CE50" s="16"/>
      <c r="CF50" s="16"/>
      <c r="CG50" s="16"/>
      <c r="CH50" s="16"/>
      <c r="CI50" s="16"/>
      <c r="CJ50" s="16"/>
    </row>
    <row r="51" ht="14.25">
      <c r="B51" s="68"/>
      <c r="C51" s="69"/>
      <c r="D51" s="69"/>
      <c r="E51" s="69"/>
      <c r="F51" s="69"/>
      <c r="G51" s="69"/>
      <c r="H51" s="69"/>
      <c r="I51" s="69"/>
      <c r="J51" s="69"/>
      <c r="K51" s="69"/>
      <c r="L51" s="69"/>
      <c r="M51" s="69"/>
      <c r="N51" s="69"/>
      <c r="O51" s="69"/>
      <c r="P51" s="69"/>
      <c r="Q51" s="69"/>
      <c r="R51" s="69"/>
      <c r="S51" s="16"/>
      <c r="T51" s="16"/>
      <c r="U51" s="16"/>
      <c r="V51" s="16"/>
      <c r="W51" s="16"/>
      <c r="X51" s="16"/>
      <c r="Y51" s="16"/>
      <c r="Z51" s="16"/>
      <c r="AA51" s="16"/>
      <c r="AB51" s="16"/>
      <c r="AC51" s="16"/>
      <c r="AD51" s="16"/>
      <c r="AE51" s="16"/>
      <c r="AF51" s="16"/>
      <c r="AG51" s="16"/>
      <c r="AH51" s="16"/>
      <c r="AI51" s="16"/>
      <c r="AJ51" s="16"/>
      <c r="AK51" s="16"/>
      <c r="AL51" s="16"/>
      <c r="AN51" s="16"/>
      <c r="AO51" s="16"/>
      <c r="AP51" s="16"/>
      <c r="AQ51" s="16"/>
      <c r="AR51" s="16"/>
      <c r="AS51" s="16"/>
      <c r="AT51" s="16"/>
      <c r="AU51" s="16"/>
      <c r="AV51" s="16"/>
      <c r="AW51" s="16"/>
      <c r="AX51" s="16"/>
      <c r="AY51" s="16"/>
      <c r="AZ51" s="16"/>
      <c r="BA51" s="16"/>
      <c r="BB51" s="16"/>
      <c r="BC51" s="16"/>
      <c r="BD51" s="16"/>
      <c r="BE51" s="16"/>
      <c r="BF51" s="16"/>
      <c r="BG51" s="16"/>
      <c r="BH51" s="16"/>
      <c r="BI51" s="16"/>
      <c r="BJ51" s="16"/>
      <c r="BK51" s="16"/>
      <c r="BL51" s="64"/>
      <c r="BM51" s="16"/>
      <c r="BN51" s="16"/>
      <c r="BO51" s="16"/>
      <c r="BP51" s="16"/>
      <c r="BQ51" s="16"/>
      <c r="BR51" s="16"/>
      <c r="BS51" s="16"/>
      <c r="BT51" s="16"/>
      <c r="BU51" s="16"/>
      <c r="BV51" s="16"/>
      <c r="BW51" s="16"/>
      <c r="BX51" s="16"/>
      <c r="BY51" s="16"/>
      <c r="BZ51" s="16"/>
      <c r="CA51" s="16"/>
      <c r="CB51" s="16"/>
      <c r="CC51" s="16"/>
      <c r="CD51" s="16"/>
      <c r="CE51" s="16"/>
      <c r="CF51" s="16"/>
      <c r="CG51" s="16"/>
      <c r="CH51" s="16"/>
      <c r="CI51" s="16"/>
    </row>
    <row r="52" ht="14.25">
      <c r="B52" s="68"/>
      <c r="C52" s="69"/>
      <c r="D52" s="69"/>
      <c r="E52" s="69"/>
      <c r="F52" s="69"/>
      <c r="G52" s="69"/>
      <c r="H52" s="69"/>
      <c r="I52" s="69"/>
      <c r="J52" s="69"/>
      <c r="K52" s="69"/>
      <c r="L52" s="69"/>
      <c r="M52" s="69"/>
      <c r="N52" s="69"/>
      <c r="O52" s="69"/>
      <c r="P52" s="69"/>
      <c r="Q52" s="69"/>
      <c r="R52" s="69"/>
      <c r="S52" s="16"/>
      <c r="T52" s="16"/>
      <c r="U52" s="16"/>
      <c r="V52" s="16"/>
      <c r="W52" s="16"/>
      <c r="X52" s="16"/>
      <c r="Y52" s="16"/>
      <c r="Z52" s="16"/>
      <c r="AA52" s="16"/>
      <c r="AB52" s="16"/>
      <c r="AC52" s="16"/>
      <c r="AD52" s="16"/>
      <c r="AE52" s="16"/>
      <c r="AF52" s="16"/>
      <c r="AG52" s="16"/>
      <c r="AH52" s="16"/>
      <c r="AI52" s="16"/>
      <c r="AJ52" s="16"/>
      <c r="AK52" s="16"/>
      <c r="AL52" s="16"/>
      <c r="AN52" s="16"/>
      <c r="AO52" s="16"/>
      <c r="AP52" s="16"/>
      <c r="AQ52" s="16"/>
      <c r="AR52" s="16"/>
      <c r="AS52" s="16"/>
      <c r="AT52" s="16"/>
      <c r="AU52" s="16"/>
      <c r="AV52" s="16"/>
      <c r="AW52" s="16"/>
      <c r="AX52" s="16"/>
      <c r="AY52" s="16"/>
      <c r="AZ52" s="16"/>
      <c r="BA52" s="16"/>
      <c r="BB52" s="16"/>
      <c r="BC52" s="16"/>
      <c r="BD52" s="16"/>
      <c r="BE52" s="16"/>
      <c r="BF52" s="16"/>
      <c r="BG52" s="16"/>
      <c r="BH52" s="16"/>
      <c r="BI52" s="16"/>
      <c r="BJ52" s="16"/>
      <c r="BK52" s="16"/>
      <c r="BL52" s="64"/>
      <c r="BM52" s="16"/>
      <c r="BN52" s="16"/>
      <c r="BO52" s="16"/>
      <c r="BP52" s="16"/>
      <c r="BQ52" s="16"/>
      <c r="BR52" s="16"/>
      <c r="BS52" s="16"/>
      <c r="BT52" s="16"/>
      <c r="BU52" s="16"/>
      <c r="BV52" s="16"/>
      <c r="BW52" s="16"/>
      <c r="BX52" s="16"/>
      <c r="BY52" s="16"/>
      <c r="BZ52" s="16"/>
      <c r="CA52" s="16"/>
      <c r="CB52" s="16"/>
      <c r="CC52" s="16"/>
      <c r="CD52" s="16"/>
      <c r="CE52" s="16"/>
      <c r="CF52" s="16"/>
      <c r="CG52" s="16"/>
      <c r="CH52" s="16"/>
      <c r="CI52" s="16"/>
    </row>
    <row r="53" ht="14.25">
      <c r="B53" s="68"/>
      <c r="C53" s="69"/>
      <c r="D53" s="69"/>
      <c r="E53" s="69"/>
      <c r="F53" s="69"/>
      <c r="G53" s="69"/>
      <c r="H53" s="69"/>
      <c r="I53" s="69"/>
      <c r="J53" s="69"/>
      <c r="K53" s="69"/>
      <c r="L53" s="69"/>
      <c r="M53" s="69"/>
      <c r="N53" s="69"/>
      <c r="O53" s="69"/>
      <c r="P53" s="69"/>
      <c r="Q53" s="69"/>
      <c r="R53" s="69"/>
      <c r="S53" s="16"/>
      <c r="T53" s="16"/>
      <c r="U53" s="16"/>
      <c r="V53" s="16"/>
      <c r="W53" s="16"/>
      <c r="X53" s="16"/>
      <c r="Y53" s="16"/>
      <c r="Z53" s="16"/>
      <c r="AA53" s="16"/>
      <c r="AB53" s="16"/>
      <c r="AC53" s="16"/>
      <c r="AD53" s="16"/>
      <c r="AE53" s="16"/>
      <c r="AF53" s="16"/>
      <c r="AG53" s="16"/>
      <c r="AH53" s="16"/>
      <c r="AI53" s="16"/>
      <c r="AJ53" s="16"/>
      <c r="AK53" s="16"/>
      <c r="AL53" s="16"/>
      <c r="AN53" s="16"/>
      <c r="AO53" s="16"/>
      <c r="AP53" s="16"/>
      <c r="AQ53" s="16"/>
      <c r="AR53" s="16"/>
      <c r="AS53" s="16"/>
      <c r="AT53" s="16"/>
      <c r="AU53" s="16"/>
      <c r="AV53" s="16"/>
      <c r="AW53" s="16"/>
      <c r="AX53" s="16"/>
      <c r="AY53" s="16"/>
      <c r="AZ53" s="16"/>
      <c r="BA53" s="16"/>
      <c r="BB53" s="16"/>
      <c r="BC53" s="16"/>
      <c r="BD53" s="16"/>
      <c r="BE53" s="16"/>
      <c r="BF53" s="16"/>
      <c r="BG53" s="16"/>
      <c r="BH53" s="16"/>
      <c r="BI53" s="16"/>
      <c r="BJ53" s="16"/>
      <c r="BK53" s="16"/>
      <c r="BL53" s="64"/>
      <c r="BM53" s="16"/>
      <c r="BN53" s="16"/>
      <c r="BO53" s="16"/>
      <c r="BP53" s="16"/>
      <c r="BQ53" s="16"/>
      <c r="BR53" s="16"/>
      <c r="BS53" s="16"/>
      <c r="BT53" s="16"/>
      <c r="BU53" s="16"/>
      <c r="BV53" s="16"/>
      <c r="BW53" s="16"/>
      <c r="BX53" s="16"/>
      <c r="BY53" s="16"/>
      <c r="BZ53" s="16"/>
      <c r="CA53" s="16"/>
      <c r="CB53" s="16"/>
      <c r="CC53" s="16"/>
      <c r="CD53" s="16"/>
      <c r="CE53" s="16"/>
      <c r="CF53" s="16"/>
      <c r="CG53" s="16"/>
      <c r="CH53" s="16"/>
      <c r="CI53" s="16"/>
    </row>
    <row r="54" ht="14.25">
      <c r="B54" s="68"/>
      <c r="C54" s="69"/>
      <c r="D54" s="69"/>
      <c r="E54" s="69"/>
      <c r="F54" s="69"/>
      <c r="G54" s="69"/>
      <c r="H54" s="69"/>
      <c r="I54" s="69"/>
      <c r="J54" s="69"/>
      <c r="K54" s="69"/>
      <c r="L54" s="69"/>
      <c r="M54" s="69"/>
      <c r="N54" s="69"/>
      <c r="O54" s="69"/>
      <c r="P54" s="69"/>
      <c r="Q54" s="69"/>
      <c r="R54" s="69"/>
      <c r="S54" s="16"/>
      <c r="T54" s="16"/>
      <c r="U54" s="16"/>
      <c r="V54" s="16"/>
      <c r="W54" s="16"/>
      <c r="X54" s="16"/>
      <c r="Y54" s="16"/>
      <c r="Z54" s="16"/>
      <c r="AA54" s="16"/>
      <c r="AB54" s="16"/>
      <c r="AC54" s="16"/>
      <c r="AD54" s="16"/>
      <c r="AE54" s="16"/>
      <c r="AF54" s="16"/>
      <c r="AG54" s="16"/>
      <c r="AH54" s="16"/>
      <c r="AI54" s="16"/>
      <c r="AJ54" s="16"/>
      <c r="AK54" s="16"/>
      <c r="AL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64"/>
      <c r="BM54" s="16"/>
      <c r="BN54" s="16"/>
      <c r="BO54" s="16"/>
      <c r="BP54" s="16"/>
      <c r="BQ54" s="16"/>
      <c r="BR54" s="16"/>
      <c r="BS54" s="16"/>
      <c r="BT54" s="16"/>
      <c r="BU54" s="16"/>
      <c r="BV54" s="16"/>
      <c r="BW54" s="16"/>
      <c r="BX54" s="16"/>
      <c r="BY54" s="16"/>
      <c r="BZ54" s="16"/>
      <c r="CA54" s="16"/>
      <c r="CB54" s="16"/>
      <c r="CC54" s="16"/>
      <c r="CD54" s="16"/>
      <c r="CE54" s="16"/>
      <c r="CF54" s="16"/>
      <c r="CG54" s="16"/>
      <c r="CH54" s="16"/>
      <c r="CI54" s="16"/>
    </row>
    <row r="55" ht="14.25">
      <c r="B55" s="68"/>
      <c r="C55" s="69"/>
      <c r="D55" s="69"/>
      <c r="E55" s="69"/>
      <c r="F55" s="69"/>
      <c r="G55" s="69"/>
      <c r="H55" s="69"/>
      <c r="I55" s="69"/>
      <c r="J55" s="69"/>
      <c r="K55" s="69"/>
      <c r="L55" s="69"/>
      <c r="M55" s="69"/>
      <c r="N55" s="69"/>
      <c r="O55" s="69"/>
      <c r="P55" s="69"/>
      <c r="Q55" s="69"/>
      <c r="R55" s="69"/>
      <c r="S55" s="16"/>
      <c r="T55" s="16"/>
      <c r="U55" s="16"/>
      <c r="V55" s="16"/>
      <c r="W55" s="16"/>
      <c r="X55" s="16"/>
      <c r="Y55" s="16"/>
      <c r="Z55" s="16"/>
      <c r="AA55" s="16"/>
      <c r="AB55" s="16"/>
      <c r="AC55" s="16"/>
      <c r="AD55" s="16"/>
      <c r="AE55" s="16"/>
      <c r="AF55" s="16"/>
      <c r="AG55" s="16"/>
      <c r="AH55" s="16"/>
      <c r="AI55" s="16"/>
      <c r="AJ55" s="16"/>
      <c r="AK55" s="16"/>
      <c r="AL55" s="16"/>
      <c r="AN55" s="16"/>
      <c r="AO55" s="16"/>
      <c r="AP55" s="16"/>
      <c r="AQ55" s="16"/>
      <c r="AR55" s="16"/>
      <c r="AS55" s="16"/>
      <c r="AT55" s="16"/>
      <c r="AU55" s="16"/>
      <c r="AV55" s="16"/>
      <c r="AW55" s="16"/>
      <c r="AX55" s="16"/>
      <c r="AY55" s="16"/>
      <c r="AZ55" s="16"/>
      <c r="BA55" s="16"/>
      <c r="BB55" s="16"/>
      <c r="BC55" s="16"/>
      <c r="BD55" s="16"/>
      <c r="BE55" s="16"/>
      <c r="BF55" s="16"/>
      <c r="BG55" s="16"/>
      <c r="BH55" s="16"/>
      <c r="BI55" s="16"/>
      <c r="BJ55" s="16"/>
      <c r="BK55" s="16"/>
      <c r="BL55" s="64"/>
      <c r="BM55" s="16"/>
      <c r="BN55" s="16"/>
      <c r="BO55" s="16"/>
      <c r="BP55" s="16"/>
      <c r="BQ55" s="16"/>
      <c r="BR55" s="16"/>
      <c r="BS55" s="16"/>
      <c r="BT55" s="16"/>
      <c r="BU55" s="16"/>
      <c r="BV55" s="16"/>
      <c r="BW55" s="16"/>
      <c r="BX55" s="16"/>
      <c r="BY55" s="16"/>
      <c r="BZ55" s="16"/>
      <c r="CA55" s="16"/>
      <c r="CB55" s="16"/>
      <c r="CC55" s="16"/>
      <c r="CD55" s="16"/>
      <c r="CE55" s="16"/>
      <c r="CF55" s="16"/>
      <c r="CG55" s="16"/>
      <c r="CH55" s="16"/>
      <c r="CI55" s="16"/>
    </row>
    <row r="56" ht="14.25">
      <c r="B56" s="68"/>
      <c r="C56" s="69"/>
      <c r="D56" s="69"/>
      <c r="E56" s="69"/>
      <c r="F56" s="69"/>
      <c r="G56" s="69"/>
      <c r="H56" s="69"/>
      <c r="I56" s="69"/>
      <c r="J56" s="69"/>
      <c r="K56" s="69"/>
      <c r="L56" s="69"/>
      <c r="M56" s="69"/>
      <c r="N56" s="69"/>
      <c r="O56" s="69"/>
      <c r="P56" s="69"/>
      <c r="Q56" s="69"/>
      <c r="R56" s="69"/>
      <c r="S56" s="16"/>
      <c r="T56" s="16"/>
      <c r="U56" s="16"/>
      <c r="V56" s="16"/>
      <c r="W56" s="16"/>
      <c r="X56" s="16"/>
      <c r="Y56" s="16"/>
      <c r="Z56" s="16"/>
      <c r="AA56" s="16"/>
      <c r="AB56" s="16"/>
      <c r="AC56" s="16"/>
      <c r="AD56" s="16"/>
      <c r="AE56" s="16"/>
      <c r="AF56" s="16"/>
      <c r="AG56" s="16"/>
      <c r="AH56" s="16"/>
      <c r="AI56" s="16"/>
      <c r="AJ56" s="16"/>
      <c r="AK56" s="16"/>
      <c r="AL56" s="16"/>
      <c r="AN56" s="16"/>
      <c r="AO56" s="16"/>
      <c r="AP56" s="16"/>
      <c r="AQ56" s="16"/>
      <c r="AR56" s="16"/>
      <c r="AS56" s="16"/>
      <c r="AT56" s="16"/>
      <c r="AU56" s="16"/>
      <c r="AV56" s="16"/>
      <c r="AW56" s="16"/>
      <c r="AX56" s="16"/>
      <c r="AY56" s="16"/>
      <c r="AZ56" s="16"/>
      <c r="BA56" s="16"/>
      <c r="BB56" s="16"/>
      <c r="BC56" s="16"/>
      <c r="BD56" s="16"/>
      <c r="BE56" s="16"/>
      <c r="BF56" s="16"/>
      <c r="BG56" s="16"/>
      <c r="BH56" s="16"/>
      <c r="BI56" s="16"/>
      <c r="BJ56" s="16"/>
      <c r="BK56" s="16"/>
      <c r="BL56" s="64"/>
      <c r="BM56" s="16"/>
      <c r="BN56" s="16"/>
      <c r="BO56" s="16"/>
      <c r="BP56" s="16"/>
      <c r="BQ56" s="16"/>
      <c r="BR56" s="16"/>
      <c r="BS56" s="16"/>
      <c r="BT56" s="16"/>
      <c r="BU56" s="16"/>
      <c r="BV56" s="16"/>
      <c r="BW56" s="16"/>
      <c r="BX56" s="16"/>
      <c r="BY56" s="16"/>
      <c r="BZ56" s="16"/>
      <c r="CA56" s="16"/>
      <c r="CB56" s="16"/>
      <c r="CC56" s="16"/>
      <c r="CD56" s="16"/>
      <c r="CE56" s="16"/>
      <c r="CF56" s="16"/>
      <c r="CG56" s="16"/>
      <c r="CH56" s="16"/>
      <c r="CI56" s="16"/>
    </row>
    <row r="57" ht="14.25">
      <c r="B57" s="68"/>
      <c r="C57" s="69"/>
      <c r="D57" s="69"/>
      <c r="E57" s="69"/>
      <c r="F57" s="69"/>
      <c r="G57" s="69"/>
      <c r="H57" s="69"/>
      <c r="I57" s="69"/>
      <c r="J57" s="69"/>
      <c r="K57" s="69"/>
      <c r="L57" s="69"/>
      <c r="M57" s="69"/>
      <c r="N57" s="69"/>
      <c r="O57" s="69"/>
      <c r="P57" s="69"/>
      <c r="Q57" s="69"/>
      <c r="R57" s="69"/>
      <c r="S57" s="16"/>
      <c r="T57" s="16"/>
      <c r="U57" s="16"/>
      <c r="V57" s="16"/>
      <c r="W57" s="16"/>
      <c r="X57" s="16"/>
      <c r="Y57" s="16"/>
      <c r="Z57" s="16"/>
      <c r="AA57" s="16"/>
      <c r="AB57" s="16"/>
      <c r="AC57" s="16"/>
      <c r="AD57" s="16"/>
      <c r="AE57" s="16"/>
      <c r="AF57" s="16"/>
      <c r="AG57" s="16"/>
      <c r="AH57" s="16"/>
      <c r="AI57" s="16"/>
      <c r="AJ57" s="16"/>
      <c r="AK57" s="16"/>
      <c r="AL57" s="16"/>
      <c r="AN57" s="16"/>
      <c r="AO57" s="16"/>
      <c r="AP57" s="16"/>
      <c r="AQ57" s="16"/>
      <c r="AR57" s="16"/>
      <c r="AS57" s="16"/>
      <c r="AT57" s="16"/>
      <c r="AU57" s="16"/>
      <c r="AV57" s="16"/>
      <c r="AW57" s="16"/>
      <c r="AX57" s="16"/>
      <c r="AY57" s="16"/>
      <c r="AZ57" s="16"/>
      <c r="BA57" s="16"/>
      <c r="BB57" s="16"/>
      <c r="BC57" s="16"/>
      <c r="BD57" s="16"/>
      <c r="BE57" s="16"/>
      <c r="BF57" s="16"/>
      <c r="BG57" s="16"/>
      <c r="BH57" s="16"/>
      <c r="BI57" s="16"/>
      <c r="BJ57" s="16"/>
      <c r="BK57" s="16"/>
      <c r="BL57" s="64"/>
      <c r="BM57" s="16"/>
      <c r="BN57" s="16"/>
      <c r="BO57" s="16"/>
      <c r="BP57" s="16"/>
      <c r="BQ57" s="16"/>
      <c r="BR57" s="16"/>
      <c r="BS57" s="16"/>
      <c r="BT57" s="16"/>
      <c r="BU57" s="16"/>
      <c r="BV57" s="16"/>
      <c r="BW57" s="16"/>
      <c r="BX57" s="16"/>
      <c r="BY57" s="16"/>
      <c r="BZ57" s="16"/>
      <c r="CA57" s="16"/>
      <c r="CB57" s="16"/>
      <c r="CC57" s="16"/>
      <c r="CD57" s="16"/>
      <c r="CE57" s="16"/>
      <c r="CF57" s="16"/>
      <c r="CG57" s="16"/>
      <c r="CH57" s="16"/>
      <c r="CI57" s="16"/>
    </row>
    <row r="58" ht="14.25">
      <c r="B58" s="68"/>
      <c r="C58" s="69"/>
      <c r="D58" s="69"/>
      <c r="E58" s="69"/>
      <c r="F58" s="69"/>
      <c r="G58" s="69"/>
      <c r="H58" s="69"/>
      <c r="I58" s="69"/>
      <c r="J58" s="69"/>
      <c r="K58" s="69"/>
      <c r="L58" s="69"/>
      <c r="M58" s="69"/>
      <c r="N58" s="69"/>
      <c r="O58" s="69"/>
      <c r="P58" s="69"/>
      <c r="Q58" s="69"/>
      <c r="R58" s="69"/>
      <c r="S58" s="16"/>
      <c r="T58" s="16"/>
      <c r="U58" s="16"/>
      <c r="V58" s="16"/>
      <c r="W58" s="16"/>
      <c r="X58" s="16"/>
      <c r="Y58" s="16"/>
      <c r="Z58" s="16"/>
      <c r="AA58" s="16"/>
      <c r="AB58" s="16"/>
      <c r="AC58" s="16"/>
      <c r="AD58" s="16"/>
      <c r="AE58" s="16"/>
      <c r="AF58" s="16"/>
      <c r="AG58" s="16"/>
      <c r="AH58" s="16"/>
      <c r="AI58" s="16"/>
      <c r="AJ58" s="16"/>
      <c r="AK58" s="16"/>
      <c r="AL58" s="16"/>
      <c r="AN58" s="16"/>
      <c r="AO58" s="16"/>
      <c r="AP58" s="16"/>
      <c r="AQ58" s="16"/>
      <c r="AR58" s="16"/>
      <c r="AS58" s="16"/>
      <c r="AT58" s="16"/>
      <c r="AU58" s="16"/>
      <c r="AV58" s="16"/>
      <c r="AW58" s="16"/>
      <c r="AX58" s="16"/>
      <c r="AY58" s="16"/>
      <c r="AZ58" s="16"/>
      <c r="BA58" s="16"/>
      <c r="BB58" s="16"/>
      <c r="BC58" s="16"/>
      <c r="BD58" s="16"/>
      <c r="BE58" s="16"/>
      <c r="BF58" s="16"/>
      <c r="BG58" s="16"/>
      <c r="BH58" s="16"/>
      <c r="BI58" s="16"/>
      <c r="BJ58" s="16"/>
      <c r="BK58" s="16"/>
      <c r="BL58" s="16"/>
      <c r="BM58" s="16"/>
      <c r="BN58" s="16"/>
      <c r="BO58" s="16"/>
      <c r="BP58" s="16"/>
      <c r="BQ58" s="16"/>
      <c r="BR58" s="16"/>
      <c r="BS58" s="16"/>
      <c r="BT58" s="16"/>
      <c r="BU58" s="16"/>
      <c r="BV58" s="16"/>
      <c r="BW58" s="16"/>
      <c r="BX58" s="16"/>
      <c r="BY58" s="16"/>
      <c r="BZ58" s="16"/>
      <c r="CA58" s="16"/>
      <c r="CB58" s="16"/>
      <c r="CC58" s="16"/>
      <c r="CD58" s="16"/>
      <c r="CE58" s="16"/>
      <c r="CF58" s="16"/>
      <c r="CG58" s="16"/>
      <c r="CH58" s="16"/>
      <c r="CI58" s="16"/>
    </row>
    <row r="59" ht="14.25">
      <c r="B59" s="68"/>
      <c r="C59" s="69"/>
      <c r="D59" s="69"/>
      <c r="E59" s="69"/>
      <c r="F59" s="69"/>
      <c r="G59" s="69"/>
      <c r="H59" s="69"/>
      <c r="I59" s="69"/>
      <c r="J59" s="69"/>
      <c r="K59" s="69"/>
      <c r="L59" s="69"/>
      <c r="M59" s="69"/>
      <c r="N59" s="69"/>
      <c r="O59" s="69"/>
      <c r="P59" s="69"/>
      <c r="Q59" s="69"/>
      <c r="R59" s="69"/>
      <c r="S59" s="16"/>
      <c r="T59" s="16"/>
      <c r="U59" s="16"/>
      <c r="V59" s="16"/>
      <c r="W59" s="16"/>
      <c r="X59" s="16"/>
      <c r="Y59" s="16"/>
      <c r="Z59" s="16"/>
      <c r="AA59" s="16"/>
      <c r="AB59" s="16"/>
      <c r="AC59" s="16"/>
      <c r="AD59" s="16"/>
      <c r="AE59" s="16"/>
      <c r="AF59" s="16"/>
      <c r="AG59" s="16"/>
      <c r="AH59" s="16"/>
      <c r="AI59" s="16"/>
      <c r="AJ59" s="16"/>
      <c r="AK59" s="16"/>
      <c r="AL59" s="16"/>
      <c r="AN59" s="16"/>
      <c r="AO59" s="16"/>
      <c r="AP59" s="16"/>
      <c r="AQ59" s="16"/>
      <c r="AR59" s="16"/>
      <c r="AS59" s="16"/>
      <c r="AT59" s="16"/>
      <c r="AU59" s="16"/>
      <c r="AV59" s="16"/>
      <c r="AW59" s="16"/>
      <c r="AX59" s="16"/>
      <c r="AY59" s="16"/>
      <c r="AZ59" s="16"/>
      <c r="BA59" s="16"/>
      <c r="BB59" s="16"/>
      <c r="BC59" s="16"/>
      <c r="BD59" s="16"/>
      <c r="BE59" s="16"/>
      <c r="BF59" s="16"/>
      <c r="BG59" s="16"/>
      <c r="BH59" s="16"/>
      <c r="BI59" s="16"/>
      <c r="BJ59" s="16"/>
      <c r="BK59" s="16"/>
      <c r="BL59" s="16"/>
      <c r="BM59" s="16"/>
      <c r="BN59" s="16"/>
      <c r="BO59" s="16"/>
      <c r="BP59" s="16"/>
      <c r="BQ59" s="16"/>
      <c r="BR59" s="16"/>
      <c r="BS59" s="16"/>
      <c r="BT59" s="16"/>
      <c r="BU59" s="16"/>
      <c r="BV59" s="16"/>
      <c r="BW59" s="16"/>
      <c r="BX59" s="16"/>
      <c r="BY59" s="16"/>
      <c r="BZ59" s="16"/>
      <c r="CA59" s="16"/>
      <c r="CB59" s="16"/>
      <c r="CC59" s="16"/>
      <c r="CD59" s="16"/>
      <c r="CE59" s="16"/>
      <c r="CF59" s="16"/>
      <c r="CG59" s="16"/>
      <c r="CH59" s="16"/>
      <c r="CI59" s="16"/>
    </row>
    <row r="60" ht="14.25">
      <c r="B60" s="68"/>
      <c r="C60" s="69"/>
      <c r="D60" s="69"/>
      <c r="E60" s="69"/>
      <c r="F60" s="69"/>
      <c r="G60" s="69"/>
      <c r="H60" s="69"/>
      <c r="I60" s="69"/>
      <c r="J60" s="69"/>
      <c r="K60" s="69"/>
      <c r="L60" s="69"/>
      <c r="M60" s="69"/>
      <c r="N60" s="69"/>
      <c r="O60" s="69"/>
      <c r="P60" s="69"/>
      <c r="Q60" s="69"/>
      <c r="R60" s="69"/>
      <c r="S60" s="16"/>
      <c r="T60" s="16"/>
      <c r="U60" s="16"/>
      <c r="V60" s="16"/>
      <c r="W60" s="16"/>
      <c r="X60" s="16"/>
      <c r="Y60" s="16"/>
      <c r="Z60" s="16"/>
      <c r="AA60" s="16"/>
      <c r="AB60" s="16"/>
      <c r="AC60" s="16"/>
      <c r="AD60" s="16"/>
      <c r="AE60" s="16"/>
      <c r="AF60" s="16"/>
      <c r="AG60" s="16"/>
      <c r="AH60" s="16"/>
      <c r="AI60" s="16"/>
      <c r="AJ60" s="16"/>
      <c r="AK60" s="16"/>
      <c r="AL60" s="16"/>
      <c r="AN60" s="16"/>
      <c r="AO60" s="16"/>
      <c r="AP60" s="16"/>
      <c r="AQ60" s="16"/>
      <c r="AR60" s="16"/>
      <c r="AS60" s="16"/>
      <c r="AT60" s="16"/>
      <c r="AU60" s="16"/>
      <c r="AV60" s="16"/>
      <c r="AW60" s="16"/>
      <c r="AX60" s="16"/>
      <c r="AY60" s="16"/>
      <c r="AZ60" s="16"/>
      <c r="BA60" s="16"/>
      <c r="BB60" s="16"/>
      <c r="BC60" s="16"/>
      <c r="BD60" s="17"/>
      <c r="BE60" s="16"/>
      <c r="BF60" s="16"/>
      <c r="BG60" s="16"/>
      <c r="BH60" s="16"/>
      <c r="BI60" s="16"/>
      <c r="BJ60" s="16"/>
      <c r="BK60" s="16"/>
      <c r="BL60" s="16"/>
      <c r="BM60" s="16"/>
      <c r="BN60" s="16"/>
      <c r="BO60" s="16"/>
      <c r="BP60" s="16"/>
      <c r="BQ60" s="16"/>
      <c r="BR60" s="16"/>
      <c r="BS60" s="16"/>
      <c r="BT60" s="16"/>
      <c r="BU60" s="16"/>
      <c r="BV60" s="16"/>
      <c r="BW60" s="16"/>
      <c r="BX60" s="16"/>
      <c r="BY60" s="16"/>
      <c r="BZ60" s="16"/>
      <c r="CA60" s="16"/>
      <c r="CB60" s="16"/>
      <c r="CC60" s="16"/>
      <c r="CD60" s="16"/>
      <c r="CE60" s="16"/>
      <c r="CF60" s="16"/>
      <c r="CG60" s="16"/>
      <c r="CH60" s="16"/>
      <c r="CI60" s="16"/>
    </row>
    <row r="61" ht="14.25">
      <c r="B61" s="68"/>
      <c r="C61" s="69"/>
      <c r="D61" s="69"/>
      <c r="E61" s="69"/>
      <c r="F61" s="69"/>
      <c r="G61" s="69"/>
      <c r="H61" s="69"/>
      <c r="I61" s="69"/>
      <c r="J61" s="69"/>
      <c r="K61" s="69"/>
      <c r="L61" s="69"/>
      <c r="M61" s="69"/>
      <c r="N61" s="69"/>
      <c r="O61" s="69"/>
      <c r="P61" s="69"/>
      <c r="Q61" s="69"/>
      <c r="R61" s="69"/>
      <c r="S61" s="16"/>
      <c r="T61" s="16"/>
      <c r="U61" s="16"/>
      <c r="V61" s="16"/>
      <c r="W61" s="16"/>
      <c r="X61" s="16"/>
      <c r="Y61" s="16"/>
      <c r="Z61" s="16"/>
      <c r="AA61" s="16"/>
      <c r="AB61" s="16"/>
      <c r="AC61" s="16"/>
      <c r="AD61" s="16"/>
      <c r="AE61" s="16"/>
      <c r="AF61" s="16"/>
      <c r="AG61" s="16"/>
      <c r="AH61" s="16"/>
      <c r="AI61" s="16"/>
      <c r="AJ61" s="16"/>
      <c r="AK61" s="16"/>
      <c r="AL61" s="16"/>
      <c r="AN61" s="16"/>
      <c r="AO61" s="16"/>
      <c r="AP61" s="16"/>
      <c r="AQ61" s="16"/>
      <c r="AR61" s="16"/>
      <c r="AS61" s="16"/>
      <c r="AT61" s="16"/>
      <c r="AU61" s="16"/>
      <c r="AV61" s="16"/>
      <c r="AW61" s="16"/>
      <c r="AX61" s="16"/>
      <c r="AY61" s="16"/>
      <c r="AZ61" s="16"/>
      <c r="BA61" s="16"/>
      <c r="BB61" s="16"/>
      <c r="BC61" s="16"/>
      <c r="BD61" s="16"/>
      <c r="BE61" s="16"/>
      <c r="BF61" s="16"/>
      <c r="BG61" s="16"/>
      <c r="BH61" s="16"/>
      <c r="BI61" s="16"/>
      <c r="BJ61" s="16"/>
      <c r="BL61" s="16"/>
      <c r="BM61" s="16"/>
      <c r="BN61" s="16"/>
      <c r="BO61" s="16"/>
      <c r="BP61" s="16"/>
      <c r="BQ61" s="16"/>
      <c r="BR61" s="16"/>
      <c r="BS61" s="16"/>
      <c r="BT61" s="16"/>
      <c r="BU61" s="16"/>
      <c r="BV61" s="16"/>
      <c r="BW61" s="16"/>
      <c r="BX61" s="16"/>
      <c r="BY61" s="16"/>
      <c r="BZ61" s="16"/>
      <c r="CA61" s="16"/>
      <c r="CB61" s="16"/>
      <c r="CC61" s="16"/>
      <c r="CD61" s="16"/>
      <c r="CE61" s="16"/>
      <c r="CF61" s="16"/>
      <c r="CG61" s="16"/>
      <c r="CH61" s="16"/>
      <c r="CI61" s="16"/>
    </row>
    <row r="62" ht="14.25">
      <c r="B62" s="68"/>
      <c r="C62" s="69"/>
      <c r="D62" s="69"/>
      <c r="E62" s="69"/>
      <c r="F62" s="69"/>
      <c r="G62" s="69"/>
      <c r="H62" s="69"/>
      <c r="I62" s="69"/>
      <c r="J62" s="69"/>
      <c r="K62" s="69"/>
      <c r="L62" s="69"/>
      <c r="M62" s="69"/>
      <c r="N62" s="69"/>
      <c r="O62" s="69"/>
      <c r="P62" s="69"/>
      <c r="Q62" s="69"/>
      <c r="R62" s="69"/>
      <c r="S62" s="16"/>
      <c r="T62" s="16"/>
      <c r="U62" s="16"/>
      <c r="V62" s="16"/>
      <c r="W62" s="16"/>
      <c r="X62" s="16"/>
      <c r="Y62" s="16"/>
      <c r="Z62" s="16"/>
      <c r="AA62" s="16"/>
      <c r="AB62" s="16"/>
      <c r="AC62" s="16"/>
      <c r="AD62" s="16"/>
      <c r="AE62" s="16"/>
      <c r="AF62" s="16"/>
      <c r="AG62" s="16"/>
      <c r="AH62" s="16"/>
      <c r="AI62" s="16"/>
      <c r="AJ62" s="16"/>
      <c r="AK62" s="16"/>
      <c r="AL62" s="16"/>
      <c r="AN62" s="16"/>
      <c r="AO62" s="16"/>
      <c r="AP62" s="16"/>
      <c r="AQ62" s="16"/>
      <c r="AR62" s="16"/>
      <c r="AS62" s="16"/>
      <c r="AT62" s="16"/>
      <c r="AU62" s="16"/>
      <c r="AV62" s="16"/>
      <c r="AW62" s="16"/>
      <c r="AX62" s="16"/>
      <c r="AY62" s="16"/>
      <c r="AZ62" s="16"/>
      <c r="BA62" s="16"/>
      <c r="BB62" s="16"/>
      <c r="BC62" s="16"/>
      <c r="BD62" s="16"/>
      <c r="BE62" s="16"/>
      <c r="BF62" s="16"/>
      <c r="BG62" s="16"/>
      <c r="BH62" s="16"/>
      <c r="BI62" s="16"/>
      <c r="BJ62" s="16"/>
      <c r="BL62" s="16"/>
      <c r="BM62" s="16"/>
      <c r="BN62" s="16"/>
      <c r="BO62" s="16"/>
      <c r="BP62" s="16"/>
      <c r="BQ62" s="16"/>
      <c r="BR62" s="16"/>
      <c r="BS62" s="16"/>
      <c r="BT62" s="16"/>
      <c r="BU62" s="16"/>
      <c r="BV62" s="16"/>
      <c r="BW62" s="16"/>
      <c r="BX62" s="16"/>
      <c r="BY62" s="16"/>
      <c r="BZ62" s="16"/>
      <c r="CA62" s="16"/>
      <c r="CB62" s="16"/>
      <c r="CC62" s="16"/>
      <c r="CD62" s="16"/>
      <c r="CE62" s="16"/>
      <c r="CF62" s="16"/>
      <c r="CG62" s="16"/>
      <c r="CH62" s="16"/>
      <c r="CI62" s="16"/>
    </row>
    <row r="63" ht="14.25">
      <c r="B63" s="68"/>
      <c r="C63" s="69"/>
      <c r="D63" s="69"/>
      <c r="E63" s="69"/>
      <c r="F63" s="69"/>
      <c r="G63" s="69"/>
      <c r="H63" s="69"/>
      <c r="I63" s="69"/>
      <c r="J63" s="69"/>
      <c r="K63" s="69"/>
      <c r="L63" s="69"/>
      <c r="M63" s="69"/>
      <c r="N63" s="69"/>
      <c r="O63" s="69"/>
      <c r="P63" s="69"/>
      <c r="Q63" s="69"/>
      <c r="R63" s="69"/>
      <c r="S63" s="16"/>
      <c r="T63" s="16"/>
      <c r="U63" s="16"/>
      <c r="V63" s="16"/>
      <c r="W63" s="16"/>
      <c r="X63" s="16"/>
      <c r="Y63" s="16"/>
      <c r="Z63" s="16"/>
      <c r="AA63" s="16"/>
      <c r="AB63" s="16"/>
      <c r="AC63" s="16"/>
      <c r="AD63" s="16"/>
      <c r="AE63" s="16"/>
      <c r="AF63" s="16"/>
      <c r="AG63" s="16"/>
      <c r="AH63" s="16"/>
      <c r="AI63" s="16"/>
      <c r="AJ63" s="16"/>
      <c r="AK63" s="16"/>
      <c r="AL63" s="16"/>
      <c r="AN63" s="16"/>
      <c r="AO63" s="16"/>
      <c r="AP63" s="16"/>
      <c r="AQ63" s="16"/>
      <c r="AR63" s="16"/>
      <c r="AS63" s="16"/>
      <c r="AT63" s="16"/>
      <c r="AU63" s="16"/>
      <c r="AV63" s="16"/>
      <c r="AW63" s="16"/>
      <c r="AX63" s="16"/>
      <c r="AY63" s="16"/>
      <c r="AZ63" s="16"/>
      <c r="BA63" s="16"/>
      <c r="BB63" s="16"/>
      <c r="BC63" s="16"/>
      <c r="BD63" s="16"/>
      <c r="BE63" s="16"/>
      <c r="BF63" s="16"/>
      <c r="BG63" s="16"/>
      <c r="BH63" s="16"/>
      <c r="BI63" s="16"/>
      <c r="BJ63" s="16"/>
      <c r="BL63" s="16"/>
      <c r="BM63" s="16"/>
      <c r="BN63" s="16"/>
      <c r="BO63" s="16"/>
      <c r="BP63" s="16"/>
      <c r="BQ63" s="16"/>
      <c r="BR63" s="16"/>
      <c r="BS63" s="16"/>
      <c r="BT63" s="16"/>
      <c r="BU63" s="16"/>
      <c r="BV63" s="16"/>
      <c r="BW63" s="16"/>
      <c r="BX63" s="16"/>
      <c r="BY63" s="16"/>
      <c r="BZ63" s="16"/>
      <c r="CA63" s="16"/>
      <c r="CB63" s="16"/>
      <c r="CC63" s="16"/>
      <c r="CD63" s="16"/>
      <c r="CE63" s="16"/>
      <c r="CF63" s="16"/>
      <c r="CG63" s="16"/>
      <c r="CH63" s="16"/>
      <c r="CI63" s="16"/>
    </row>
    <row r="64" ht="14.25">
      <c r="B64" s="68"/>
      <c r="C64" s="69"/>
      <c r="D64" s="69"/>
      <c r="E64" s="69"/>
      <c r="F64" s="69"/>
      <c r="G64" s="69"/>
      <c r="H64" s="69"/>
      <c r="I64" s="69"/>
      <c r="J64" s="69"/>
      <c r="K64" s="69"/>
      <c r="L64" s="69"/>
      <c r="M64" s="69"/>
      <c r="N64" s="69"/>
      <c r="O64" s="69"/>
      <c r="P64" s="69"/>
      <c r="Q64" s="69"/>
      <c r="R64" s="69"/>
      <c r="S64" s="16"/>
      <c r="T64" s="16"/>
      <c r="U64" s="16"/>
      <c r="V64" s="16"/>
      <c r="W64" s="16"/>
      <c r="X64" s="16"/>
      <c r="Y64" s="16"/>
      <c r="Z64" s="16"/>
      <c r="AA64" s="16"/>
      <c r="AB64" s="16"/>
      <c r="AC64" s="16"/>
      <c r="AD64" s="16"/>
      <c r="AE64" s="16"/>
      <c r="AF64" s="16"/>
      <c r="AG64" s="16"/>
      <c r="AH64" s="16"/>
      <c r="AI64" s="16"/>
      <c r="AJ64" s="16"/>
      <c r="AK64" s="16"/>
      <c r="AL64" s="16"/>
      <c r="AN64" s="16"/>
      <c r="AO64" s="16"/>
      <c r="AP64" s="16"/>
      <c r="AQ64" s="16"/>
      <c r="AR64" s="16"/>
      <c r="AS64" s="16"/>
      <c r="AT64" s="16"/>
      <c r="AU64" s="16"/>
      <c r="AV64" s="16"/>
      <c r="AW64" s="16"/>
      <c r="AX64" s="16"/>
      <c r="AY64" s="16"/>
      <c r="AZ64" s="16"/>
      <c r="BA64" s="16"/>
      <c r="BB64" s="16"/>
      <c r="BC64" s="16"/>
      <c r="BD64" s="16"/>
      <c r="BE64" s="16"/>
      <c r="BF64" s="16"/>
      <c r="BG64" s="16"/>
      <c r="BH64" s="16"/>
      <c r="BI64" s="16"/>
      <c r="BJ64" s="16"/>
      <c r="BL64" s="16"/>
      <c r="BM64" s="16"/>
      <c r="BN64" s="16"/>
      <c r="BO64" s="16"/>
      <c r="BP64" s="16"/>
      <c r="BQ64" s="16"/>
      <c r="BR64" s="16"/>
      <c r="BS64" s="16"/>
      <c r="BT64" s="16"/>
      <c r="BU64" s="16"/>
      <c r="BV64" s="16"/>
      <c r="BW64" s="16"/>
      <c r="BX64" s="16"/>
      <c r="BY64" s="16"/>
      <c r="BZ64" s="16"/>
      <c r="CA64" s="16"/>
      <c r="CB64" s="16"/>
      <c r="CC64" s="16"/>
      <c r="CD64" s="16"/>
      <c r="CE64" s="16"/>
      <c r="CF64" s="16"/>
      <c r="CG64" s="16"/>
      <c r="CH64" s="16"/>
      <c r="CI64" s="16"/>
    </row>
    <row r="65" ht="14.25">
      <c r="B65" s="68"/>
      <c r="C65" s="69"/>
      <c r="D65" s="69"/>
      <c r="E65" s="69"/>
      <c r="F65" s="69"/>
      <c r="G65" s="69"/>
      <c r="H65" s="69"/>
      <c r="I65" s="69"/>
      <c r="J65" s="69"/>
      <c r="K65" s="69"/>
      <c r="L65" s="69"/>
      <c r="M65" s="69"/>
      <c r="N65" s="69"/>
      <c r="O65" s="69"/>
      <c r="P65" s="69"/>
      <c r="Q65" s="69"/>
      <c r="R65" s="69"/>
      <c r="S65" s="16"/>
      <c r="T65" s="16"/>
      <c r="U65" s="16"/>
      <c r="V65" s="16"/>
      <c r="W65" s="16"/>
      <c r="X65" s="66"/>
      <c r="Y65" s="66"/>
      <c r="Z65" s="16"/>
      <c r="AA65" s="16"/>
      <c r="AB65" s="16"/>
      <c r="AC65" s="16"/>
      <c r="AD65" s="16"/>
      <c r="AE65" s="16"/>
      <c r="AF65" s="16"/>
      <c r="AG65" s="16"/>
      <c r="AH65" s="16"/>
      <c r="AI65" s="16"/>
      <c r="AJ65" s="16"/>
      <c r="AK65" s="16"/>
      <c r="AL65" s="16"/>
      <c r="AN65" s="16"/>
      <c r="AO65" s="16"/>
      <c r="AP65" s="16"/>
      <c r="AQ65" s="16"/>
      <c r="AR65" s="16"/>
      <c r="AS65" s="16"/>
      <c r="AT65" s="16"/>
      <c r="AU65" s="16"/>
      <c r="AV65" s="16"/>
      <c r="AW65" s="16"/>
      <c r="AX65" s="16"/>
      <c r="AY65" s="16"/>
      <c r="AZ65" s="16"/>
      <c r="BA65" s="16"/>
      <c r="BB65" s="16"/>
      <c r="BC65" s="16"/>
      <c r="BD65" s="16"/>
      <c r="BE65" s="16"/>
      <c r="BF65" s="16"/>
      <c r="BG65" s="16"/>
      <c r="BH65" s="16"/>
      <c r="BI65" s="16"/>
      <c r="BJ65" s="16"/>
      <c r="BL65" s="16"/>
      <c r="BM65" s="16"/>
      <c r="BN65" s="16"/>
      <c r="BO65" s="16"/>
      <c r="BP65" s="16"/>
      <c r="BQ65" s="16"/>
      <c r="BR65" s="16"/>
      <c r="BS65" s="16"/>
      <c r="BT65" s="16"/>
      <c r="BU65" s="16"/>
      <c r="BV65" s="16"/>
      <c r="BW65" s="16"/>
      <c r="BX65" s="16"/>
      <c r="BY65" s="16"/>
      <c r="BZ65" s="16"/>
      <c r="CA65" s="16"/>
      <c r="CB65" s="16"/>
      <c r="CC65" s="16"/>
      <c r="CD65" s="16"/>
      <c r="CE65" s="16"/>
      <c r="CF65" s="16"/>
      <c r="CG65" s="16"/>
      <c r="CH65" s="16"/>
      <c r="CI65" s="16"/>
    </row>
    <row r="66" ht="14.25">
      <c r="B66" s="68"/>
      <c r="C66" s="69"/>
      <c r="D66" s="69"/>
      <c r="E66" s="69"/>
      <c r="F66" s="69"/>
      <c r="G66" s="69"/>
      <c r="H66" s="69"/>
      <c r="I66" s="69"/>
      <c r="J66" s="69"/>
      <c r="K66" s="69"/>
      <c r="L66" s="69"/>
      <c r="M66" s="69"/>
      <c r="N66" s="69"/>
      <c r="O66" s="69"/>
      <c r="P66" s="69"/>
      <c r="Q66" s="69"/>
      <c r="R66" s="69"/>
      <c r="S66" s="16"/>
      <c r="T66" s="16"/>
      <c r="U66" s="16"/>
      <c r="V66" s="16"/>
      <c r="W66" s="16"/>
      <c r="X66" s="16"/>
      <c r="Y66" s="16"/>
      <c r="Z66" s="16"/>
      <c r="AA66" s="16"/>
      <c r="AB66" s="16"/>
      <c r="AC66" s="16"/>
      <c r="AD66" s="16"/>
      <c r="AE66" s="16"/>
      <c r="AF66" s="16"/>
      <c r="AG66" s="16"/>
      <c r="AH66" s="16"/>
      <c r="AI66" s="16"/>
      <c r="AJ66" s="16"/>
      <c r="AK66" s="16"/>
      <c r="AL66" s="16"/>
      <c r="AN66" s="16"/>
      <c r="AO66" s="16"/>
      <c r="AP66" s="16"/>
      <c r="AQ66" s="16"/>
      <c r="AR66" s="16"/>
      <c r="AS66" s="16"/>
      <c r="AT66" s="16"/>
      <c r="AU66" s="16"/>
      <c r="AV66" s="16"/>
      <c r="AW66" s="16"/>
      <c r="AX66" s="16"/>
      <c r="AY66" s="16"/>
      <c r="AZ66" s="16"/>
      <c r="BA66" s="16"/>
      <c r="BB66" s="16"/>
      <c r="BC66" s="16"/>
      <c r="BD66" s="16"/>
      <c r="BE66" s="16"/>
      <c r="BF66" s="16"/>
      <c r="BG66" s="16"/>
      <c r="BH66" s="16"/>
      <c r="BI66" s="16"/>
      <c r="BJ66" s="16"/>
      <c r="BL66" s="16"/>
      <c r="BM66" s="16"/>
      <c r="BN66" s="16"/>
      <c r="BO66" s="16"/>
      <c r="BP66" s="16"/>
      <c r="BQ66" s="16"/>
      <c r="BR66" s="16"/>
      <c r="BS66" s="16"/>
      <c r="BT66" s="16"/>
      <c r="BU66" s="16"/>
      <c r="BV66" s="16"/>
      <c r="BW66" s="16"/>
      <c r="BX66" s="16"/>
      <c r="BY66" s="16"/>
      <c r="BZ66" s="16"/>
      <c r="CA66" s="16"/>
      <c r="CB66" s="16"/>
      <c r="CC66" s="16"/>
      <c r="CD66" s="16"/>
      <c r="CE66" s="16"/>
      <c r="CF66" s="16"/>
      <c r="CG66" s="16"/>
      <c r="CH66" s="16"/>
      <c r="CI66" s="16"/>
    </row>
    <row r="67" ht="14.25">
      <c r="B67" s="68"/>
      <c r="C67" s="70"/>
      <c r="D67" s="69"/>
      <c r="E67" s="69"/>
      <c r="F67" s="69"/>
      <c r="G67" s="69"/>
      <c r="H67" s="69"/>
      <c r="I67" s="69"/>
      <c r="J67" s="69"/>
      <c r="K67" s="69"/>
      <c r="L67" s="69"/>
      <c r="M67" s="69"/>
      <c r="N67" s="69"/>
      <c r="O67" s="69"/>
      <c r="P67" s="69"/>
      <c r="Q67" s="69"/>
      <c r="R67" s="69"/>
      <c r="S67" s="16"/>
      <c r="T67" s="16"/>
      <c r="U67" s="16"/>
      <c r="V67" s="16"/>
      <c r="W67" s="16"/>
      <c r="X67" s="16"/>
      <c r="Y67" s="16"/>
      <c r="Z67" s="16"/>
      <c r="AA67" s="16"/>
      <c r="AB67" s="16"/>
      <c r="AC67" s="16"/>
      <c r="AD67" s="16"/>
      <c r="AE67" s="16"/>
      <c r="AF67" s="16"/>
      <c r="AG67" s="16"/>
      <c r="AH67" s="16"/>
      <c r="AI67" s="16"/>
      <c r="AJ67" s="16"/>
      <c r="AK67" s="16"/>
      <c r="AL67" s="16"/>
      <c r="AN67" s="16"/>
      <c r="AO67" s="16"/>
      <c r="AP67" s="16"/>
      <c r="AQ67" s="16"/>
      <c r="AR67" s="16"/>
      <c r="AS67" s="16"/>
      <c r="AT67" s="16"/>
      <c r="AU67" s="16"/>
      <c r="AV67" s="16"/>
      <c r="AW67" s="16"/>
      <c r="AX67" s="16"/>
      <c r="AY67" s="16"/>
      <c r="AZ67" s="16"/>
      <c r="BA67" s="16"/>
      <c r="BB67" s="16"/>
      <c r="BC67" s="16"/>
      <c r="BD67" s="16"/>
      <c r="BE67" s="16"/>
      <c r="BF67" s="16"/>
      <c r="BG67" s="16"/>
      <c r="BH67" s="16"/>
      <c r="BI67" s="16"/>
      <c r="BJ67" s="16"/>
      <c r="BL67" s="16"/>
      <c r="BM67" s="16"/>
      <c r="BN67" s="16"/>
      <c r="BO67" s="16"/>
      <c r="BP67" s="16"/>
      <c r="BQ67" s="16"/>
      <c r="BR67" s="16"/>
      <c r="BS67" s="16"/>
      <c r="BT67" s="16"/>
      <c r="BU67" s="16"/>
      <c r="BV67" s="16"/>
      <c r="BW67" s="16"/>
      <c r="BX67" s="16"/>
      <c r="BY67" s="16"/>
      <c r="BZ67" s="16"/>
      <c r="CA67" s="16"/>
      <c r="CB67" s="16"/>
      <c r="CC67" s="16"/>
      <c r="CD67" s="16"/>
      <c r="CE67" s="16"/>
      <c r="CF67" s="16"/>
      <c r="CG67" s="16"/>
      <c r="CH67" s="16"/>
      <c r="CI67" s="16"/>
    </row>
    <row r="68" ht="14.25">
      <c r="B68" s="68"/>
      <c r="C68" s="69"/>
      <c r="D68" s="69"/>
      <c r="E68" s="69"/>
      <c r="F68" s="69"/>
      <c r="G68" s="69"/>
      <c r="H68" s="69"/>
      <c r="I68" s="69"/>
      <c r="J68" s="69"/>
      <c r="K68" s="69"/>
      <c r="L68" s="69"/>
      <c r="M68" s="69"/>
      <c r="N68" s="69"/>
      <c r="O68" s="69"/>
      <c r="P68" s="69"/>
      <c r="Q68" s="69"/>
      <c r="R68" s="69"/>
      <c r="S68" s="16"/>
      <c r="T68" s="16"/>
      <c r="U68" s="16"/>
      <c r="V68" s="16"/>
      <c r="W68" s="16"/>
      <c r="X68" s="16"/>
      <c r="Y68" s="16"/>
      <c r="Z68" s="16"/>
      <c r="AA68" s="16"/>
      <c r="AB68" s="16"/>
      <c r="AC68" s="16"/>
      <c r="AD68" s="16"/>
      <c r="AE68" s="16"/>
      <c r="AF68" s="16"/>
      <c r="AG68" s="16"/>
      <c r="AH68" s="16"/>
      <c r="AI68" s="16"/>
      <c r="AJ68" s="16"/>
      <c r="AK68" s="16"/>
      <c r="AL68" s="16"/>
      <c r="AN68" s="16"/>
      <c r="AO68" s="16"/>
      <c r="AP68" s="16"/>
      <c r="AQ68" s="16"/>
      <c r="AR68" s="16"/>
      <c r="AS68" s="16"/>
      <c r="AT68" s="16"/>
      <c r="AU68" s="16"/>
      <c r="AV68" s="16"/>
      <c r="AW68" s="16"/>
      <c r="AX68" s="16"/>
      <c r="AY68" s="16"/>
      <c r="AZ68" s="16"/>
      <c r="BA68" s="16"/>
      <c r="BB68" s="16"/>
      <c r="BC68" s="16"/>
      <c r="BD68" s="16"/>
      <c r="BE68" s="16"/>
      <c r="BF68" s="16"/>
      <c r="BG68" s="16"/>
      <c r="BH68" s="16"/>
      <c r="BI68" s="16"/>
      <c r="BJ68" s="16"/>
      <c r="BL68" s="16"/>
      <c r="BM68" s="16"/>
      <c r="BN68" s="16"/>
      <c r="BO68" s="16"/>
      <c r="BP68" s="16"/>
      <c r="BQ68" s="16"/>
      <c r="BR68" s="16"/>
      <c r="BS68" s="16"/>
      <c r="BT68" s="16"/>
      <c r="BU68" s="16"/>
      <c r="BV68" s="16"/>
      <c r="BW68" s="16"/>
      <c r="BX68" s="16"/>
      <c r="BY68" s="16"/>
      <c r="BZ68" s="16"/>
      <c r="CA68" s="16"/>
      <c r="CB68" s="16"/>
      <c r="CC68" s="16"/>
      <c r="CD68" s="16"/>
      <c r="CE68" s="16"/>
      <c r="CF68" s="16"/>
      <c r="CG68" s="16"/>
      <c r="CH68" s="16"/>
      <c r="CI68" s="16"/>
    </row>
    <row r="69" ht="14.25">
      <c r="B69" s="68"/>
      <c r="C69" s="69"/>
      <c r="D69" s="69"/>
      <c r="E69" s="69"/>
      <c r="F69" s="69"/>
      <c r="G69" s="69"/>
      <c r="H69" s="69"/>
      <c r="I69" s="69"/>
      <c r="J69" s="69"/>
      <c r="K69" s="69"/>
      <c r="L69" s="69"/>
      <c r="M69" s="69"/>
      <c r="N69" s="69"/>
      <c r="O69" s="69"/>
      <c r="P69" s="69"/>
      <c r="Q69" s="69"/>
      <c r="R69" s="69"/>
      <c r="S69" s="16"/>
      <c r="T69" s="16"/>
      <c r="U69" s="16"/>
      <c r="V69" s="16"/>
      <c r="W69" s="16"/>
      <c r="X69" s="16"/>
      <c r="Y69" s="16"/>
      <c r="Z69" s="16"/>
      <c r="AA69" s="16"/>
      <c r="AB69" s="16"/>
      <c r="AC69" s="16"/>
      <c r="AD69" s="16"/>
      <c r="AE69" s="16"/>
      <c r="AF69" s="16"/>
      <c r="AG69" s="16"/>
      <c r="AH69" s="16"/>
      <c r="AI69" s="16"/>
      <c r="AJ69" s="16"/>
      <c r="AK69" s="16"/>
      <c r="AL69" s="16"/>
      <c r="AN69" s="16"/>
      <c r="AO69" s="16"/>
      <c r="AP69" s="16"/>
      <c r="AQ69" s="16"/>
      <c r="AR69" s="16"/>
      <c r="AS69" s="16"/>
      <c r="AT69" s="16"/>
      <c r="AU69" s="16"/>
      <c r="AV69" s="16"/>
      <c r="AW69" s="16"/>
      <c r="AX69" s="16"/>
      <c r="AY69" s="16"/>
      <c r="AZ69" s="16"/>
      <c r="BA69" s="16"/>
      <c r="BB69" s="16"/>
      <c r="BC69" s="16"/>
      <c r="BD69" s="16"/>
      <c r="BE69" s="16"/>
      <c r="BF69" s="16"/>
      <c r="BG69" s="16"/>
      <c r="BH69" s="16"/>
      <c r="BI69" s="16"/>
      <c r="BJ69" s="16"/>
      <c r="BL69" s="16"/>
      <c r="BM69" s="16"/>
      <c r="BN69" s="16"/>
      <c r="BO69" s="16"/>
      <c r="BP69" s="16"/>
      <c r="BQ69" s="16"/>
      <c r="BR69" s="16"/>
      <c r="BS69" s="16"/>
      <c r="BT69" s="16"/>
      <c r="BU69" s="16"/>
      <c r="BV69" s="16"/>
      <c r="BW69" s="16"/>
      <c r="BX69" s="16"/>
      <c r="BY69" s="16"/>
      <c r="BZ69" s="16"/>
      <c r="CA69" s="16"/>
      <c r="CB69" s="16"/>
      <c r="CC69" s="16"/>
      <c r="CD69" s="16"/>
      <c r="CE69" s="16"/>
      <c r="CF69" s="16"/>
      <c r="CG69" s="16"/>
      <c r="CH69" s="16"/>
      <c r="CI69" s="16"/>
    </row>
    <row r="70" ht="14.25">
      <c r="B70" s="68"/>
      <c r="C70" s="69"/>
      <c r="D70" s="69"/>
      <c r="E70" s="69"/>
      <c r="F70" s="69"/>
      <c r="G70" s="69"/>
      <c r="H70" s="69"/>
      <c r="I70" s="69"/>
      <c r="J70" s="69"/>
      <c r="K70" s="69"/>
      <c r="L70" s="69"/>
      <c r="M70" s="69"/>
      <c r="N70" s="69"/>
      <c r="O70" s="69"/>
      <c r="P70" s="69"/>
      <c r="Q70" s="69"/>
      <c r="R70" s="69"/>
      <c r="S70" s="16"/>
      <c r="T70" s="16"/>
      <c r="U70" s="16"/>
      <c r="V70" s="16"/>
      <c r="W70" s="16"/>
      <c r="X70" s="16"/>
      <c r="Y70" s="16"/>
      <c r="Z70" s="16"/>
      <c r="AA70" s="16"/>
      <c r="AB70" s="16"/>
      <c r="AC70" s="16"/>
      <c r="AD70" s="16"/>
      <c r="AE70" s="16"/>
      <c r="AF70" s="16"/>
      <c r="AG70" s="16"/>
      <c r="AH70" s="16"/>
      <c r="AI70" s="16"/>
      <c r="AJ70" s="16"/>
      <c r="AK70" s="16"/>
      <c r="AL70" s="16"/>
      <c r="AN70" s="16"/>
      <c r="AO70" s="16"/>
      <c r="AP70" s="16"/>
      <c r="AQ70" s="16"/>
      <c r="AR70" s="16"/>
      <c r="AS70" s="16"/>
      <c r="AT70" s="16"/>
      <c r="AU70" s="16"/>
      <c r="AV70" s="16"/>
      <c r="AW70" s="16"/>
      <c r="AX70" s="16"/>
      <c r="AY70" s="16"/>
      <c r="AZ70" s="16"/>
      <c r="BA70" s="16"/>
      <c r="BB70" s="16"/>
      <c r="BC70" s="16"/>
      <c r="BD70" s="16"/>
      <c r="BE70" s="16"/>
      <c r="BF70" s="16"/>
      <c r="BG70" s="16"/>
      <c r="BH70" s="16"/>
      <c r="BI70" s="16"/>
      <c r="BJ70" s="16"/>
      <c r="BL70" s="16"/>
      <c r="BM70" s="16"/>
      <c r="BN70" s="16"/>
      <c r="BO70" s="16"/>
      <c r="BP70" s="16"/>
      <c r="BQ70" s="16"/>
      <c r="BR70" s="16"/>
      <c r="BS70" s="16"/>
      <c r="BT70" s="16"/>
      <c r="BU70" s="16"/>
      <c r="BV70" s="16"/>
      <c r="BW70" s="16"/>
      <c r="BX70" s="16"/>
      <c r="BY70" s="16"/>
      <c r="BZ70" s="16"/>
      <c r="CA70" s="16"/>
      <c r="CB70" s="16"/>
      <c r="CC70" s="16"/>
      <c r="CD70" s="16"/>
      <c r="CE70" s="16"/>
      <c r="CF70" s="16"/>
      <c r="CG70" s="16"/>
      <c r="CH70" s="16"/>
      <c r="CI70" s="16"/>
    </row>
    <row r="71" ht="14.25">
      <c r="B71" s="68"/>
      <c r="C71" s="69"/>
      <c r="D71" s="69"/>
      <c r="E71" s="69"/>
      <c r="F71" s="69"/>
      <c r="G71" s="69"/>
      <c r="H71" s="69"/>
      <c r="I71" s="69"/>
      <c r="J71" s="69"/>
      <c r="K71" s="69"/>
      <c r="L71" s="69"/>
      <c r="M71" s="69"/>
      <c r="N71" s="69"/>
      <c r="O71" s="69"/>
      <c r="P71" s="69"/>
      <c r="Q71" s="69"/>
      <c r="R71" s="69"/>
      <c r="S71" s="16"/>
      <c r="T71" s="16"/>
      <c r="U71" s="16"/>
      <c r="V71" s="16"/>
      <c r="W71" s="16"/>
      <c r="X71" s="16"/>
      <c r="Y71" s="16"/>
      <c r="Z71" s="16"/>
      <c r="AA71" s="16"/>
      <c r="AB71" s="16"/>
      <c r="AC71" s="16"/>
      <c r="AD71" s="16"/>
      <c r="AE71" s="16"/>
      <c r="AF71" s="16"/>
      <c r="AG71" s="16"/>
      <c r="AH71" s="16"/>
      <c r="AI71" s="16"/>
      <c r="AJ71" s="16"/>
      <c r="AK71" s="16"/>
      <c r="AL71" s="16"/>
      <c r="AN71" s="16"/>
      <c r="AO71" s="16"/>
      <c r="AP71" s="16"/>
      <c r="AQ71" s="16"/>
      <c r="AR71" s="16"/>
      <c r="AS71" s="16"/>
      <c r="AT71" s="16"/>
      <c r="AU71" s="16"/>
      <c r="AV71" s="16"/>
      <c r="AW71" s="16"/>
      <c r="AX71" s="16"/>
      <c r="AY71" s="16"/>
      <c r="AZ71" s="16"/>
      <c r="BA71" s="16"/>
      <c r="BB71" s="16"/>
      <c r="BC71" s="16"/>
      <c r="BD71" s="16"/>
      <c r="BE71" s="16"/>
      <c r="BF71" s="16"/>
      <c r="BG71" s="16"/>
      <c r="BH71" s="16"/>
      <c r="BI71" s="16"/>
      <c r="BJ71" s="16"/>
      <c r="BL71" s="16"/>
      <c r="BM71" s="16"/>
      <c r="BN71" s="16"/>
      <c r="BO71" s="16"/>
      <c r="BP71" s="16"/>
      <c r="BQ71" s="16"/>
      <c r="BR71" s="16"/>
      <c r="BS71" s="16"/>
      <c r="BT71" s="16"/>
      <c r="BU71" s="16"/>
      <c r="BV71" s="16"/>
      <c r="BW71" s="16"/>
      <c r="BX71" s="16"/>
      <c r="BY71" s="16"/>
      <c r="BZ71" s="16"/>
      <c r="CA71" s="16"/>
      <c r="CB71" s="16"/>
      <c r="CC71" s="16"/>
      <c r="CD71" s="16"/>
      <c r="CE71" s="16"/>
      <c r="CF71" s="16"/>
      <c r="CG71" s="16"/>
      <c r="CH71" s="16"/>
      <c r="CI71" s="16"/>
    </row>
    <row r="72" ht="14.25">
      <c r="B72" s="68"/>
      <c r="C72" s="69"/>
      <c r="D72" s="69"/>
      <c r="E72" s="69"/>
      <c r="F72" s="69"/>
      <c r="G72" s="69"/>
      <c r="H72" s="69"/>
      <c r="I72" s="69"/>
      <c r="J72" s="69"/>
      <c r="K72" s="69"/>
      <c r="L72" s="69"/>
      <c r="M72" s="69"/>
      <c r="N72" s="69"/>
      <c r="O72" s="69"/>
      <c r="P72" s="69"/>
      <c r="Q72" s="69"/>
      <c r="R72" s="69"/>
      <c r="S72" s="16"/>
      <c r="T72" s="16"/>
      <c r="U72" s="16"/>
      <c r="V72" s="16"/>
      <c r="W72" s="16"/>
      <c r="X72" s="16"/>
      <c r="Y72" s="16"/>
      <c r="Z72" s="16"/>
      <c r="AA72" s="16"/>
      <c r="AB72" s="16"/>
      <c r="AC72" s="16"/>
      <c r="AD72" s="16"/>
      <c r="AE72" s="16"/>
      <c r="AF72" s="16"/>
      <c r="AG72" s="16"/>
      <c r="AH72" s="16"/>
      <c r="AI72" s="16"/>
      <c r="AJ72" s="16"/>
      <c r="AK72" s="16"/>
      <c r="AL72" s="16"/>
      <c r="AN72" s="16"/>
      <c r="AO72" s="16"/>
      <c r="AP72" s="16"/>
      <c r="AQ72" s="16"/>
      <c r="AR72" s="16"/>
      <c r="AS72" s="16"/>
      <c r="AT72" s="16"/>
      <c r="AU72" s="16"/>
      <c r="AV72" s="16"/>
      <c r="AW72" s="16"/>
      <c r="AX72" s="16"/>
      <c r="AY72" s="16"/>
      <c r="AZ72" s="16"/>
      <c r="BA72" s="16"/>
      <c r="BB72" s="16"/>
      <c r="BC72" s="16"/>
      <c r="BD72" s="16"/>
      <c r="BE72" s="16"/>
      <c r="BF72" s="16"/>
      <c r="BG72" s="16"/>
      <c r="BH72" s="16"/>
      <c r="BI72" s="16"/>
      <c r="BJ72" s="16"/>
      <c r="BL72" s="16"/>
      <c r="BM72" s="16"/>
      <c r="BN72" s="16"/>
      <c r="BO72" s="16"/>
      <c r="BP72" s="16"/>
      <c r="BQ72" s="16"/>
      <c r="BR72" s="16"/>
      <c r="BS72" s="16"/>
      <c r="BT72" s="16"/>
      <c r="BU72" s="16"/>
      <c r="BV72" s="16"/>
      <c r="BW72" s="16"/>
      <c r="BX72" s="16"/>
      <c r="BY72" s="16"/>
      <c r="BZ72" s="16"/>
      <c r="CA72" s="16"/>
      <c r="CB72" s="16"/>
      <c r="CC72" s="16"/>
      <c r="CD72" s="16"/>
      <c r="CE72" s="16"/>
      <c r="CF72" s="16"/>
      <c r="CG72" s="16"/>
      <c r="CH72" s="16"/>
      <c r="CI72" s="16"/>
    </row>
    <row r="73" ht="14.25">
      <c r="B73" s="68"/>
      <c r="C73" s="69"/>
      <c r="D73" s="69"/>
      <c r="E73" s="69"/>
      <c r="F73" s="69"/>
      <c r="G73" s="69"/>
      <c r="H73" s="69"/>
      <c r="I73" s="69"/>
      <c r="J73" s="69"/>
      <c r="K73" s="69"/>
      <c r="L73" s="69"/>
      <c r="M73" s="69"/>
      <c r="N73" s="69"/>
      <c r="O73" s="69"/>
      <c r="P73" s="69"/>
      <c r="Q73" s="69"/>
      <c r="R73" s="69"/>
      <c r="S73" s="16"/>
      <c r="T73" s="17"/>
      <c r="U73" s="17"/>
      <c r="V73" s="17"/>
      <c r="W73" s="17"/>
      <c r="X73" s="17"/>
      <c r="Y73" s="17"/>
      <c r="Z73" s="17"/>
      <c r="AA73" s="17"/>
      <c r="AB73" s="17"/>
      <c r="AC73" s="17"/>
      <c r="AD73" s="17"/>
      <c r="AE73" s="17"/>
      <c r="AF73" s="17"/>
      <c r="AG73" s="17"/>
      <c r="AH73" s="17"/>
      <c r="AI73" s="17"/>
      <c r="AJ73" s="17"/>
      <c r="AK73" s="17"/>
      <c r="AL73" s="17"/>
      <c r="AN73" s="16"/>
      <c r="AO73" s="16"/>
      <c r="AP73" s="16"/>
      <c r="AQ73" s="16"/>
      <c r="AR73" s="16"/>
      <c r="AS73" s="16"/>
      <c r="AT73" s="16"/>
      <c r="AU73" s="16"/>
      <c r="AV73" s="16"/>
      <c r="AW73" s="16"/>
      <c r="AX73" s="16"/>
      <c r="AY73" s="16"/>
      <c r="AZ73" s="16"/>
      <c r="BA73" s="16"/>
      <c r="BB73" s="16"/>
      <c r="BC73" s="16"/>
      <c r="BD73" s="16"/>
      <c r="BE73" s="16"/>
      <c r="BF73" s="16"/>
      <c r="BG73" s="16"/>
      <c r="BH73" s="16"/>
      <c r="BI73" s="16"/>
      <c r="BJ73" s="16"/>
      <c r="BL73" s="16"/>
      <c r="BM73" s="16"/>
      <c r="BN73" s="16"/>
      <c r="BO73" s="16"/>
      <c r="BP73" s="16"/>
      <c r="BQ73" s="16"/>
      <c r="BR73" s="16"/>
      <c r="BS73" s="16"/>
      <c r="BT73" s="16"/>
      <c r="BU73" s="16"/>
      <c r="BV73" s="16"/>
      <c r="BW73" s="16"/>
      <c r="BX73" s="16"/>
      <c r="BY73" s="16"/>
      <c r="BZ73" s="16"/>
      <c r="CA73" s="16"/>
      <c r="CB73" s="16"/>
      <c r="CC73" s="16"/>
      <c r="CD73" s="16"/>
      <c r="CE73" s="16"/>
      <c r="CF73" s="16"/>
      <c r="CG73" s="16"/>
      <c r="CH73" s="16"/>
      <c r="CI73" s="16"/>
    </row>
    <row r="74" ht="14.25">
      <c r="B74" s="68"/>
      <c r="C74" s="69"/>
      <c r="D74" s="69"/>
      <c r="E74" s="69"/>
      <c r="F74" s="69"/>
      <c r="G74" s="69"/>
      <c r="H74" s="69"/>
      <c r="I74" s="69"/>
      <c r="J74" s="69"/>
      <c r="K74" s="69"/>
      <c r="L74" s="69"/>
      <c r="M74" s="69"/>
      <c r="N74" s="69"/>
      <c r="O74" s="69"/>
      <c r="P74" s="69"/>
      <c r="Q74" s="69"/>
      <c r="R74" s="69"/>
      <c r="U74" s="16"/>
      <c r="V74" s="16"/>
      <c r="W74" s="16"/>
      <c r="X74" s="16"/>
      <c r="Y74" s="16"/>
      <c r="Z74" s="16"/>
      <c r="AA74" s="16"/>
      <c r="AB74" s="16"/>
      <c r="AC74" s="16"/>
      <c r="AD74" s="16"/>
      <c r="AN74" s="16"/>
      <c r="AO74" s="16"/>
      <c r="AP74" s="16"/>
      <c r="AQ74" s="16"/>
      <c r="AR74" s="16"/>
      <c r="AS74" s="16"/>
      <c r="AT74" s="16"/>
      <c r="AU74" s="16"/>
      <c r="AV74" s="16"/>
      <c r="AW74" s="16"/>
      <c r="AX74" s="16"/>
      <c r="AY74" s="16"/>
      <c r="AZ74" s="16"/>
      <c r="BA74" s="16"/>
      <c r="BB74" s="16"/>
      <c r="BC74" s="16"/>
      <c r="BD74" s="16"/>
      <c r="BE74" s="16"/>
      <c r="BF74" s="16"/>
      <c r="BG74" s="16"/>
      <c r="BH74" s="16"/>
      <c r="BI74" s="16"/>
      <c r="BJ74" s="16"/>
      <c r="BL74" s="16"/>
      <c r="BM74" s="16"/>
      <c r="BN74" s="16"/>
      <c r="BO74" s="16"/>
      <c r="BP74" s="16"/>
      <c r="BQ74" s="16"/>
      <c r="BR74" s="16"/>
      <c r="BS74" s="16"/>
      <c r="BT74" s="16"/>
      <c r="BU74" s="16"/>
      <c r="BV74" s="16"/>
      <c r="BW74" s="16"/>
      <c r="BX74" s="16"/>
      <c r="BY74" s="16"/>
      <c r="BZ74" s="16"/>
      <c r="CA74" s="16"/>
      <c r="CB74" s="16"/>
      <c r="CC74" s="16"/>
      <c r="CD74" s="16"/>
      <c r="CE74" s="16"/>
      <c r="CF74" s="16"/>
      <c r="CG74" s="16"/>
      <c r="CH74" s="16"/>
      <c r="CI74" s="16"/>
    </row>
    <row r="75" ht="14.25">
      <c r="B75" s="68"/>
      <c r="C75" s="69"/>
      <c r="D75" s="69"/>
      <c r="E75" s="69"/>
      <c r="F75" s="69"/>
      <c r="G75" s="69"/>
      <c r="H75" s="69"/>
      <c r="I75" s="69"/>
      <c r="J75" s="69"/>
      <c r="K75" s="69"/>
      <c r="L75" s="69"/>
      <c r="M75" s="69"/>
      <c r="N75" s="69"/>
      <c r="O75" s="69"/>
      <c r="P75" s="69"/>
      <c r="Q75" s="69"/>
      <c r="R75" s="69"/>
      <c r="U75" s="16"/>
      <c r="V75" s="16"/>
      <c r="W75" s="16"/>
      <c r="X75" s="16"/>
      <c r="Y75" s="16"/>
      <c r="Z75" s="16"/>
      <c r="AA75" s="16"/>
      <c r="AB75" s="16"/>
      <c r="AC75" s="16"/>
      <c r="AD75" s="16"/>
      <c r="AN75" s="16"/>
      <c r="AO75" s="16"/>
      <c r="AP75" s="16"/>
      <c r="AQ75" s="16"/>
      <c r="AR75" s="16"/>
      <c r="AS75" s="16"/>
      <c r="AT75" s="16"/>
      <c r="AU75" s="16"/>
      <c r="AV75" s="16"/>
      <c r="AW75" s="16"/>
      <c r="AX75" s="16"/>
      <c r="AY75" s="16"/>
      <c r="AZ75" s="16"/>
      <c r="BA75" s="16"/>
      <c r="BB75" s="16"/>
      <c r="BC75" s="16"/>
      <c r="BD75" s="16"/>
      <c r="BE75" s="16"/>
      <c r="BF75" s="16"/>
      <c r="BG75" s="16"/>
      <c r="BH75" s="16"/>
      <c r="BI75" s="16"/>
      <c r="BJ75" s="16"/>
      <c r="BL75" s="16"/>
      <c r="BM75" s="16"/>
      <c r="BN75" s="16"/>
      <c r="BO75" s="16"/>
      <c r="BP75" s="16"/>
      <c r="BQ75" s="16"/>
      <c r="BR75" s="16"/>
      <c r="BS75" s="16"/>
      <c r="BT75" s="16"/>
      <c r="BU75" s="16"/>
      <c r="BV75" s="16"/>
      <c r="BW75" s="16"/>
      <c r="BX75" s="16"/>
      <c r="BY75" s="16"/>
      <c r="BZ75" s="16"/>
      <c r="CA75" s="16"/>
      <c r="CB75" s="16"/>
      <c r="CC75" s="16"/>
      <c r="CD75" s="16"/>
      <c r="CE75" s="16"/>
      <c r="CF75" s="16"/>
      <c r="CG75" s="16"/>
      <c r="CH75" s="16"/>
      <c r="CI75" s="16"/>
    </row>
    <row r="76" ht="14.25">
      <c r="B76" s="68"/>
      <c r="C76" s="69"/>
      <c r="D76" s="69"/>
      <c r="E76" s="69"/>
      <c r="F76" s="69"/>
      <c r="G76" s="69"/>
      <c r="H76" s="69"/>
      <c r="I76" s="69"/>
      <c r="J76" s="69"/>
      <c r="K76" s="69"/>
      <c r="L76" s="69"/>
      <c r="M76" s="69"/>
      <c r="N76" s="69"/>
      <c r="O76" s="69"/>
      <c r="P76" s="69"/>
      <c r="Q76" s="69"/>
      <c r="R76" s="69"/>
      <c r="U76" s="16"/>
      <c r="V76" s="16"/>
      <c r="W76" s="16"/>
      <c r="X76" s="16"/>
      <c r="Y76" s="16"/>
      <c r="Z76" s="16"/>
      <c r="AA76" s="16"/>
      <c r="AB76" s="16"/>
      <c r="AC76" s="16"/>
      <c r="AD76" s="16"/>
      <c r="AN76" s="16"/>
      <c r="AO76" s="16"/>
      <c r="AP76" s="16"/>
      <c r="AQ76" s="16"/>
      <c r="AR76" s="16"/>
      <c r="AS76" s="16"/>
      <c r="AT76" s="16"/>
      <c r="AU76" s="16"/>
      <c r="AV76" s="16"/>
      <c r="AW76" s="16"/>
      <c r="AX76" s="16"/>
      <c r="AY76" s="16"/>
      <c r="AZ76" s="16"/>
      <c r="BA76" s="16"/>
      <c r="BB76" s="16"/>
      <c r="BC76" s="16"/>
      <c r="BD76" s="16"/>
      <c r="BE76" s="16"/>
      <c r="BF76" s="16"/>
      <c r="BG76" s="16"/>
      <c r="BH76" s="16"/>
      <c r="BI76" s="16"/>
      <c r="BJ76" s="16"/>
      <c r="BL76" s="16"/>
      <c r="BM76" s="16"/>
      <c r="BN76" s="16"/>
      <c r="BO76" s="16"/>
      <c r="BP76" s="16"/>
      <c r="BQ76" s="16"/>
      <c r="BR76" s="16"/>
      <c r="BS76" s="16"/>
      <c r="BT76" s="16"/>
      <c r="BU76" s="16"/>
      <c r="BV76" s="16"/>
      <c r="BW76" s="16"/>
      <c r="BX76" s="16"/>
      <c r="BY76" s="16"/>
      <c r="BZ76" s="16"/>
      <c r="CA76" s="16"/>
      <c r="CB76" s="16"/>
      <c r="CC76" s="16"/>
      <c r="CD76" s="16"/>
      <c r="CE76" s="16"/>
      <c r="CF76" s="16"/>
      <c r="CG76" s="16"/>
      <c r="CH76" s="16"/>
      <c r="CI76" s="16"/>
    </row>
    <row r="77" ht="14.25">
      <c r="B77" s="68"/>
      <c r="C77" s="69"/>
      <c r="D77" s="69"/>
      <c r="E77" s="69"/>
      <c r="F77" s="69"/>
      <c r="G77" s="69"/>
      <c r="H77" s="69"/>
      <c r="I77" s="69"/>
      <c r="J77" s="69"/>
      <c r="K77" s="69"/>
      <c r="L77" s="69"/>
      <c r="M77" s="69"/>
      <c r="N77" s="69"/>
      <c r="O77" s="69"/>
      <c r="P77" s="69"/>
      <c r="Q77" s="69"/>
      <c r="R77" s="69"/>
      <c r="U77" s="16"/>
      <c r="V77" s="16"/>
      <c r="W77" s="16"/>
      <c r="X77" s="16"/>
      <c r="Y77" s="16"/>
      <c r="Z77" s="16"/>
      <c r="AA77" s="16"/>
      <c r="AB77" s="16"/>
      <c r="AC77" s="16"/>
      <c r="AD77" s="16"/>
      <c r="AN77" s="16"/>
      <c r="AO77" s="16"/>
      <c r="AP77" s="16"/>
      <c r="AQ77" s="16"/>
      <c r="AR77" s="16"/>
      <c r="AS77" s="16"/>
      <c r="AT77" s="16"/>
      <c r="AU77" s="16"/>
      <c r="AV77" s="16"/>
      <c r="AW77" s="16"/>
      <c r="AX77" s="16"/>
      <c r="AY77" s="16"/>
      <c r="AZ77" s="16"/>
      <c r="BA77" s="16"/>
      <c r="BB77" s="16"/>
      <c r="BC77" s="16"/>
      <c r="BD77" s="16"/>
      <c r="BE77" s="16"/>
      <c r="BF77" s="16"/>
      <c r="BG77" s="16"/>
      <c r="BH77" s="16"/>
      <c r="BI77" s="16"/>
      <c r="BJ77" s="16"/>
      <c r="BL77" s="16"/>
      <c r="BM77" s="16"/>
      <c r="BN77" s="16"/>
      <c r="BO77" s="16"/>
      <c r="BP77" s="16"/>
      <c r="BQ77" s="16"/>
      <c r="BR77" s="16"/>
      <c r="BS77" s="16"/>
      <c r="BT77" s="16"/>
      <c r="BU77" s="16"/>
      <c r="BV77" s="16"/>
      <c r="BW77" s="16"/>
      <c r="BX77" s="16"/>
      <c r="BY77" s="16"/>
      <c r="BZ77" s="16"/>
      <c r="CA77" s="16"/>
      <c r="CB77" s="16"/>
      <c r="CC77" s="16"/>
      <c r="CD77" s="16"/>
      <c r="CE77" s="16"/>
      <c r="CF77" s="16"/>
      <c r="CG77" s="16"/>
      <c r="CH77" s="16"/>
      <c r="CI77" s="16"/>
    </row>
    <row r="78" ht="14.25">
      <c r="B78" s="68"/>
      <c r="C78" s="69"/>
      <c r="D78" s="69"/>
      <c r="E78" s="69"/>
      <c r="F78" s="69"/>
      <c r="G78" s="69"/>
      <c r="H78" s="69"/>
      <c r="I78" s="69"/>
      <c r="J78" s="69"/>
      <c r="K78" s="69"/>
      <c r="L78" s="69"/>
      <c r="M78" s="69"/>
      <c r="N78" s="69"/>
      <c r="O78" s="69"/>
      <c r="P78" s="69"/>
      <c r="Q78" s="69"/>
      <c r="R78" s="69"/>
      <c r="U78" s="16"/>
      <c r="V78" s="16"/>
      <c r="W78" s="16"/>
      <c r="X78" s="16"/>
      <c r="Y78" s="16"/>
      <c r="Z78" s="16"/>
      <c r="AA78" s="16"/>
      <c r="AB78" s="16"/>
      <c r="AC78" s="16"/>
      <c r="AD78" s="16"/>
      <c r="AN78" s="16"/>
      <c r="AO78" s="16"/>
      <c r="AP78" s="16"/>
      <c r="AQ78" s="16"/>
      <c r="AR78" s="16"/>
      <c r="AS78" s="16"/>
      <c r="AT78" s="16"/>
      <c r="AU78" s="16"/>
      <c r="AV78" s="16"/>
      <c r="AW78" s="16"/>
      <c r="AX78" s="16"/>
      <c r="AY78" s="16"/>
      <c r="AZ78" s="16"/>
      <c r="BA78" s="16"/>
      <c r="BB78" s="16"/>
      <c r="BC78" s="16"/>
      <c r="BD78" s="16"/>
      <c r="BE78" s="16"/>
      <c r="BF78" s="16"/>
      <c r="BG78" s="16"/>
      <c r="BH78" s="16"/>
      <c r="BI78" s="16"/>
      <c r="BJ78" s="16"/>
      <c r="BL78" s="16"/>
      <c r="BM78" s="16"/>
      <c r="BN78" s="16"/>
      <c r="BO78" s="16"/>
      <c r="BP78" s="16"/>
      <c r="BQ78" s="16"/>
      <c r="BR78" s="16"/>
      <c r="BS78" s="16"/>
      <c r="BT78" s="16"/>
      <c r="BU78" s="16"/>
      <c r="BV78" s="16"/>
      <c r="BW78" s="16"/>
      <c r="BX78" s="16"/>
      <c r="BY78" s="16"/>
      <c r="BZ78" s="16"/>
      <c r="CA78" s="16"/>
      <c r="CB78" s="16"/>
      <c r="CC78" s="16"/>
      <c r="CD78" s="16"/>
      <c r="CE78" s="16"/>
      <c r="CF78" s="16"/>
      <c r="CG78" s="16"/>
      <c r="CH78" s="16"/>
      <c r="CI78" s="16"/>
    </row>
    <row r="79" ht="14.25">
      <c r="B79" s="68"/>
      <c r="C79" s="69"/>
      <c r="D79" s="69"/>
      <c r="E79" s="69"/>
      <c r="F79" s="69"/>
      <c r="G79" s="69"/>
      <c r="H79" s="69"/>
      <c r="I79" s="69"/>
      <c r="J79" s="69"/>
      <c r="K79" s="69"/>
      <c r="L79" s="69"/>
      <c r="M79" s="69"/>
      <c r="N79" s="69"/>
      <c r="O79" s="69"/>
      <c r="P79" s="69"/>
      <c r="Q79" s="69"/>
      <c r="R79" s="69"/>
      <c r="U79" s="16"/>
      <c r="V79" s="16"/>
      <c r="W79" s="16"/>
      <c r="X79" s="16"/>
      <c r="Y79" s="16"/>
      <c r="Z79" s="16"/>
      <c r="AA79" s="16"/>
      <c r="AB79" s="16"/>
      <c r="AC79" s="16"/>
      <c r="AD79" s="16"/>
      <c r="AN79" s="16"/>
      <c r="AO79" s="16"/>
      <c r="AP79" s="16"/>
      <c r="AQ79" s="16"/>
      <c r="AR79" s="16"/>
      <c r="AS79" s="16"/>
      <c r="AT79" s="16"/>
      <c r="AU79" s="16"/>
      <c r="AV79" s="16"/>
      <c r="AW79" s="16"/>
      <c r="AX79" s="16"/>
      <c r="AY79" s="16"/>
      <c r="AZ79" s="16"/>
      <c r="BA79" s="16"/>
      <c r="BB79" s="16"/>
      <c r="BC79" s="16"/>
      <c r="BD79" s="16"/>
      <c r="BE79" s="16"/>
      <c r="BF79" s="16"/>
      <c r="BG79" s="16"/>
      <c r="BH79" s="16"/>
      <c r="BI79" s="16"/>
      <c r="BJ79" s="16"/>
      <c r="BL79" s="16"/>
      <c r="BM79" s="16"/>
      <c r="BN79" s="16"/>
      <c r="BO79" s="16"/>
      <c r="BP79" s="16"/>
      <c r="BQ79" s="16"/>
      <c r="BR79" s="16"/>
      <c r="BS79" s="16"/>
      <c r="BT79" s="16"/>
      <c r="BU79" s="16"/>
      <c r="BV79" s="16"/>
      <c r="BW79" s="16"/>
      <c r="BX79" s="16"/>
      <c r="BY79" s="17"/>
      <c r="BZ79" s="16"/>
      <c r="CA79" s="16"/>
      <c r="CB79" s="16"/>
      <c r="CC79" s="16"/>
      <c r="CD79" s="16"/>
      <c r="CE79" s="16"/>
      <c r="CF79" s="16"/>
      <c r="CG79" s="16"/>
      <c r="CH79" s="16"/>
      <c r="CI79" s="16"/>
    </row>
    <row r="80" ht="14.25">
      <c r="B80" s="68"/>
      <c r="C80" s="69"/>
      <c r="D80" s="69"/>
      <c r="E80" s="69"/>
      <c r="F80" s="69"/>
      <c r="G80" s="69"/>
      <c r="H80" s="69"/>
      <c r="I80" s="69"/>
      <c r="J80" s="69"/>
      <c r="K80" s="69"/>
      <c r="L80" s="69"/>
      <c r="M80" s="69"/>
      <c r="N80" s="69"/>
      <c r="O80" s="69"/>
      <c r="P80" s="69"/>
      <c r="Q80" s="69"/>
      <c r="R80" s="69"/>
      <c r="U80" s="16"/>
      <c r="V80" s="16"/>
      <c r="W80" s="16"/>
      <c r="X80" s="16"/>
      <c r="Y80" s="16"/>
      <c r="Z80" s="16"/>
      <c r="AA80" s="16"/>
      <c r="AB80" s="16"/>
      <c r="AC80" s="16"/>
      <c r="AD80" s="16"/>
      <c r="AN80" s="16"/>
      <c r="AO80" s="16"/>
      <c r="AP80" s="16"/>
      <c r="AQ80" s="16"/>
      <c r="AR80" s="16"/>
      <c r="AS80" s="16"/>
      <c r="AT80" s="16"/>
      <c r="AU80" s="16"/>
      <c r="AV80" s="16"/>
      <c r="AW80" s="16"/>
      <c r="AX80" s="16"/>
      <c r="AY80" s="16"/>
      <c r="AZ80" s="16"/>
      <c r="BA80" s="16"/>
      <c r="BB80" s="16"/>
      <c r="BC80" s="16"/>
      <c r="BD80" s="16"/>
      <c r="BE80" s="16"/>
      <c r="BF80" s="16"/>
      <c r="BG80" s="16"/>
      <c r="BH80" s="16"/>
      <c r="BI80" s="16"/>
      <c r="BJ80" s="16"/>
      <c r="BL80" s="16"/>
      <c r="BM80" s="16"/>
      <c r="BN80" s="16"/>
      <c r="BO80" s="16"/>
      <c r="BP80" s="16"/>
      <c r="BQ80" s="16"/>
      <c r="BR80" s="16"/>
      <c r="BS80" s="16"/>
      <c r="BT80" s="16"/>
      <c r="BU80" s="16"/>
      <c r="BV80" s="16"/>
      <c r="BW80" s="16"/>
      <c r="BX80" s="16"/>
      <c r="BY80" s="16"/>
      <c r="BZ80" s="16"/>
      <c r="CA80" s="16"/>
      <c r="CB80" s="16"/>
      <c r="CC80" s="16"/>
      <c r="CD80" s="16"/>
      <c r="CE80" s="16"/>
      <c r="CF80" s="16"/>
      <c r="CG80" s="16"/>
      <c r="CH80" s="16"/>
      <c r="CI80" s="16"/>
    </row>
    <row r="81" ht="14.25">
      <c r="B81" s="68"/>
      <c r="C81" s="69"/>
      <c r="D81" s="69"/>
      <c r="E81" s="69"/>
      <c r="F81" s="69"/>
      <c r="G81" s="69"/>
      <c r="H81" s="69"/>
      <c r="I81" s="69"/>
      <c r="J81" s="69"/>
      <c r="K81" s="69"/>
      <c r="L81" s="69"/>
      <c r="M81" s="69"/>
      <c r="N81" s="69"/>
      <c r="O81" s="69"/>
      <c r="P81" s="69"/>
      <c r="Q81" s="69"/>
      <c r="R81" s="69"/>
      <c r="U81" s="16"/>
      <c r="V81" s="16"/>
      <c r="W81" s="16"/>
      <c r="X81" s="16"/>
      <c r="Y81" s="16"/>
      <c r="Z81" s="16"/>
      <c r="AA81" s="16"/>
      <c r="AB81" s="16"/>
      <c r="AC81" s="16"/>
      <c r="AD81" s="16"/>
      <c r="AN81" s="16"/>
      <c r="AO81" s="16"/>
      <c r="AP81" s="16"/>
      <c r="AQ81" s="16"/>
      <c r="AR81" s="16"/>
      <c r="AS81" s="16"/>
      <c r="AT81" s="16"/>
      <c r="AU81" s="16"/>
      <c r="AV81" s="16"/>
      <c r="AW81" s="16"/>
      <c r="AX81" s="16"/>
      <c r="AY81" s="16"/>
      <c r="AZ81" s="16"/>
      <c r="BA81" s="16"/>
      <c r="BB81" s="16"/>
      <c r="BC81" s="16"/>
      <c r="BD81" s="16"/>
      <c r="BE81" s="16"/>
      <c r="BF81" s="16"/>
      <c r="BG81" s="16"/>
      <c r="BH81" s="16"/>
      <c r="BI81" s="16"/>
      <c r="BJ81" s="16"/>
      <c r="BL81" s="16"/>
      <c r="BM81" s="16"/>
      <c r="BN81" s="16"/>
      <c r="BO81" s="16"/>
      <c r="BP81" s="16"/>
      <c r="BQ81" s="16"/>
      <c r="BR81" s="16"/>
      <c r="BS81" s="16"/>
      <c r="BT81" s="16"/>
      <c r="BU81" s="16"/>
      <c r="BV81" s="16"/>
      <c r="BW81" s="16"/>
      <c r="BX81" s="16"/>
      <c r="BY81" s="16"/>
      <c r="BZ81" s="16"/>
      <c r="CA81" s="16"/>
      <c r="CB81" s="16"/>
      <c r="CC81" s="16"/>
      <c r="CD81" s="16"/>
      <c r="CE81" s="16"/>
      <c r="CF81" s="16"/>
      <c r="CG81" s="16"/>
      <c r="CH81" s="16"/>
      <c r="CI81" s="16"/>
    </row>
    <row r="82" ht="14.25">
      <c r="B82" s="68"/>
      <c r="C82" s="69"/>
      <c r="D82" s="69"/>
      <c r="E82" s="69"/>
      <c r="F82" s="69"/>
      <c r="G82" s="69"/>
      <c r="H82" s="69"/>
      <c r="I82" s="69"/>
      <c r="J82" s="69"/>
      <c r="K82" s="69"/>
      <c r="L82" s="69"/>
      <c r="M82" s="69"/>
      <c r="N82" s="69"/>
      <c r="O82" s="69"/>
      <c r="P82" s="69"/>
      <c r="Q82" s="69"/>
      <c r="R82" s="69"/>
      <c r="U82" s="16"/>
      <c r="V82" s="16"/>
      <c r="W82" s="16"/>
      <c r="X82" s="16"/>
      <c r="Y82" s="16"/>
      <c r="Z82" s="16"/>
      <c r="AA82" s="16"/>
      <c r="AB82" s="16"/>
      <c r="AC82" s="16"/>
      <c r="AD82" s="16"/>
      <c r="AN82" s="16"/>
      <c r="AO82" s="16"/>
      <c r="AP82" s="16"/>
      <c r="AQ82" s="16"/>
      <c r="AR82" s="16"/>
      <c r="AS82" s="16"/>
      <c r="AT82" s="16"/>
      <c r="AU82" s="16"/>
      <c r="AV82" s="16"/>
      <c r="AW82" s="16"/>
      <c r="AX82" s="16"/>
      <c r="AY82" s="16"/>
      <c r="AZ82" s="16"/>
      <c r="BA82" s="16"/>
      <c r="BB82" s="16"/>
      <c r="BC82" s="16"/>
      <c r="BD82" s="16"/>
      <c r="BE82" s="16"/>
      <c r="BF82" s="16"/>
      <c r="BG82" s="16"/>
      <c r="BH82" s="16"/>
      <c r="BI82" s="16"/>
      <c r="BJ82" s="16"/>
      <c r="BL82" s="16"/>
      <c r="BM82" s="16"/>
      <c r="BN82" s="16"/>
      <c r="BO82" s="16"/>
      <c r="BP82" s="16"/>
      <c r="BQ82" s="16"/>
      <c r="BR82" s="16"/>
      <c r="BS82" s="16"/>
      <c r="BT82" s="16"/>
      <c r="BU82" s="16"/>
      <c r="BV82" s="16"/>
      <c r="BW82" s="16"/>
      <c r="BX82" s="16"/>
      <c r="BY82" s="16"/>
      <c r="BZ82" s="16"/>
      <c r="CA82" s="16"/>
      <c r="CB82" s="16"/>
      <c r="CC82" s="16"/>
      <c r="CD82" s="16"/>
      <c r="CE82" s="16"/>
      <c r="CF82" s="16"/>
      <c r="CG82" s="16"/>
      <c r="CH82" s="16"/>
      <c r="CI82" s="16"/>
    </row>
    <row r="83" ht="14.25">
      <c r="B83" s="68"/>
      <c r="C83" s="69"/>
      <c r="D83" s="69"/>
      <c r="E83" s="69"/>
      <c r="F83" s="69"/>
      <c r="G83" s="69"/>
      <c r="H83" s="69"/>
      <c r="I83" s="69"/>
      <c r="J83" s="69"/>
      <c r="K83" s="69"/>
      <c r="L83" s="69"/>
      <c r="M83" s="69"/>
      <c r="N83" s="69"/>
      <c r="O83" s="69"/>
      <c r="P83" s="69"/>
      <c r="Q83" s="69"/>
      <c r="R83" s="69"/>
      <c r="U83" s="16"/>
      <c r="V83" s="16"/>
      <c r="W83" s="16"/>
      <c r="X83" s="16"/>
      <c r="Y83" s="16"/>
      <c r="Z83" s="16"/>
      <c r="AA83" s="16"/>
      <c r="AB83" s="16"/>
      <c r="AC83" s="16"/>
      <c r="AD83" s="16"/>
      <c r="AN83" s="16"/>
      <c r="AO83" s="16"/>
      <c r="AP83" s="16"/>
      <c r="AQ83" s="16"/>
      <c r="AR83" s="16"/>
      <c r="AS83" s="16"/>
      <c r="AT83" s="16"/>
      <c r="AU83" s="16"/>
      <c r="AV83" s="16"/>
      <c r="AW83" s="16"/>
      <c r="AX83" s="16"/>
      <c r="AY83" s="16"/>
      <c r="AZ83" s="16"/>
      <c r="BA83" s="16"/>
      <c r="BB83" s="16"/>
      <c r="BC83" s="16"/>
      <c r="BD83" s="16"/>
      <c r="BE83" s="16"/>
      <c r="BF83" s="16"/>
      <c r="BG83" s="16"/>
      <c r="BH83" s="16"/>
      <c r="BI83" s="16"/>
      <c r="BJ83" s="16"/>
      <c r="BL83" s="16"/>
      <c r="BM83" s="16"/>
      <c r="BN83" s="16"/>
      <c r="BO83" s="16"/>
      <c r="BP83" s="16"/>
      <c r="BQ83" s="16"/>
      <c r="BR83" s="16"/>
      <c r="BS83" s="16"/>
      <c r="BT83" s="16"/>
      <c r="BU83" s="16"/>
      <c r="BV83" s="16"/>
      <c r="BW83" s="16"/>
      <c r="BX83" s="16"/>
      <c r="BY83" s="16"/>
      <c r="BZ83" s="16"/>
      <c r="CA83" s="16"/>
      <c r="CB83" s="16"/>
      <c r="CC83" s="16"/>
      <c r="CD83" s="16"/>
      <c r="CE83" s="16"/>
      <c r="CF83" s="16"/>
      <c r="CG83" s="16"/>
      <c r="CH83" s="16"/>
      <c r="CI83" s="16"/>
    </row>
    <row r="84" ht="14.25">
      <c r="B84" s="68"/>
      <c r="C84" s="69"/>
      <c r="D84" s="69"/>
      <c r="E84" s="69"/>
      <c r="F84" s="69"/>
      <c r="G84" s="69"/>
      <c r="H84" s="69"/>
      <c r="I84" s="69"/>
      <c r="J84" s="69"/>
      <c r="K84" s="69"/>
      <c r="L84" s="69"/>
      <c r="M84" s="69"/>
      <c r="N84" s="69"/>
      <c r="O84" s="69"/>
      <c r="P84" s="69"/>
      <c r="Q84" s="69"/>
      <c r="R84" s="69"/>
      <c r="U84" s="16"/>
      <c r="V84" s="16"/>
      <c r="W84" s="16"/>
      <c r="X84" s="16"/>
      <c r="Y84" s="16"/>
      <c r="Z84" s="16"/>
      <c r="AA84" s="16"/>
      <c r="AB84" s="16"/>
      <c r="AC84" s="16"/>
      <c r="AD84" s="16"/>
      <c r="AN84" s="16"/>
      <c r="AO84" s="16"/>
      <c r="AP84" s="16"/>
      <c r="AQ84" s="16"/>
      <c r="AR84" s="16"/>
      <c r="AS84" s="16"/>
      <c r="AT84" s="16"/>
      <c r="AU84" s="16"/>
      <c r="AV84" s="16"/>
      <c r="AW84" s="16"/>
      <c r="AX84" s="16"/>
      <c r="AY84" s="16"/>
      <c r="AZ84" s="16"/>
      <c r="BA84" s="16"/>
      <c r="BB84" s="16"/>
      <c r="BC84" s="16"/>
      <c r="BD84" s="16"/>
      <c r="BE84" s="16"/>
      <c r="BF84" s="16"/>
      <c r="BG84" s="16"/>
      <c r="BH84" s="16"/>
      <c r="BI84" s="16"/>
      <c r="BJ84" s="16"/>
      <c r="BL84" s="16"/>
      <c r="BM84" s="16"/>
      <c r="BN84" s="16"/>
      <c r="BO84" s="16"/>
      <c r="BP84" s="16"/>
      <c r="BQ84" s="16"/>
      <c r="BR84" s="16"/>
      <c r="BS84" s="16"/>
      <c r="BT84" s="16"/>
      <c r="BU84" s="16"/>
      <c r="BV84" s="16"/>
      <c r="BW84" s="16"/>
      <c r="BX84" s="16"/>
      <c r="BY84" s="16"/>
      <c r="BZ84" s="16"/>
      <c r="CA84" s="16"/>
      <c r="CB84" s="16"/>
      <c r="CC84" s="16"/>
      <c r="CD84" s="16"/>
      <c r="CE84" s="16"/>
      <c r="CF84" s="16"/>
      <c r="CG84" s="16"/>
      <c r="CH84" s="16"/>
      <c r="CI84" s="16"/>
    </row>
    <row r="85" ht="14.25">
      <c r="B85" s="68"/>
      <c r="C85" s="69"/>
      <c r="D85" s="69"/>
      <c r="E85" s="69"/>
      <c r="F85" s="69"/>
      <c r="G85" s="69"/>
      <c r="H85" s="69"/>
      <c r="I85" s="69"/>
      <c r="J85" s="69"/>
      <c r="K85" s="69"/>
      <c r="L85" s="69"/>
      <c r="M85" s="69"/>
      <c r="N85" s="69"/>
      <c r="O85" s="69"/>
      <c r="P85" s="69"/>
      <c r="Q85" s="69"/>
      <c r="R85" s="69"/>
      <c r="U85" s="16"/>
      <c r="V85" s="16"/>
      <c r="W85" s="16"/>
      <c r="X85" s="16"/>
      <c r="Y85" s="16"/>
      <c r="Z85" s="16"/>
      <c r="AA85" s="16"/>
      <c r="AB85" s="16"/>
      <c r="AC85" s="16"/>
      <c r="AD85" s="16"/>
      <c r="AN85" s="16"/>
      <c r="AO85" s="16"/>
      <c r="AP85" s="16"/>
      <c r="AQ85" s="16"/>
      <c r="AR85" s="16"/>
      <c r="AS85" s="16"/>
      <c r="AT85" s="16"/>
      <c r="AU85" s="16"/>
      <c r="AV85" s="16"/>
      <c r="AW85" s="16"/>
      <c r="AX85" s="16"/>
      <c r="AY85" s="16"/>
      <c r="AZ85" s="16"/>
      <c r="BA85" s="16"/>
      <c r="BB85" s="16"/>
      <c r="BC85" s="16"/>
      <c r="BD85" s="16"/>
      <c r="BE85" s="16"/>
      <c r="BF85" s="16"/>
      <c r="BG85" s="16"/>
      <c r="BH85" s="16"/>
      <c r="BI85" s="16"/>
      <c r="BJ85" s="16"/>
      <c r="BL85" s="16"/>
      <c r="BM85" s="16"/>
      <c r="BN85" s="16"/>
      <c r="BO85" s="16"/>
      <c r="BP85" s="16"/>
      <c r="BQ85" s="16"/>
      <c r="BR85" s="16"/>
      <c r="BS85" s="16"/>
      <c r="BT85" s="16"/>
      <c r="BU85" s="16"/>
      <c r="BV85" s="16"/>
      <c r="BW85" s="16"/>
      <c r="BX85" s="16"/>
      <c r="BY85" s="16"/>
      <c r="BZ85" s="16"/>
      <c r="CA85" s="16"/>
      <c r="CB85" s="16"/>
      <c r="CC85" s="16"/>
      <c r="CD85" s="16"/>
      <c r="CE85" s="16"/>
      <c r="CF85" s="16"/>
      <c r="CG85" s="16"/>
      <c r="CH85" s="16"/>
      <c r="CI85" s="16"/>
    </row>
    <row r="86" ht="14.25">
      <c r="B86" s="68"/>
      <c r="C86" s="69"/>
      <c r="D86" s="69"/>
      <c r="E86" s="69"/>
      <c r="F86" s="69"/>
      <c r="G86" s="69"/>
      <c r="H86" s="69"/>
      <c r="I86" s="69"/>
      <c r="J86" s="69"/>
      <c r="K86" s="69"/>
      <c r="L86" s="69"/>
      <c r="M86" s="69"/>
      <c r="N86" s="69"/>
      <c r="O86" s="69"/>
      <c r="P86" s="69"/>
      <c r="Q86" s="69"/>
      <c r="R86" s="69"/>
      <c r="U86" s="16"/>
      <c r="V86" s="16"/>
      <c r="W86" s="16"/>
      <c r="X86" s="16"/>
      <c r="Y86" s="16"/>
      <c r="Z86" s="16"/>
      <c r="AA86" s="16"/>
      <c r="AB86" s="16"/>
      <c r="AC86" s="16"/>
      <c r="AD86" s="16"/>
      <c r="AN86" s="16"/>
      <c r="AO86" s="16"/>
      <c r="AP86" s="16"/>
      <c r="AQ86" s="16"/>
      <c r="AR86" s="16"/>
      <c r="AS86" s="16"/>
      <c r="AT86" s="16"/>
      <c r="AU86" s="16"/>
      <c r="AV86" s="16"/>
      <c r="AW86" s="16"/>
      <c r="AX86" s="16"/>
      <c r="AY86" s="16"/>
      <c r="AZ86" s="16"/>
      <c r="BA86" s="16"/>
      <c r="BB86" s="16"/>
      <c r="BC86" s="16"/>
      <c r="BD86" s="16"/>
      <c r="BE86" s="16"/>
      <c r="BF86" s="16"/>
      <c r="BG86" s="16"/>
      <c r="BH86" s="16"/>
      <c r="BI86" s="16"/>
      <c r="BJ86" s="16"/>
      <c r="BL86" s="16"/>
      <c r="BM86" s="16"/>
      <c r="BN86" s="16"/>
      <c r="BO86" s="16"/>
      <c r="BP86" s="16"/>
      <c r="BQ86" s="16"/>
      <c r="BR86" s="16"/>
      <c r="BS86" s="16"/>
      <c r="BT86" s="16"/>
      <c r="BU86" s="16"/>
      <c r="BV86" s="16"/>
      <c r="BW86" s="16"/>
      <c r="BX86" s="16"/>
      <c r="BY86" s="16"/>
      <c r="BZ86" s="16"/>
      <c r="CA86" s="16"/>
      <c r="CB86" s="16"/>
      <c r="CC86" s="16"/>
      <c r="CD86" s="16"/>
      <c r="CE86" s="16"/>
      <c r="CF86" s="16"/>
      <c r="CG86" s="16"/>
      <c r="CH86" s="16"/>
      <c r="CI86" s="16"/>
    </row>
    <row r="87" ht="14.25">
      <c r="B87" s="68"/>
      <c r="C87" s="69"/>
      <c r="D87" s="69"/>
      <c r="E87" s="69"/>
      <c r="F87" s="69"/>
      <c r="G87" s="69"/>
      <c r="H87" s="69"/>
      <c r="I87" s="69"/>
      <c r="J87" s="69"/>
      <c r="K87" s="69"/>
      <c r="L87" s="69"/>
      <c r="M87" s="69"/>
      <c r="N87" s="69"/>
      <c r="O87" s="69"/>
      <c r="P87" s="69"/>
      <c r="Q87" s="69"/>
      <c r="R87" s="69"/>
      <c r="U87" s="16"/>
      <c r="V87" s="16"/>
      <c r="W87" s="16"/>
      <c r="X87" s="16"/>
      <c r="Y87" s="16"/>
      <c r="Z87" s="16"/>
      <c r="AA87" s="16"/>
      <c r="AB87" s="16"/>
      <c r="AC87" s="16"/>
      <c r="AD87" s="16"/>
      <c r="AN87" s="16"/>
      <c r="AO87" s="16"/>
      <c r="AP87" s="16"/>
      <c r="AQ87" s="16"/>
      <c r="AR87" s="16"/>
      <c r="AS87" s="16"/>
      <c r="AT87" s="16"/>
      <c r="AU87" s="16"/>
      <c r="AV87" s="16"/>
      <c r="AW87" s="16"/>
      <c r="AX87" s="16"/>
      <c r="AY87" s="16"/>
      <c r="AZ87" s="16"/>
      <c r="BA87" s="16"/>
      <c r="BB87" s="16"/>
      <c r="BC87" s="16"/>
      <c r="BD87" s="16"/>
      <c r="BE87" s="16"/>
      <c r="BF87" s="16"/>
      <c r="BG87" s="16"/>
      <c r="BH87" s="16"/>
      <c r="BI87" s="16"/>
      <c r="BJ87" s="16"/>
      <c r="BL87" s="16"/>
      <c r="BM87" s="16"/>
      <c r="BN87" s="16"/>
      <c r="BO87" s="16"/>
      <c r="BP87" s="16"/>
      <c r="BQ87" s="16"/>
      <c r="BR87" s="16"/>
      <c r="BS87" s="16"/>
      <c r="BT87" s="16"/>
      <c r="BU87" s="16"/>
      <c r="BV87" s="16"/>
      <c r="BW87" s="16"/>
      <c r="BX87" s="16"/>
      <c r="BY87" s="16"/>
      <c r="BZ87" s="16"/>
      <c r="CA87" s="16"/>
      <c r="CB87" s="16"/>
      <c r="CC87" s="16"/>
      <c r="CD87" s="16"/>
      <c r="CE87" s="16"/>
      <c r="CF87" s="16"/>
      <c r="CG87" s="16"/>
      <c r="CH87" s="16"/>
      <c r="CI87" s="16"/>
    </row>
    <row r="88" ht="14.25">
      <c r="B88" s="71"/>
      <c r="C88" s="16"/>
      <c r="D88" s="16"/>
      <c r="E88" s="16"/>
      <c r="F88" s="16"/>
      <c r="G88" s="16"/>
      <c r="H88" s="16"/>
      <c r="I88" s="16"/>
      <c r="J88" s="69"/>
      <c r="K88" s="69"/>
      <c r="L88" s="69"/>
      <c r="M88" s="69"/>
      <c r="N88" s="69"/>
      <c r="O88" s="69"/>
      <c r="P88" s="69"/>
      <c r="Q88" s="69"/>
      <c r="R88" s="69"/>
      <c r="U88" s="16"/>
      <c r="V88" s="16"/>
      <c r="W88" s="16"/>
      <c r="X88" s="16"/>
      <c r="Y88" s="16"/>
      <c r="Z88" s="16"/>
      <c r="AA88" s="16"/>
      <c r="AB88" s="16"/>
      <c r="AC88" s="16"/>
      <c r="AD88" s="16"/>
      <c r="AN88" s="16"/>
      <c r="AO88" s="16"/>
      <c r="AP88" s="16"/>
      <c r="AQ88" s="16"/>
      <c r="AR88" s="16"/>
      <c r="AS88" s="16"/>
      <c r="AT88" s="16"/>
      <c r="AU88" s="16"/>
      <c r="AV88" s="16"/>
      <c r="AW88" s="16"/>
      <c r="AX88" s="16"/>
      <c r="AY88" s="16"/>
      <c r="AZ88" s="16"/>
      <c r="BA88" s="16"/>
      <c r="BB88" s="16"/>
      <c r="BC88" s="16"/>
      <c r="BD88" s="16"/>
      <c r="BE88" s="16"/>
      <c r="BF88" s="16"/>
      <c r="BG88" s="16"/>
      <c r="BH88" s="16"/>
      <c r="BI88" s="16"/>
      <c r="BJ88" s="16"/>
      <c r="BL88" s="16"/>
      <c r="BM88" s="16"/>
      <c r="BN88" s="16"/>
      <c r="BO88" s="16"/>
      <c r="BP88" s="16"/>
      <c r="BQ88" s="16"/>
      <c r="BR88" s="16"/>
      <c r="BS88" s="16"/>
      <c r="BT88" s="16"/>
      <c r="BU88" s="16"/>
      <c r="BV88" s="16"/>
      <c r="BW88" s="16"/>
      <c r="BX88" s="16"/>
      <c r="BY88" s="16"/>
      <c r="BZ88" s="16"/>
      <c r="CA88" s="16"/>
      <c r="CB88" s="16"/>
      <c r="CC88" s="16"/>
      <c r="CD88" s="16"/>
      <c r="CE88" s="16"/>
      <c r="CF88" s="16"/>
      <c r="CG88" s="16"/>
      <c r="CH88" s="16"/>
      <c r="CI88" s="16"/>
    </row>
    <row r="89" ht="14.25">
      <c r="B89" s="71"/>
      <c r="C89" s="72"/>
      <c r="D89" s="73"/>
      <c r="E89" s="72"/>
      <c r="F89" s="73"/>
      <c r="G89" s="74"/>
      <c r="H89" s="16"/>
      <c r="I89" s="16"/>
      <c r="J89" s="69"/>
      <c r="K89" s="69"/>
      <c r="L89" s="69"/>
      <c r="M89" s="69"/>
      <c r="N89" s="69"/>
      <c r="O89" s="69"/>
      <c r="P89" s="69"/>
      <c r="Q89" s="69"/>
      <c r="R89" s="69"/>
      <c r="U89" s="16"/>
      <c r="V89" s="16"/>
      <c r="W89" s="16"/>
      <c r="X89" s="16"/>
      <c r="Y89" s="16"/>
      <c r="Z89" s="16"/>
      <c r="AA89" s="16"/>
      <c r="AB89" s="16"/>
      <c r="AC89" s="16"/>
      <c r="AD89" s="16"/>
      <c r="AN89" s="16"/>
      <c r="AO89" s="16"/>
      <c r="AP89" s="16"/>
      <c r="AQ89" s="16"/>
      <c r="AR89" s="16"/>
      <c r="AS89" s="16"/>
      <c r="AT89" s="16"/>
      <c r="AU89" s="16"/>
      <c r="AV89" s="16"/>
      <c r="AW89" s="16"/>
      <c r="AX89" s="16"/>
      <c r="AY89" s="16"/>
      <c r="AZ89" s="16"/>
      <c r="BA89" s="16"/>
      <c r="BB89" s="16"/>
      <c r="BC89" s="16"/>
      <c r="BD89" s="16"/>
      <c r="BE89" s="16"/>
      <c r="BF89" s="16"/>
      <c r="BG89" s="16"/>
      <c r="BH89" s="16"/>
      <c r="BI89" s="16"/>
      <c r="BJ89" s="16"/>
      <c r="BL89" s="16"/>
      <c r="BM89" s="16"/>
      <c r="BN89" s="16"/>
      <c r="BO89" s="16"/>
      <c r="BP89" s="16"/>
      <c r="BQ89" s="16"/>
      <c r="BR89" s="16"/>
      <c r="BS89" s="16"/>
      <c r="BT89" s="16"/>
      <c r="BU89" s="16"/>
      <c r="BV89" s="16"/>
      <c r="BW89" s="16"/>
      <c r="BX89" s="16"/>
      <c r="BY89" s="16"/>
      <c r="BZ89" s="16"/>
      <c r="CA89" s="16"/>
      <c r="CB89" s="16"/>
      <c r="CC89" s="16"/>
      <c r="CD89" s="16"/>
      <c r="CE89" s="16"/>
      <c r="CF89" s="16"/>
      <c r="CG89" s="16"/>
      <c r="CH89" s="16"/>
      <c r="CI89" s="16"/>
    </row>
    <row r="90" ht="14.25">
      <c r="B90" s="71"/>
      <c r="C90" s="72"/>
      <c r="D90" s="73"/>
      <c r="E90" s="72"/>
      <c r="F90" s="73"/>
      <c r="G90" s="74"/>
      <c r="H90" s="16"/>
      <c r="I90" s="16"/>
      <c r="J90" s="69"/>
      <c r="K90" s="69"/>
      <c r="L90" s="69"/>
      <c r="M90" s="69"/>
      <c r="N90" s="69"/>
      <c r="O90" s="69"/>
      <c r="P90" s="69"/>
      <c r="Q90" s="69"/>
      <c r="R90" s="69"/>
      <c r="U90" s="16"/>
      <c r="V90" s="16"/>
      <c r="W90" s="16"/>
      <c r="X90" s="16"/>
      <c r="Y90" s="16"/>
      <c r="Z90" s="16"/>
      <c r="AA90" s="16"/>
      <c r="AB90" s="16"/>
      <c r="AC90" s="16"/>
      <c r="AD90" s="16"/>
      <c r="AN90" s="16"/>
      <c r="AO90" s="16"/>
      <c r="AP90" s="16"/>
      <c r="AQ90" s="16"/>
      <c r="AR90" s="16"/>
      <c r="AS90" s="16"/>
      <c r="AT90" s="16"/>
      <c r="AU90" s="16"/>
      <c r="AV90" s="16"/>
      <c r="AW90" s="16"/>
      <c r="AX90" s="16"/>
      <c r="AY90" s="16"/>
      <c r="AZ90" s="16"/>
      <c r="BA90" s="16"/>
      <c r="BB90" s="16"/>
      <c r="BC90" s="16"/>
      <c r="BD90" s="16"/>
      <c r="BE90" s="16"/>
      <c r="BF90" s="16"/>
      <c r="BG90" s="16"/>
      <c r="BH90" s="16"/>
      <c r="BI90" s="16"/>
      <c r="BJ90" s="16"/>
      <c r="BL90" s="16"/>
      <c r="BM90" s="16"/>
      <c r="BN90" s="16"/>
      <c r="BO90" s="16"/>
      <c r="BP90" s="16"/>
      <c r="BQ90" s="16"/>
      <c r="BR90" s="16"/>
      <c r="BS90" s="16"/>
      <c r="BT90" s="16"/>
      <c r="BU90" s="16"/>
      <c r="BV90" s="16"/>
      <c r="BW90" s="16"/>
      <c r="BX90" s="16"/>
      <c r="BY90" s="16"/>
      <c r="BZ90" s="16"/>
      <c r="CA90" s="16"/>
      <c r="CB90" s="16"/>
      <c r="CC90" s="16"/>
      <c r="CD90" s="16"/>
      <c r="CE90" s="16"/>
      <c r="CF90" s="16"/>
      <c r="CG90" s="16"/>
      <c r="CH90" s="16"/>
      <c r="CI90" s="16"/>
    </row>
    <row r="91" ht="14.25">
      <c r="B91" s="71"/>
      <c r="C91" s="17"/>
      <c r="D91" s="16"/>
      <c r="E91" s="16"/>
      <c r="F91" s="16"/>
      <c r="G91" s="16"/>
      <c r="H91" s="16"/>
      <c r="I91" s="16"/>
      <c r="J91" s="69"/>
      <c r="K91" s="69"/>
      <c r="L91" s="69"/>
      <c r="M91" s="69"/>
      <c r="N91" s="69"/>
      <c r="O91" s="69"/>
      <c r="P91" s="69"/>
      <c r="Q91" s="69"/>
      <c r="R91" s="69"/>
      <c r="U91" s="16"/>
      <c r="V91" s="16"/>
      <c r="W91" s="16"/>
      <c r="X91" s="16"/>
      <c r="Y91" s="16"/>
      <c r="Z91" s="16"/>
      <c r="AA91" s="16"/>
      <c r="AB91" s="16"/>
      <c r="AC91" s="16"/>
      <c r="AD91" s="16"/>
      <c r="AN91" s="16"/>
      <c r="AO91" s="16"/>
      <c r="AP91" s="16"/>
      <c r="AQ91" s="16"/>
      <c r="AR91" s="16"/>
      <c r="AS91" s="16"/>
      <c r="AT91" s="16"/>
      <c r="AU91" s="16"/>
      <c r="AV91" s="16"/>
      <c r="AW91" s="16"/>
      <c r="AX91" s="16"/>
      <c r="AY91" s="16"/>
      <c r="AZ91" s="16"/>
      <c r="BA91" s="16"/>
      <c r="BB91" s="16"/>
      <c r="BC91" s="16"/>
      <c r="BD91" s="16"/>
      <c r="BE91" s="16"/>
      <c r="BF91" s="16"/>
      <c r="BG91" s="16"/>
      <c r="BH91" s="16"/>
      <c r="BI91" s="16"/>
      <c r="BJ91" s="16"/>
      <c r="BL91" s="16"/>
      <c r="BM91" s="16"/>
      <c r="BN91" s="16"/>
      <c r="BO91" s="16"/>
      <c r="BP91" s="16"/>
      <c r="BQ91" s="16"/>
      <c r="BR91" s="16"/>
      <c r="BS91" s="16"/>
      <c r="BT91" s="16"/>
      <c r="BU91" s="16"/>
      <c r="BV91" s="16"/>
      <c r="BW91" s="16"/>
      <c r="BX91" s="16"/>
      <c r="BY91" s="16"/>
      <c r="BZ91" s="16"/>
      <c r="CA91" s="16"/>
      <c r="CB91" s="16"/>
      <c r="CC91" s="16"/>
      <c r="CD91" s="16"/>
      <c r="CE91" s="16"/>
      <c r="CF91" s="16"/>
      <c r="CG91" s="16"/>
      <c r="CH91" s="16"/>
      <c r="CI91" s="16"/>
    </row>
    <row r="92" ht="14.25">
      <c r="B92" s="71"/>
      <c r="C92" s="17"/>
      <c r="D92" s="16"/>
      <c r="E92" s="16"/>
      <c r="F92" s="16"/>
      <c r="G92" s="16"/>
      <c r="H92" s="16"/>
      <c r="I92" s="16"/>
      <c r="J92" s="69"/>
      <c r="K92" s="69"/>
      <c r="L92" s="69"/>
      <c r="M92" s="69"/>
      <c r="N92" s="69"/>
      <c r="O92" s="69"/>
      <c r="P92" s="69"/>
      <c r="Q92" s="69"/>
      <c r="R92" s="69"/>
      <c r="U92" s="16"/>
      <c r="V92" s="16"/>
      <c r="W92" s="16"/>
      <c r="X92" s="16"/>
      <c r="Y92" s="16"/>
      <c r="Z92" s="16"/>
      <c r="AA92" s="16"/>
      <c r="AB92" s="16"/>
      <c r="AC92" s="16"/>
      <c r="AD92" s="16"/>
      <c r="AN92" s="16"/>
      <c r="AO92" s="16"/>
      <c r="AP92" s="16"/>
      <c r="AQ92" s="16"/>
      <c r="AR92" s="16"/>
      <c r="AS92" s="16"/>
      <c r="AT92" s="16"/>
      <c r="AU92" s="16"/>
      <c r="AV92" s="16"/>
      <c r="AW92" s="16"/>
      <c r="AX92" s="16"/>
      <c r="AY92" s="16"/>
      <c r="AZ92" s="16"/>
      <c r="BA92" s="16"/>
      <c r="BB92" s="16"/>
      <c r="BC92" s="16"/>
      <c r="BD92" s="16"/>
      <c r="BE92" s="16"/>
      <c r="BF92" s="16"/>
      <c r="BG92" s="16"/>
      <c r="BH92" s="16"/>
      <c r="BI92" s="16"/>
      <c r="BJ92" s="16"/>
      <c r="BL92" s="16"/>
      <c r="BM92" s="16"/>
      <c r="BN92" s="16"/>
      <c r="BO92" s="16"/>
      <c r="BP92" s="16"/>
      <c r="BQ92" s="16"/>
      <c r="BR92" s="16"/>
      <c r="BS92" s="16"/>
      <c r="BT92" s="16"/>
      <c r="BU92" s="16"/>
      <c r="BV92" s="16"/>
      <c r="BW92" s="16"/>
      <c r="BX92" s="16"/>
      <c r="BY92" s="16"/>
      <c r="BZ92" s="16"/>
      <c r="CA92" s="16"/>
      <c r="CB92" s="16"/>
      <c r="CC92" s="16"/>
      <c r="CD92" s="16"/>
      <c r="CE92" s="16"/>
      <c r="CF92" s="16"/>
      <c r="CG92" s="16"/>
      <c r="CH92" s="16"/>
      <c r="CI92" s="16"/>
    </row>
    <row r="93" ht="14.25">
      <c r="B93" s="71"/>
      <c r="C93" s="17"/>
      <c r="D93" s="16"/>
      <c r="E93" s="16"/>
      <c r="F93" s="16"/>
      <c r="G93" s="16"/>
      <c r="H93" s="16"/>
      <c r="I93" s="16"/>
      <c r="J93" s="69"/>
      <c r="K93" s="69"/>
      <c r="L93" s="69"/>
      <c r="M93" s="69"/>
      <c r="N93" s="69"/>
      <c r="O93" s="69"/>
      <c r="P93" s="69"/>
      <c r="Q93" s="69"/>
      <c r="R93" s="69"/>
      <c r="U93" s="16"/>
      <c r="V93" s="16"/>
      <c r="W93" s="16"/>
      <c r="X93" s="16"/>
      <c r="Y93" s="16"/>
      <c r="Z93" s="16"/>
      <c r="AA93" s="16"/>
      <c r="AB93" s="16"/>
      <c r="AC93" s="16"/>
      <c r="AD93" s="16"/>
      <c r="AN93" s="16"/>
      <c r="AO93" s="16"/>
      <c r="AP93" s="16"/>
      <c r="AQ93" s="16"/>
      <c r="AR93" s="16"/>
      <c r="AS93" s="16"/>
      <c r="AT93" s="16"/>
      <c r="AU93" s="16"/>
      <c r="AV93" s="16"/>
      <c r="AW93" s="16"/>
      <c r="AX93" s="16"/>
      <c r="AY93" s="16"/>
      <c r="AZ93" s="16"/>
      <c r="BA93" s="16"/>
      <c r="BB93" s="16"/>
      <c r="BC93" s="16"/>
      <c r="BD93" s="16"/>
      <c r="BE93" s="16"/>
      <c r="BF93" s="16"/>
      <c r="BG93" s="16"/>
      <c r="BH93" s="16"/>
      <c r="BI93" s="16"/>
      <c r="BJ93" s="16"/>
      <c r="BL93" s="16"/>
      <c r="BM93" s="16"/>
      <c r="BN93" s="16"/>
      <c r="BO93" s="16"/>
      <c r="BP93" s="16"/>
      <c r="BQ93" s="16"/>
      <c r="BR93" s="16"/>
      <c r="BS93" s="16"/>
      <c r="BT93" s="16"/>
      <c r="BU93" s="16"/>
      <c r="BV93" s="16"/>
      <c r="BW93" s="16"/>
      <c r="BX93" s="16"/>
      <c r="BY93" s="16"/>
      <c r="BZ93" s="16"/>
      <c r="CA93" s="16"/>
      <c r="CB93" s="16"/>
      <c r="CC93" s="16"/>
      <c r="CD93" s="16"/>
      <c r="CE93" s="16"/>
      <c r="CF93" s="16"/>
      <c r="CG93" s="16"/>
      <c r="CH93" s="16"/>
      <c r="CI93" s="16"/>
    </row>
    <row r="94" ht="14.25">
      <c r="B94" s="71"/>
      <c r="C94" s="17"/>
      <c r="D94" s="16"/>
      <c r="E94" s="16"/>
      <c r="F94" s="16"/>
      <c r="G94" s="16"/>
      <c r="H94" s="16"/>
      <c r="I94" s="16"/>
      <c r="J94" s="69"/>
      <c r="K94" s="69"/>
      <c r="L94" s="69"/>
      <c r="M94" s="69"/>
      <c r="N94" s="69"/>
      <c r="O94" s="69"/>
      <c r="P94" s="69"/>
      <c r="Q94" s="69"/>
      <c r="R94" s="69"/>
      <c r="AN94" s="16"/>
      <c r="AO94" s="16"/>
      <c r="AP94" s="16"/>
      <c r="AQ94" s="16"/>
      <c r="AR94" s="16"/>
      <c r="AS94" s="16"/>
      <c r="AT94" s="16"/>
      <c r="AU94" s="16"/>
      <c r="AV94" s="16"/>
      <c r="AW94" s="16"/>
      <c r="AX94" s="16"/>
      <c r="AY94" s="16"/>
      <c r="AZ94" s="16"/>
      <c r="BA94" s="16"/>
      <c r="BB94" s="16"/>
      <c r="BC94" s="16"/>
      <c r="BD94" s="16"/>
      <c r="BE94" s="16"/>
      <c r="BF94" s="16"/>
      <c r="BG94" s="16"/>
      <c r="BH94" s="16"/>
      <c r="BI94" s="16"/>
      <c r="BJ94" s="16"/>
      <c r="BL94" s="16"/>
      <c r="BM94" s="16"/>
      <c r="BN94" s="16"/>
      <c r="BO94" s="16"/>
      <c r="BP94" s="16"/>
      <c r="BQ94" s="16"/>
      <c r="BR94" s="16"/>
      <c r="BS94" s="16"/>
      <c r="BT94" s="16"/>
      <c r="BU94" s="16"/>
      <c r="BV94" s="16"/>
      <c r="BW94" s="16"/>
      <c r="BX94" s="16"/>
      <c r="BY94" s="16"/>
      <c r="BZ94" s="16"/>
      <c r="CA94" s="16"/>
      <c r="CB94" s="16"/>
      <c r="CC94" s="16"/>
      <c r="CD94" s="16"/>
      <c r="CE94" s="16"/>
      <c r="CF94" s="16"/>
      <c r="CG94" s="16"/>
      <c r="CH94" s="16"/>
      <c r="CI94" s="16"/>
    </row>
    <row r="95" ht="14.25">
      <c r="B95" s="71"/>
      <c r="C95" s="17"/>
      <c r="D95" s="16"/>
      <c r="E95" s="16"/>
      <c r="F95" s="16"/>
      <c r="G95" s="16"/>
      <c r="H95" s="16"/>
      <c r="I95" s="16"/>
      <c r="J95" s="69"/>
      <c r="K95" s="69"/>
      <c r="L95" s="69"/>
      <c r="M95" s="69"/>
      <c r="N95" s="69"/>
      <c r="O95" s="69"/>
      <c r="P95" s="69"/>
      <c r="Q95" s="69"/>
      <c r="R95" s="69"/>
      <c r="AN95" s="16"/>
      <c r="AO95" s="16"/>
      <c r="AP95" s="16"/>
      <c r="AQ95" s="16"/>
      <c r="AR95" s="16"/>
      <c r="AS95" s="16"/>
      <c r="AT95" s="16"/>
      <c r="AU95" s="16"/>
      <c r="AV95" s="16"/>
      <c r="AW95" s="16"/>
      <c r="AX95" s="16"/>
      <c r="AY95" s="16"/>
      <c r="AZ95" s="16"/>
      <c r="BA95" s="16"/>
      <c r="BB95" s="16"/>
      <c r="BC95" s="16"/>
      <c r="BD95" s="16"/>
      <c r="BE95" s="16"/>
      <c r="BF95" s="16"/>
      <c r="BG95" s="16"/>
      <c r="BH95" s="16"/>
      <c r="BI95" s="16"/>
      <c r="BJ95" s="16"/>
      <c r="BL95" s="16"/>
      <c r="BM95" s="16"/>
      <c r="BN95" s="16"/>
      <c r="BO95" s="16"/>
      <c r="BP95" s="16"/>
      <c r="BQ95" s="16"/>
      <c r="BR95" s="16"/>
      <c r="BS95" s="16"/>
      <c r="BT95" s="16"/>
      <c r="BU95" s="16"/>
      <c r="BV95" s="16"/>
      <c r="BW95" s="16"/>
      <c r="BX95" s="16"/>
      <c r="BY95" s="16"/>
      <c r="BZ95" s="16"/>
      <c r="CA95" s="16"/>
      <c r="CB95" s="16"/>
      <c r="CC95" s="16"/>
      <c r="CD95" s="16"/>
      <c r="CE95" s="16"/>
      <c r="CF95" s="16"/>
      <c r="CG95" s="16"/>
      <c r="CH95" s="16"/>
      <c r="CI95" s="16"/>
    </row>
    <row r="96" ht="14.25">
      <c r="B96" s="71"/>
      <c r="C96" s="17"/>
      <c r="D96" s="16"/>
      <c r="E96" s="16"/>
      <c r="F96" s="16"/>
      <c r="G96" s="16"/>
      <c r="H96" s="16"/>
      <c r="I96" s="16"/>
      <c r="J96" s="69"/>
      <c r="K96" s="69"/>
      <c r="L96" s="69"/>
      <c r="M96" s="69"/>
      <c r="N96" s="69"/>
      <c r="O96" s="69"/>
      <c r="P96" s="69"/>
      <c r="Q96" s="69"/>
      <c r="R96" s="69"/>
      <c r="AN96" s="16"/>
      <c r="AO96" s="16"/>
      <c r="AP96" s="16"/>
      <c r="AQ96" s="16"/>
      <c r="AR96" s="16"/>
      <c r="AS96" s="16"/>
      <c r="AT96" s="16"/>
      <c r="AU96" s="16"/>
      <c r="AV96" s="16"/>
      <c r="AW96" s="16"/>
      <c r="AX96" s="16"/>
      <c r="AY96" s="16"/>
      <c r="AZ96" s="16"/>
      <c r="BA96" s="16"/>
      <c r="BB96" s="16"/>
      <c r="BC96" s="16"/>
      <c r="BD96" s="16"/>
      <c r="BE96" s="16"/>
      <c r="BF96" s="16"/>
      <c r="BG96" s="16"/>
      <c r="BH96" s="16"/>
      <c r="BI96" s="16"/>
      <c r="BJ96" s="16"/>
      <c r="BL96" s="16"/>
      <c r="BM96" s="16"/>
      <c r="BN96" s="16"/>
      <c r="BO96" s="16"/>
      <c r="BP96" s="16"/>
      <c r="BQ96" s="16"/>
      <c r="BR96" s="16"/>
      <c r="BS96" s="16"/>
      <c r="BT96" s="16"/>
      <c r="BU96" s="16"/>
      <c r="BV96" s="16"/>
      <c r="BW96" s="16"/>
      <c r="BX96" s="16"/>
      <c r="BY96" s="16"/>
      <c r="BZ96" s="16"/>
      <c r="CA96" s="16"/>
      <c r="CB96" s="16"/>
      <c r="CC96" s="16"/>
      <c r="CD96" s="16"/>
      <c r="CE96" s="16"/>
      <c r="CF96" s="16"/>
      <c r="CG96" s="16"/>
      <c r="CH96" s="16"/>
      <c r="CI96" s="16"/>
    </row>
    <row r="97" ht="14.25">
      <c r="B97" s="71"/>
      <c r="C97" s="17"/>
      <c r="D97" s="16"/>
      <c r="E97" s="16"/>
      <c r="F97" s="16"/>
      <c r="G97" s="16"/>
      <c r="H97" s="16"/>
      <c r="I97" s="16"/>
      <c r="J97" s="69"/>
      <c r="K97" s="69"/>
      <c r="L97" s="69"/>
      <c r="M97" s="69"/>
      <c r="N97" s="69"/>
      <c r="O97" s="69"/>
      <c r="P97" s="69"/>
      <c r="Q97" s="69"/>
      <c r="R97" s="69"/>
      <c r="AN97" s="16"/>
      <c r="AO97" s="16"/>
      <c r="AP97" s="16"/>
      <c r="AQ97" s="16"/>
      <c r="AR97" s="16"/>
      <c r="AS97" s="16"/>
      <c r="AT97" s="16"/>
      <c r="AU97" s="16"/>
      <c r="AV97" s="16"/>
      <c r="AW97" s="16"/>
      <c r="AX97" s="16"/>
      <c r="AY97" s="16"/>
      <c r="AZ97" s="16"/>
      <c r="BA97" s="16"/>
      <c r="BB97" s="16"/>
      <c r="BC97" s="16"/>
      <c r="BD97" s="16"/>
      <c r="BE97" s="16"/>
      <c r="BF97" s="16"/>
      <c r="BG97" s="16"/>
      <c r="BH97" s="16"/>
      <c r="BI97" s="16"/>
      <c r="BJ97" s="16"/>
      <c r="BL97" s="16"/>
      <c r="BM97" s="16"/>
      <c r="BN97" s="16"/>
      <c r="BO97" s="16"/>
      <c r="BP97" s="16"/>
      <c r="BQ97" s="16"/>
      <c r="BR97" s="16"/>
      <c r="BS97" s="16"/>
      <c r="BT97" s="16"/>
      <c r="BU97" s="16"/>
      <c r="BV97" s="16"/>
      <c r="BW97" s="16"/>
      <c r="BX97" s="16"/>
      <c r="BY97" s="16"/>
      <c r="BZ97" s="16"/>
      <c r="CA97" s="16"/>
      <c r="CB97" s="16"/>
      <c r="CC97" s="16"/>
      <c r="CD97" s="16"/>
      <c r="CE97" s="16"/>
      <c r="CF97" s="16"/>
      <c r="CG97" s="16"/>
      <c r="CH97" s="16"/>
      <c r="CI97" s="16"/>
    </row>
    <row r="98" ht="14.25">
      <c r="B98" s="71"/>
      <c r="C98" s="17"/>
      <c r="D98" s="16"/>
      <c r="E98" s="16"/>
      <c r="F98" s="16"/>
      <c r="G98" s="16"/>
      <c r="H98" s="16"/>
      <c r="I98" s="16"/>
      <c r="J98" s="69"/>
      <c r="K98" s="69"/>
      <c r="L98" s="69"/>
      <c r="M98" s="69"/>
      <c r="N98" s="69"/>
      <c r="O98" s="69"/>
      <c r="P98" s="69"/>
      <c r="Q98" s="69"/>
      <c r="R98" s="69"/>
      <c r="AN98" s="16"/>
      <c r="AO98" s="16"/>
      <c r="AP98" s="16"/>
      <c r="AQ98" s="16"/>
      <c r="AR98" s="16"/>
      <c r="AS98" s="16"/>
      <c r="AT98" s="16"/>
      <c r="AU98" s="16"/>
      <c r="AV98" s="16"/>
      <c r="AW98" s="16"/>
      <c r="AX98" s="16"/>
      <c r="AY98" s="16"/>
      <c r="AZ98" s="16"/>
      <c r="BA98" s="16"/>
      <c r="BB98" s="16"/>
      <c r="BC98" s="16"/>
      <c r="BD98" s="16"/>
      <c r="BE98" s="16"/>
      <c r="BF98" s="16"/>
      <c r="BG98" s="16"/>
      <c r="BH98" s="16"/>
      <c r="BI98" s="16"/>
      <c r="BJ98" s="16"/>
      <c r="BK98" s="16"/>
      <c r="BL98" s="16"/>
      <c r="BM98" s="16"/>
      <c r="BN98" s="16"/>
      <c r="BO98" s="16"/>
      <c r="BP98" s="16"/>
      <c r="BQ98" s="16"/>
      <c r="BR98" s="16"/>
      <c r="BS98" s="16"/>
      <c r="BT98" s="16"/>
      <c r="BU98" s="16"/>
      <c r="BV98" s="16"/>
      <c r="BW98" s="16"/>
      <c r="BX98" s="16"/>
      <c r="BY98" s="16"/>
      <c r="BZ98" s="16"/>
      <c r="CA98" s="16"/>
      <c r="CB98" s="16"/>
      <c r="CC98" s="16"/>
      <c r="CD98" s="16"/>
      <c r="CE98" s="16"/>
      <c r="CF98" s="16"/>
      <c r="CG98" s="16"/>
      <c r="CH98" s="16"/>
      <c r="CI98" s="16"/>
    </row>
    <row r="99" ht="14.25">
      <c r="B99" s="71"/>
      <c r="C99" s="17"/>
      <c r="D99" s="16"/>
      <c r="E99" s="16"/>
      <c r="F99" s="16"/>
      <c r="G99" s="16"/>
      <c r="H99" s="16"/>
      <c r="I99" s="16"/>
      <c r="J99" s="69"/>
      <c r="K99" s="69"/>
      <c r="L99" s="69"/>
      <c r="M99" s="69"/>
      <c r="N99" s="69"/>
      <c r="O99" s="69"/>
      <c r="P99" s="69"/>
      <c r="Q99" s="69"/>
      <c r="R99" s="69"/>
      <c r="AN99" s="16"/>
      <c r="AO99" s="16"/>
      <c r="AP99" s="16"/>
      <c r="AQ99" s="16"/>
      <c r="AR99" s="16"/>
      <c r="AS99" s="16"/>
      <c r="AT99" s="16"/>
      <c r="AU99" s="16"/>
      <c r="AV99" s="16"/>
      <c r="AW99" s="16"/>
      <c r="AX99" s="16"/>
      <c r="AY99" s="16"/>
      <c r="AZ99" s="16"/>
      <c r="BA99" s="16"/>
      <c r="BB99" s="16"/>
      <c r="BC99" s="16"/>
      <c r="BD99" s="16"/>
      <c r="BE99" s="16"/>
      <c r="BF99" s="16"/>
      <c r="BG99" s="16"/>
      <c r="BH99" s="16"/>
      <c r="BI99" s="16"/>
      <c r="BJ99" s="16"/>
      <c r="BK99" s="16"/>
      <c r="BL99" s="16"/>
      <c r="BM99" s="16"/>
      <c r="BN99" s="16"/>
      <c r="BO99" s="16"/>
      <c r="BP99" s="16"/>
      <c r="BQ99" s="16"/>
      <c r="BR99" s="16"/>
      <c r="BS99" s="16"/>
      <c r="BT99" s="16"/>
      <c r="BU99" s="16"/>
      <c r="BV99" s="16"/>
      <c r="BW99" s="16"/>
      <c r="BX99" s="16"/>
      <c r="BY99" s="16"/>
      <c r="BZ99" s="16"/>
      <c r="CA99" s="16"/>
      <c r="CB99" s="16"/>
      <c r="CC99" s="16"/>
      <c r="CD99" s="16"/>
      <c r="CE99" s="16"/>
      <c r="CF99" s="16"/>
      <c r="CG99" s="16"/>
      <c r="CH99" s="16"/>
      <c r="CI99" s="16"/>
    </row>
    <row r="100" ht="14.25">
      <c r="B100" s="71"/>
      <c r="C100" s="17"/>
      <c r="D100" s="16"/>
      <c r="E100" s="16"/>
      <c r="F100" s="16"/>
      <c r="G100" s="16"/>
      <c r="H100" s="16"/>
      <c r="I100" s="16"/>
      <c r="J100" s="69"/>
      <c r="K100" s="69"/>
      <c r="L100" s="69"/>
      <c r="M100" s="69"/>
      <c r="N100" s="69"/>
      <c r="O100" s="69"/>
      <c r="P100" s="69"/>
      <c r="Q100" s="69"/>
      <c r="R100" s="69"/>
    </row>
    <row r="101" ht="14.25">
      <c r="B101" s="71"/>
      <c r="C101" s="17"/>
      <c r="D101" s="16"/>
      <c r="E101" s="16"/>
      <c r="F101" s="16"/>
      <c r="G101" s="16"/>
      <c r="H101" s="16"/>
      <c r="I101" s="16"/>
      <c r="J101" s="69"/>
      <c r="K101" s="69"/>
      <c r="L101" s="69"/>
      <c r="M101" s="69"/>
      <c r="N101" s="69"/>
      <c r="O101" s="69"/>
      <c r="P101" s="69"/>
      <c r="Q101" s="69"/>
      <c r="R101" s="69"/>
    </row>
    <row r="102" ht="14.25">
      <c r="B102" s="71"/>
      <c r="C102" s="17"/>
      <c r="D102" s="16"/>
      <c r="E102" s="16"/>
      <c r="F102" s="16"/>
      <c r="G102" s="16"/>
      <c r="H102" s="16"/>
      <c r="I102" s="16"/>
      <c r="J102" s="69"/>
      <c r="K102" s="69"/>
      <c r="L102" s="69"/>
      <c r="M102" s="69"/>
      <c r="N102" s="69"/>
      <c r="O102" s="69"/>
      <c r="P102" s="69"/>
      <c r="Q102" s="69"/>
      <c r="R102" s="69"/>
    </row>
    <row r="103" ht="14.25">
      <c r="B103" s="71"/>
      <c r="C103" s="17"/>
      <c r="D103" s="16"/>
      <c r="E103" s="16"/>
      <c r="F103" s="16"/>
      <c r="G103" s="16"/>
      <c r="H103" s="16"/>
      <c r="I103" s="16"/>
      <c r="J103" s="69"/>
      <c r="K103" s="69"/>
      <c r="L103" s="69"/>
      <c r="M103" s="69"/>
      <c r="N103" s="69"/>
      <c r="O103" s="69"/>
      <c r="P103" s="69"/>
      <c r="Q103" s="69"/>
      <c r="R103" s="69"/>
    </row>
    <row r="104" ht="14.25">
      <c r="B104" s="71"/>
      <c r="C104" s="17"/>
      <c r="D104" s="16"/>
      <c r="E104" s="16"/>
      <c r="F104" s="16"/>
      <c r="G104" s="16"/>
      <c r="H104" s="75"/>
      <c r="I104" s="75"/>
      <c r="J104" s="76"/>
      <c r="K104" s="76"/>
      <c r="L104" s="76"/>
      <c r="M104" s="76"/>
      <c r="N104" s="76"/>
      <c r="O104" s="76"/>
      <c r="P104" s="76"/>
      <c r="Q104" s="76"/>
      <c r="R104" s="76"/>
    </row>
    <row r="105" ht="14.25">
      <c r="B105" s="16"/>
      <c r="C105" s="17"/>
      <c r="D105" s="16"/>
      <c r="E105" s="16"/>
      <c r="F105" s="16"/>
      <c r="G105" s="16"/>
      <c r="H105" s="16"/>
      <c r="I105" s="16"/>
    </row>
  </sheetData>
  <mergeCells count="12">
    <mergeCell ref="C2:AC2"/>
    <mergeCell ref="AG2:AN2"/>
    <mergeCell ref="BB2:BI2"/>
    <mergeCell ref="C3:E3"/>
    <mergeCell ref="F3:H3"/>
    <mergeCell ref="I3:K3"/>
    <mergeCell ref="L3:N3"/>
    <mergeCell ref="O3:Q3"/>
    <mergeCell ref="R3:T3"/>
    <mergeCell ref="U3:W3"/>
    <mergeCell ref="X3:Z3"/>
    <mergeCell ref="AA3:AC3"/>
  </mergeCell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ellIs" priority="17" operator="equal" id="{00C80044-00EF-4FAF-91E2-009500A500C0}">
            <xm:f>$AQ$8</xm:f>
            <x14:dxf>
              <font>
                <color rgb="FF9C0006"/>
              </font>
              <fill>
                <patternFill patternType="solid">
                  <fgColor rgb="FFFFC7CE"/>
                  <bgColor rgb="FFFFC7CE"/>
                </patternFill>
              </fill>
            </x14:dxf>
          </x14:cfRule>
          <xm:sqref>BB4 BB38 BB5 BB6 BB7 BB8 BB9 BB10 BB11 BB12 BB13 BB14 BB15 BB16 BB17 BB18 BB19 BB20 BB21 BB22 BB23 BB24 BB25 BB26 BB27 BB28 BB29 BB30 BB31 BB32 BB33 BB34 BB35 BB36 BB37 BC4 BC5 BC6 BC7 BC8 BC9 BC10 BC11 BC12 BC13 BC14 BC15 BC16 BC17 BC18 BC19 BC20 BC21 BC22 BC23 BC24 BC25 BC26 BC27 BC28 BC29 BC30 BC31 BC32 BC33 BC34 BC35 BC36 BC37 BD4 BD5 BD6 BD7 BD8 BD9 BD10 BD11 BD12 BD13 BD14 BD15 BD16 BD17 BD18 BD19 BD20 BD21 BD22 BD23 BD24 BD25 BD26 BD27 BD28 BD29 BD30 BD31 BD32 BD33 BD34 BD35 BD36 BD37 BE4 BE5 BE6 BE7 BE8 BE9 BE10 BE11 BE12 BE13 BE14 BE15 BE16 BE17 BE18 BE19 BE20 BE21 BE22 BE23 BE24 BE25 BE26 BE27 BE28 BE29 BE30 BE31 BE32 BE33 BE34 BE35 BE36 BE37 BF4 BF5 BF6 BF7 BF8 BF9 BF10 BF11 BF12 BF13 BF14 BF15 BF16 BF17 BF18 BF19 BF20 BF21 BF22 BF23 BF24 BF25 BF26 BF27 BF28 BF29 BF30 BF31 BF32 BF33 BF34 BF35 BF36 BF37 BG4 BG5 BG6 BG7 BG8 BG9 BG10 BG11 BG12 BG13 BG14 BG15 BG16 BG17 BG18 BG19 BG20 BG21 BG22 BG23 BG24 BG25 BG26 BG27 BG28 BG29 BG30 BG31 BG32 BG33 BG34 BG35 BG36 BG37 BH4 BH5 BH6 BH7 BH8 BH9 BH10 BH11 BH12 BH13 BH14 BH15 BH16 BH17 BH18 BH19 BH20 BH21 BH22 BH23 BH24 BH25 BH26 BH27 BH28 BH29 BH30 BH31 BH32 BH33 BH34 BH35 BH36 BH37 BI4 BI5 BI6 BI7 BI8 BI9 BI10 BI11 BI12 BI13 BI14 BI15 BI16 BI17 BI18 BI19 BI20 BI21 BI22 BI23 BI24 BI25 BI26 BI27 BI28 BI29 BI30 BI31 BI32 BI33 BI34 BI35 BI36 BI37</xm:sqref>
        </x14:conditionalFormatting>
        <x14:conditionalFormatting xmlns:xm="http://schemas.microsoft.com/office/excel/2006/main">
          <x14:cfRule type="cellIs" priority="16" operator="equal" id="{009D0070-0059-4ADC-A2D5-005D00E700F2}">
            <xm:f>$AR$8</xm:f>
            <x14:dxf>
              <font>
                <color rgb="FF9C0006"/>
              </font>
              <fill>
                <patternFill patternType="solid">
                  <fgColor rgb="FFFFC7CE"/>
                  <bgColor rgb="FFFFC7CE"/>
                </patternFill>
              </fill>
            </x14:dxf>
          </x14:cfRule>
          <xm:sqref>BC38</xm:sqref>
        </x14:conditionalFormatting>
        <x14:conditionalFormatting xmlns:xm="http://schemas.microsoft.com/office/excel/2006/main">
          <x14:cfRule type="cellIs" priority="15" operator="equal" id="{0082003E-00E5-458E-B012-0090000B0086}">
            <xm:f>$AS$8</xm:f>
            <x14:dxf>
              <font>
                <color rgb="FF9C0006"/>
              </font>
              <fill>
                <patternFill patternType="solid">
                  <fgColor rgb="FFFFC7CE"/>
                  <bgColor rgb="FFFFC7CE"/>
                </patternFill>
              </fill>
            </x14:dxf>
          </x14:cfRule>
          <xm:sqref>BD38</xm:sqref>
        </x14:conditionalFormatting>
        <x14:conditionalFormatting xmlns:xm="http://schemas.microsoft.com/office/excel/2006/main">
          <x14:cfRule type="cellIs" priority="14" operator="equal" id="{009900D3-00FC-49D9-8477-007700FD00E6}">
            <xm:f>$AT$8</xm:f>
            <x14:dxf>
              <font>
                <color rgb="FF9C0006"/>
              </font>
              <fill>
                <patternFill patternType="solid">
                  <fgColor rgb="FFFFC7CE"/>
                  <bgColor rgb="FFFFC7CE"/>
                </patternFill>
              </fill>
            </x14:dxf>
          </x14:cfRule>
          <xm:sqref>BE38</xm:sqref>
        </x14:conditionalFormatting>
        <x14:conditionalFormatting xmlns:xm="http://schemas.microsoft.com/office/excel/2006/main">
          <x14:cfRule type="cellIs" priority="13" operator="equal" id="{004A0018-0031-4C58-8869-00ED006900A1}">
            <xm:f>$AU$8</xm:f>
            <x14:dxf>
              <font>
                <color rgb="FF9C0006"/>
              </font>
              <fill>
                <patternFill patternType="solid">
                  <fgColor rgb="FFFFC7CE"/>
                  <bgColor rgb="FFFFC7CE"/>
                </patternFill>
              </fill>
            </x14:dxf>
          </x14:cfRule>
          <xm:sqref>BF38</xm:sqref>
        </x14:conditionalFormatting>
        <x14:conditionalFormatting xmlns:xm="http://schemas.microsoft.com/office/excel/2006/main">
          <x14:cfRule type="cellIs" priority="12" operator="equal" id="{00540092-003E-4CCE-9F18-00CD00750018}">
            <xm:f>$AV$8</xm:f>
            <x14:dxf>
              <font>
                <color rgb="FF9C0006"/>
              </font>
              <fill>
                <patternFill patternType="solid">
                  <fgColor rgb="FFFFC7CE"/>
                  <bgColor rgb="FFFFC7CE"/>
                </patternFill>
              </fill>
            </x14:dxf>
          </x14:cfRule>
          <xm:sqref>BG38</xm:sqref>
        </x14:conditionalFormatting>
        <x14:conditionalFormatting xmlns:xm="http://schemas.microsoft.com/office/excel/2006/main">
          <x14:cfRule type="cellIs" priority="11" operator="equal" id="{00ED005A-0079-4307-AA9B-003B00220049}">
            <xm:f>$AW$8</xm:f>
            <x14:dxf>
              <font>
                <color rgb="FF9C0006"/>
              </font>
              <fill>
                <patternFill patternType="solid">
                  <fgColor rgb="FFFFC7CE"/>
                  <bgColor rgb="FFFFC7CE"/>
                </patternFill>
              </fill>
            </x14:dxf>
          </x14:cfRule>
          <xm:sqref>BH38</xm:sqref>
        </x14:conditionalFormatting>
        <x14:conditionalFormatting xmlns:xm="http://schemas.microsoft.com/office/excel/2006/main">
          <x14:cfRule type="cellIs" priority="10" operator="equal" id="{006E00E9-005F-49CD-AABD-008C00D10076}">
            <xm:f>$AX$8</xm:f>
            <x14:dxf>
              <font>
                <color rgb="FF9C0006"/>
              </font>
              <fill>
                <patternFill patternType="solid">
                  <fgColor rgb="FFFFC7CE"/>
                  <bgColor rgb="FFFFC7CE"/>
                </patternFill>
              </fill>
            </x14:dxf>
          </x14:cfRule>
          <xm:sqref>BI38</xm:sqref>
        </x14:conditionalFormatting>
        <x14:conditionalFormatting xmlns:xm="http://schemas.microsoft.com/office/excel/2006/main">
          <x14:cfRule type="cellIs" priority="9" operator="greaterThan" id="{001F006A-00D6-4C07-B505-00BE00D600C8}">
            <xm:f>33</xm:f>
            <x14:dxf>
              <font>
                <color rgb="FF9C0006"/>
              </font>
              <fill>
                <patternFill patternType="solid">
                  <fgColor rgb="FFFFC7CE"/>
                  <bgColor rgb="FFFFC7CE"/>
                </patternFill>
              </fill>
            </x14:dxf>
          </x14:cfRule>
          <xm:sqref>AQ7:AX7</xm:sqref>
        </x14:conditionalFormatting>
        <x14:conditionalFormatting xmlns:xm="http://schemas.microsoft.com/office/excel/2006/main">
          <x14:cfRule type="cellIs" priority="8" operator="equal" id="{00BF006E-00A6-4F76-B550-00140038004B}">
            <xm:f>$AQ$8</xm:f>
            <x14:dxf>
              <font>
                <color rgb="FF9C0006"/>
              </font>
              <fill>
                <patternFill patternType="solid">
                  <fgColor rgb="FFFFC7CE"/>
                  <bgColor rgb="FFFFC7CE"/>
                </patternFill>
              </fill>
            </x14:dxf>
          </x14:cfRule>
          <xm:sqref>BB4:BB37</xm:sqref>
        </x14:conditionalFormatting>
        <x14:conditionalFormatting xmlns:xm="http://schemas.microsoft.com/office/excel/2006/main">
          <x14:cfRule type="cellIs" priority="7" operator="equal" id="{009900BD-00F1-4723-8F58-009700A900C8}">
            <xm:f>$AR$8</xm:f>
            <x14:dxf>
              <font>
                <color rgb="FF9C0006"/>
              </font>
              <fill>
                <patternFill patternType="solid">
                  <fgColor rgb="FFFFC7CE"/>
                  <bgColor rgb="FFFFC7CE"/>
                </patternFill>
              </fill>
            </x14:dxf>
          </x14:cfRule>
          <xm:sqref>BC4:BC37</xm:sqref>
        </x14:conditionalFormatting>
        <x14:conditionalFormatting xmlns:xm="http://schemas.microsoft.com/office/excel/2006/main">
          <x14:cfRule type="cellIs" priority="6" operator="equal" id="{007100FF-00D2-41A9-B035-00E9004900C3}">
            <xm:f>$AS$8</xm:f>
            <x14:dxf>
              <font>
                <color rgb="FF9C0006"/>
              </font>
              <fill>
                <patternFill patternType="solid">
                  <fgColor rgb="FFFFC7CE"/>
                  <bgColor rgb="FFFFC7CE"/>
                </patternFill>
              </fill>
            </x14:dxf>
          </x14:cfRule>
          <xm:sqref>BD4:BD37</xm:sqref>
        </x14:conditionalFormatting>
        <x14:conditionalFormatting xmlns:xm="http://schemas.microsoft.com/office/excel/2006/main">
          <x14:cfRule type="cellIs" priority="5" operator="equal" id="{00DF00CE-00FC-4D94-A7F7-009200BD00A8}">
            <xm:f>$AT$8</xm:f>
            <x14:dxf>
              <font>
                <color rgb="FF9C0006"/>
              </font>
              <fill>
                <patternFill patternType="solid">
                  <fgColor rgb="FFFFC7CE"/>
                  <bgColor rgb="FFFFC7CE"/>
                </patternFill>
              </fill>
            </x14:dxf>
          </x14:cfRule>
          <xm:sqref>BE4:BE37</xm:sqref>
        </x14:conditionalFormatting>
        <x14:conditionalFormatting xmlns:xm="http://schemas.microsoft.com/office/excel/2006/main">
          <x14:cfRule type="cellIs" priority="4" operator="equal" id="{0052006A-0068-4C89-B3D0-00F900E30034}">
            <xm:f>$AU$8</xm:f>
            <x14:dxf>
              <font>
                <color rgb="FF9C0006"/>
              </font>
              <fill>
                <patternFill patternType="solid">
                  <fgColor rgb="FFFFC7CE"/>
                  <bgColor rgb="FFFFC7CE"/>
                </patternFill>
              </fill>
            </x14:dxf>
          </x14:cfRule>
          <xm:sqref>BF4:BF37</xm:sqref>
        </x14:conditionalFormatting>
        <x14:conditionalFormatting xmlns:xm="http://schemas.microsoft.com/office/excel/2006/main">
          <x14:cfRule type="cellIs" priority="3" operator="equal" id="{00B600CE-00DF-4BF3-888C-002200010011}">
            <xm:f>$AV$8</xm:f>
            <x14:dxf>
              <font>
                <color rgb="FF9C0006"/>
              </font>
              <fill>
                <patternFill patternType="solid">
                  <fgColor rgb="FFFFC7CE"/>
                  <bgColor rgb="FFFFC7CE"/>
                </patternFill>
              </fill>
            </x14:dxf>
          </x14:cfRule>
          <xm:sqref>BG4:BG37</xm:sqref>
        </x14:conditionalFormatting>
        <x14:conditionalFormatting xmlns:xm="http://schemas.microsoft.com/office/excel/2006/main">
          <x14:cfRule type="cellIs" priority="2" operator="equal" id="{00310043-0045-4689-A9FC-004600B70029}">
            <xm:f>$AW$8</xm:f>
            <x14:dxf>
              <font>
                <color rgb="FF9C0006"/>
              </font>
              <fill>
                <patternFill patternType="solid">
                  <fgColor rgb="FFFFC7CE"/>
                  <bgColor rgb="FFFFC7CE"/>
                </patternFill>
              </fill>
            </x14:dxf>
          </x14:cfRule>
          <xm:sqref>BH4:BH37</xm:sqref>
        </x14:conditionalFormatting>
        <x14:conditionalFormatting xmlns:xm="http://schemas.microsoft.com/office/excel/2006/main">
          <x14:cfRule type="cellIs" priority="1" operator="equal" id="{00060076-00AE-44D2-B03A-00E000D50003}">
            <xm:f>$AX$8</xm:f>
            <x14:dxf>
              <font>
                <color rgb="FF9C0006"/>
              </font>
              <fill>
                <patternFill patternType="solid">
                  <fgColor rgb="FFFFC7CE"/>
                  <bgColor rgb="FFFFC7CE"/>
                </patternFill>
              </fill>
            </x14:dxf>
          </x14:cfRule>
          <xm:sqref>BI4:BI37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C1" zoomScale="100" workbookViewId="0">
      <selection activeCell="A1" activeCellId="0" sqref="A1"/>
    </sheetView>
  </sheetViews>
  <sheetFormatPr defaultRowHeight="14.25"/>
  <cols>
    <col customWidth="1" min="1" max="1" width="3.140625"/>
    <col customWidth="1" min="2" max="2" width="7.8515625"/>
    <col customWidth="1" min="31" max="36" width="9.140625"/>
    <col customWidth="1" min="37" max="37" width="11.00390625"/>
    <col customWidth="1" min="38" max="38" width="10.8515625"/>
    <col customWidth="1" min="39" max="39" width="12.00390625"/>
    <col customWidth="1" min="40" max="40" width="12.140625"/>
    <col customWidth="1" min="41" max="41" width="9.140625"/>
    <col customWidth="1" min="42" max="42" width="12.28125"/>
    <col customWidth="1" min="43" max="43" width="9.140625"/>
    <col min="44" max="46" width="9.140625"/>
    <col customWidth="1" min="47" max="47" width="11.00390625"/>
    <col customWidth="1" min="48" max="48" width="10.8515625"/>
    <col customWidth="1" min="49" max="49" width="12.00390625"/>
    <col customWidth="1" min="50" max="50" width="12.140625"/>
    <col customWidth="1" min="54" max="57" width="9.140625"/>
    <col customWidth="1" min="58" max="58" width="11.00390625"/>
    <col customWidth="1" min="59" max="59" width="10.8515625"/>
    <col customWidth="1" min="60" max="60" width="12.00390625"/>
    <col customWidth="1" min="61" max="61" width="12.140625"/>
  </cols>
  <sheetData>
    <row r="2" ht="14.25">
      <c r="B2" s="1" t="s">
        <v>0</v>
      </c>
      <c r="C2" s="2" t="s">
        <v>1</v>
      </c>
      <c r="D2" s="3"/>
      <c r="E2" s="3"/>
      <c r="F2" s="3"/>
      <c r="G2" s="3"/>
      <c r="H2" s="3"/>
      <c r="I2" s="3"/>
      <c r="J2" s="3"/>
      <c r="K2" s="3"/>
      <c r="L2" s="3"/>
      <c r="M2" s="3"/>
      <c r="N2" s="3"/>
      <c r="O2" s="3"/>
      <c r="P2" s="3"/>
      <c r="Q2" s="3"/>
      <c r="R2" s="3"/>
      <c r="S2" s="3"/>
      <c r="T2" s="3"/>
      <c r="U2" s="3"/>
      <c r="V2" s="3"/>
      <c r="W2" s="3"/>
      <c r="X2" s="3"/>
      <c r="Y2" s="3"/>
      <c r="Z2" s="3"/>
      <c r="AA2" s="3"/>
      <c r="AB2" s="3"/>
      <c r="AC2" s="3"/>
      <c r="AE2" s="4"/>
      <c r="AF2" s="1" t="s">
        <v>0</v>
      </c>
      <c r="AG2" s="5" t="s">
        <v>1</v>
      </c>
      <c r="AH2" s="5"/>
      <c r="AI2" s="5"/>
      <c r="AJ2" s="5"/>
      <c r="AK2" s="5"/>
      <c r="AL2" s="5"/>
      <c r="AM2" s="5"/>
      <c r="AN2" s="5"/>
      <c r="BB2" s="6" t="s">
        <v>2</v>
      </c>
      <c r="BC2" s="6"/>
      <c r="BD2" s="6"/>
      <c r="BE2" s="6"/>
      <c r="BF2" s="6"/>
      <c r="BG2" s="6"/>
      <c r="BH2" s="6"/>
      <c r="BI2" s="6"/>
    </row>
    <row r="3" ht="14.25">
      <c r="B3" s="1" t="s">
        <v>3</v>
      </c>
      <c r="C3" s="7" t="s">
        <v>4</v>
      </c>
      <c r="D3" s="8"/>
      <c r="E3" s="8"/>
      <c r="F3" s="7" t="s">
        <v>5</v>
      </c>
      <c r="G3" s="8"/>
      <c r="H3" s="9"/>
      <c r="I3" s="7" t="s">
        <v>6</v>
      </c>
      <c r="J3" s="8"/>
      <c r="K3" s="9"/>
      <c r="L3" s="8" t="s">
        <v>7</v>
      </c>
      <c r="M3" s="8"/>
      <c r="N3" s="9"/>
      <c r="O3" s="7" t="s">
        <v>8</v>
      </c>
      <c r="P3" s="8"/>
      <c r="Q3" s="9"/>
      <c r="R3" s="8" t="s">
        <v>9</v>
      </c>
      <c r="S3" s="8"/>
      <c r="T3" s="9"/>
      <c r="U3" s="10" t="s">
        <v>10</v>
      </c>
      <c r="V3" s="10"/>
      <c r="W3" s="10"/>
      <c r="X3" s="10" t="s">
        <v>11</v>
      </c>
      <c r="Y3" s="10"/>
      <c r="Z3" s="10"/>
      <c r="AA3" s="11" t="s">
        <v>12</v>
      </c>
      <c r="AB3" s="12"/>
      <c r="AC3" s="13"/>
      <c r="AE3" s="14" t="s">
        <v>13</v>
      </c>
      <c r="AF3" s="1" t="s">
        <v>3</v>
      </c>
      <c r="AG3" s="15" t="s">
        <v>4</v>
      </c>
      <c r="AH3" s="15" t="s">
        <v>5</v>
      </c>
      <c r="AI3" s="15" t="s">
        <v>6</v>
      </c>
      <c r="AJ3" s="15" t="s">
        <v>7</v>
      </c>
      <c r="AK3" s="15" t="s">
        <v>8</v>
      </c>
      <c r="AL3" s="15" t="s">
        <v>9</v>
      </c>
      <c r="AM3" s="15" t="s">
        <v>10</v>
      </c>
      <c r="AN3" s="15" t="s">
        <v>11</v>
      </c>
      <c r="AO3" s="16"/>
      <c r="AP3" s="17"/>
      <c r="AQ3" s="15" t="s">
        <v>4</v>
      </c>
      <c r="AR3" s="15" t="s">
        <v>5</v>
      </c>
      <c r="AS3" s="15" t="s">
        <v>6</v>
      </c>
      <c r="AT3" s="15" t="s">
        <v>7</v>
      </c>
      <c r="AU3" s="15" t="s">
        <v>8</v>
      </c>
      <c r="AV3" s="15" t="s">
        <v>9</v>
      </c>
      <c r="AW3" s="15" t="s">
        <v>10</v>
      </c>
      <c r="AX3" s="15" t="s">
        <v>11</v>
      </c>
      <c r="AY3" s="18" t="s">
        <v>14</v>
      </c>
      <c r="AZ3" s="18">
        <f>COUNT(AG4:AG37)</f>
        <v>31</v>
      </c>
      <c r="BA3" s="17"/>
      <c r="BB3" s="15" t="s">
        <v>4</v>
      </c>
      <c r="BC3" s="15" t="s">
        <v>5</v>
      </c>
      <c r="BD3" s="15" t="s">
        <v>6</v>
      </c>
      <c r="BE3" s="15" t="s">
        <v>7</v>
      </c>
      <c r="BF3" s="15" t="s">
        <v>8</v>
      </c>
      <c r="BG3" s="15" t="s">
        <v>9</v>
      </c>
      <c r="BH3" s="15" t="s">
        <v>10</v>
      </c>
      <c r="BI3" s="15" t="s">
        <v>11</v>
      </c>
      <c r="BK3" s="18" t="s">
        <v>14</v>
      </c>
      <c r="BL3" s="18">
        <f>COUNT(AQ4:AQ14)</f>
        <v>10</v>
      </c>
      <c r="BM3" s="17" t="s">
        <v>15</v>
      </c>
      <c r="BN3" s="17" t="s">
        <v>16</v>
      </c>
      <c r="BO3" s="17"/>
      <c r="BP3" s="17"/>
      <c r="BQ3" s="17"/>
      <c r="BR3" s="17"/>
      <c r="BS3" s="19" t="s">
        <v>17</v>
      </c>
      <c r="BT3" s="17"/>
    </row>
    <row r="4" ht="14.25">
      <c r="A4" s="20" t="s">
        <v>13</v>
      </c>
      <c r="B4" s="1" t="s">
        <v>18</v>
      </c>
      <c r="C4" s="21" t="s">
        <v>19</v>
      </c>
      <c r="D4" s="22" t="s">
        <v>20</v>
      </c>
      <c r="E4" s="23" t="s">
        <v>12</v>
      </c>
      <c r="F4" s="21" t="s">
        <v>19</v>
      </c>
      <c r="G4" s="22" t="s">
        <v>20</v>
      </c>
      <c r="H4" s="23" t="s">
        <v>12</v>
      </c>
      <c r="I4" s="21" t="s">
        <v>19</v>
      </c>
      <c r="J4" s="22" t="s">
        <v>20</v>
      </c>
      <c r="K4" s="23" t="s">
        <v>12</v>
      </c>
      <c r="L4" s="21" t="s">
        <v>19</v>
      </c>
      <c r="M4" s="22" t="s">
        <v>20</v>
      </c>
      <c r="N4" s="23" t="s">
        <v>12</v>
      </c>
      <c r="O4" s="21" t="s">
        <v>19</v>
      </c>
      <c r="P4" s="22" t="s">
        <v>20</v>
      </c>
      <c r="Q4" s="23" t="s">
        <v>12</v>
      </c>
      <c r="R4" s="21" t="s">
        <v>19</v>
      </c>
      <c r="S4" s="22" t="s">
        <v>20</v>
      </c>
      <c r="T4" s="23" t="s">
        <v>12</v>
      </c>
      <c r="U4" s="21" t="s">
        <v>19</v>
      </c>
      <c r="V4" s="22" t="s">
        <v>20</v>
      </c>
      <c r="W4" s="23" t="s">
        <v>12</v>
      </c>
      <c r="X4" s="21" t="s">
        <v>19</v>
      </c>
      <c r="Y4" s="22" t="s">
        <v>20</v>
      </c>
      <c r="Z4" s="23" t="s">
        <v>12</v>
      </c>
      <c r="AA4" s="24" t="s">
        <v>19</v>
      </c>
      <c r="AB4" s="25" t="s">
        <v>20</v>
      </c>
      <c r="AC4" s="26" t="s">
        <v>12</v>
      </c>
      <c r="AE4" s="27">
        <f>1</f>
        <v>1</v>
      </c>
      <c r="AF4" s="28">
        <v>44817</v>
      </c>
      <c r="AG4" s="29">
        <f t="shared" ref="AG4:AG8" si="66">E5</f>
        <v>74</v>
      </c>
      <c r="AH4" s="29">
        <f t="shared" ref="AH4:AH8" si="67">H5</f>
        <v>3</v>
      </c>
      <c r="AI4" s="29">
        <f t="shared" ref="AI4:AI8" si="68">K5</f>
        <v>45</v>
      </c>
      <c r="AJ4" s="29">
        <f t="shared" ref="AJ4:AJ8" si="69">N5</f>
        <v>1</v>
      </c>
      <c r="AK4" s="29">
        <f t="shared" ref="AK4:AK8" si="70">Q5</f>
        <v>50</v>
      </c>
      <c r="AL4" s="29">
        <f t="shared" ref="AL4:AL8" si="71">T5</f>
        <v>11</v>
      </c>
      <c r="AM4" s="29">
        <f t="shared" ref="AM4:AM8" si="72">W5</f>
        <v>0</v>
      </c>
      <c r="AN4" s="29">
        <f t="shared" ref="AN4:AN8" si="73">Z5</f>
        <v>47</v>
      </c>
      <c r="AO4" s="17"/>
      <c r="AP4" s="30" t="s">
        <v>15</v>
      </c>
      <c r="AQ4" s="31">
        <f>AVERAGE(AG4:AG37)</f>
        <v>66</v>
      </c>
      <c r="AR4" s="31">
        <f>AVERAGE(AH4:AH37)</f>
        <v>6.354838709677419</v>
      </c>
      <c r="AS4" s="31">
        <f>AVERAGE(AI4:AI37)</f>
        <v>20.870967741935484</v>
      </c>
      <c r="AT4" s="31">
        <f>AVERAGE(AJ4:AJ37)</f>
        <v>6.709677419354839</v>
      </c>
      <c r="AU4" s="31">
        <f>AVERAGE(AK4:AK37)</f>
        <v>72.483870967741936</v>
      </c>
      <c r="AV4" s="31">
        <f>AVERAGE(AL4:AL37)</f>
        <v>11.129032258064516</v>
      </c>
      <c r="AW4" s="31">
        <f>AVERAGE(AM4:AM37)</f>
        <v>3.225806451612903</v>
      </c>
      <c r="AX4" s="31">
        <f>AVERAGE(AN4:AN37)</f>
        <v>57.903225806451616</v>
      </c>
      <c r="BA4" s="17"/>
      <c r="BB4" s="32">
        <f t="shared" ref="BB4:BB9" si="74">ABS(AG4-AQ$4)</f>
        <v>8</v>
      </c>
      <c r="BC4" s="32">
        <f t="shared" ref="BC4:BC9" si="75">ABS(AH4-AR$4)</f>
        <v>3.354838709677419</v>
      </c>
      <c r="BD4" s="32">
        <f t="shared" ref="BD4:BD9" si="76">ABS(AI4-AS$4)</f>
        <v>24.129032258064516</v>
      </c>
      <c r="BE4" s="32">
        <f t="shared" ref="BE4:BE9" si="77">ABS(AJ4-AT$4)</f>
        <v>5.709677419354839</v>
      </c>
      <c r="BF4" s="32">
        <f t="shared" ref="BF4:BF9" si="78">ABS(AK4-AU$4)</f>
        <v>22.483870967741936</v>
      </c>
      <c r="BG4" s="32">
        <f t="shared" ref="BG4:BG9" si="79">ABS(AL4-AV$4)</f>
        <v>0.12903225806451601</v>
      </c>
      <c r="BH4" s="32">
        <f t="shared" ref="BH4:BH9" si="80">ABS(AM4-AW$4)</f>
        <v>3.225806451612903</v>
      </c>
      <c r="BI4" s="32">
        <f t="shared" ref="BI4:BI9" si="81">ABS(AN4-AX$4)</f>
        <v>10.903225806451616</v>
      </c>
      <c r="BK4" s="17"/>
      <c r="BL4" s="17"/>
      <c r="BM4" s="17" t="s">
        <v>21</v>
      </c>
      <c r="BN4" s="17" t="s">
        <v>22</v>
      </c>
      <c r="BO4" s="17"/>
      <c r="BP4" s="17"/>
      <c r="BQ4" s="17"/>
      <c r="BR4" s="17"/>
      <c r="BS4" s="19" t="s">
        <v>23</v>
      </c>
      <c r="BT4" s="17"/>
    </row>
    <row r="5" ht="14.25">
      <c r="A5" s="30">
        <f>1</f>
        <v>1</v>
      </c>
      <c r="B5" s="28">
        <v>44817</v>
      </c>
      <c r="C5" s="33">
        <v>0</v>
      </c>
      <c r="D5" s="34">
        <v>74</v>
      </c>
      <c r="E5" s="35">
        <f t="shared" ref="E5:E9" si="82">C5+D5</f>
        <v>74</v>
      </c>
      <c r="F5" s="36">
        <v>0</v>
      </c>
      <c r="G5" s="37">
        <v>3</v>
      </c>
      <c r="H5" s="35">
        <f t="shared" ref="H5:H9" si="83">F5+G5</f>
        <v>3</v>
      </c>
      <c r="I5" s="38">
        <v>0</v>
      </c>
      <c r="J5" s="37">
        <v>45</v>
      </c>
      <c r="K5" s="35">
        <f t="shared" ref="K5:K9" si="84">I5+J5</f>
        <v>45</v>
      </c>
      <c r="L5" s="38">
        <v>0</v>
      </c>
      <c r="M5" s="37">
        <v>1</v>
      </c>
      <c r="N5" s="35">
        <f t="shared" ref="N5:N9" si="85">L5+M5</f>
        <v>1</v>
      </c>
      <c r="O5" s="38">
        <v>0</v>
      </c>
      <c r="P5" s="37">
        <v>50</v>
      </c>
      <c r="Q5" s="35">
        <f t="shared" ref="Q5:Q9" si="86">O5+P5</f>
        <v>50</v>
      </c>
      <c r="R5" s="38">
        <v>0</v>
      </c>
      <c r="S5" s="37">
        <v>11</v>
      </c>
      <c r="T5" s="35">
        <f t="shared" ref="T5:T9" si="87">R5+S5</f>
        <v>11</v>
      </c>
      <c r="U5" s="38">
        <v>0</v>
      </c>
      <c r="V5" s="37">
        <v>0</v>
      </c>
      <c r="W5" s="35">
        <f t="shared" ref="W5:W9" si="88">U5+V5</f>
        <v>0</v>
      </c>
      <c r="X5" s="38">
        <v>1</v>
      </c>
      <c r="Y5" s="37">
        <v>46</v>
      </c>
      <c r="Z5" s="35">
        <f t="shared" ref="Z5:Z9" si="89">X5+Y5</f>
        <v>47</v>
      </c>
      <c r="AA5" s="39">
        <f t="shared" ref="AA5:AA9" si="90">C5+F5+I5+L5+O5+R5+U5+X5</f>
        <v>1</v>
      </c>
      <c r="AB5" s="40">
        <f t="shared" ref="AB5:AB9" si="91">D5+G5+J5+M5+P5+S5+V5+Y5</f>
        <v>230</v>
      </c>
      <c r="AC5" s="41">
        <f t="shared" ref="AC5:AC9" si="92">AA5+AB5</f>
        <v>231</v>
      </c>
      <c r="AE5" s="27">
        <f t="shared" ref="AE5:AE10" si="93">AE4+1</f>
        <v>2</v>
      </c>
      <c r="AF5" s="28">
        <v>44818</v>
      </c>
      <c r="AG5" s="29">
        <f t="shared" si="66"/>
        <v>67</v>
      </c>
      <c r="AH5" s="29">
        <f t="shared" si="67"/>
        <v>3</v>
      </c>
      <c r="AI5" s="29">
        <f t="shared" si="68"/>
        <v>43</v>
      </c>
      <c r="AJ5" s="29">
        <f t="shared" si="69"/>
        <v>1</v>
      </c>
      <c r="AK5" s="29">
        <f t="shared" si="70"/>
        <v>48</v>
      </c>
      <c r="AL5" s="29">
        <f t="shared" si="71"/>
        <v>11</v>
      </c>
      <c r="AM5" s="29">
        <f t="shared" si="72"/>
        <v>0</v>
      </c>
      <c r="AN5" s="29">
        <f t="shared" si="73"/>
        <v>43</v>
      </c>
      <c r="AO5" s="17"/>
      <c r="AP5" s="30" t="s">
        <v>21</v>
      </c>
      <c r="AQ5" s="31">
        <f>VAR(AG4:AG37)</f>
        <v>68.799999999999997</v>
      </c>
      <c r="AR5" s="31">
        <f>VAR(AH4:AH37)</f>
        <v>13.969892473118279</v>
      </c>
      <c r="AS5" s="31">
        <f>VAR(AI4:AI37)</f>
        <v>100.11612903225806</v>
      </c>
      <c r="AT5" s="31">
        <f>VAR(AJ4:AJ37)</f>
        <v>28.079569892473117</v>
      </c>
      <c r="AU5" s="31">
        <f>VAR(AK4:AK37)</f>
        <v>161.85806451612905</v>
      </c>
      <c r="AV5" s="31">
        <f>VAR(AL4:AL37)</f>
        <v>3.9827956989247313</v>
      </c>
      <c r="AW5" s="31">
        <f>VAR(AM4:AM37)</f>
        <v>6.0473118279569897</v>
      </c>
      <c r="AX5" s="31">
        <f>VAR(AN4:AN37)</f>
        <v>80.556989247311833</v>
      </c>
      <c r="BA5" s="17"/>
      <c r="BB5" s="32">
        <f t="shared" si="74"/>
        <v>1</v>
      </c>
      <c r="BC5" s="32">
        <f t="shared" si="75"/>
        <v>3.354838709677419</v>
      </c>
      <c r="BD5" s="32">
        <f t="shared" si="76"/>
        <v>22.129032258064516</v>
      </c>
      <c r="BE5" s="32">
        <f t="shared" si="77"/>
        <v>5.709677419354839</v>
      </c>
      <c r="BF5" s="32">
        <f t="shared" si="78"/>
        <v>24.483870967741936</v>
      </c>
      <c r="BG5" s="32">
        <f t="shared" si="79"/>
        <v>0.12903225806451601</v>
      </c>
      <c r="BH5" s="32">
        <f t="shared" si="80"/>
        <v>3.225806451612903</v>
      </c>
      <c r="BI5" s="32">
        <f t="shared" si="81"/>
        <v>14.903225806451616</v>
      </c>
      <c r="BK5" s="17"/>
      <c r="BL5" s="17"/>
      <c r="BM5" s="17" t="s">
        <v>24</v>
      </c>
      <c r="BN5" s="17" t="s">
        <v>25</v>
      </c>
      <c r="BO5" s="17"/>
      <c r="BP5" s="17"/>
      <c r="BQ5" s="17"/>
      <c r="BR5" s="17"/>
      <c r="BS5" s="17" t="s">
        <v>26</v>
      </c>
      <c r="BT5" s="17"/>
    </row>
    <row r="6" ht="14.25">
      <c r="A6" s="30">
        <f t="shared" ref="A6:A10" si="94">A5+1</f>
        <v>2</v>
      </c>
      <c r="B6" s="28">
        <v>44818</v>
      </c>
      <c r="C6" s="33">
        <v>0</v>
      </c>
      <c r="D6" s="34">
        <v>67</v>
      </c>
      <c r="E6" s="35">
        <f t="shared" si="82"/>
        <v>67</v>
      </c>
      <c r="F6" s="36">
        <v>0</v>
      </c>
      <c r="G6" s="37">
        <v>3</v>
      </c>
      <c r="H6" s="35">
        <f t="shared" si="83"/>
        <v>3</v>
      </c>
      <c r="I6" s="38">
        <v>0</v>
      </c>
      <c r="J6" s="37">
        <v>43</v>
      </c>
      <c r="K6" s="35">
        <f t="shared" si="84"/>
        <v>43</v>
      </c>
      <c r="L6" s="38">
        <v>0</v>
      </c>
      <c r="M6" s="37">
        <v>1</v>
      </c>
      <c r="N6" s="42">
        <f t="shared" si="85"/>
        <v>1</v>
      </c>
      <c r="O6" s="38">
        <v>0</v>
      </c>
      <c r="P6" s="37">
        <v>48</v>
      </c>
      <c r="Q6" s="35">
        <f t="shared" si="86"/>
        <v>48</v>
      </c>
      <c r="R6" s="38">
        <v>0</v>
      </c>
      <c r="S6" s="37">
        <v>11</v>
      </c>
      <c r="T6" s="35">
        <f t="shared" si="87"/>
        <v>11</v>
      </c>
      <c r="U6" s="38">
        <v>0</v>
      </c>
      <c r="V6" s="37">
        <v>0</v>
      </c>
      <c r="W6" s="35">
        <f t="shared" si="88"/>
        <v>0</v>
      </c>
      <c r="X6" s="38">
        <v>1</v>
      </c>
      <c r="Y6" s="37">
        <v>42</v>
      </c>
      <c r="Z6" s="35">
        <f t="shared" si="89"/>
        <v>43</v>
      </c>
      <c r="AA6" s="39">
        <f t="shared" si="90"/>
        <v>1</v>
      </c>
      <c r="AB6" s="40">
        <f t="shared" si="91"/>
        <v>215</v>
      </c>
      <c r="AC6" s="41">
        <f t="shared" si="92"/>
        <v>216</v>
      </c>
      <c r="AE6" s="27">
        <f t="shared" si="93"/>
        <v>3</v>
      </c>
      <c r="AF6" s="28">
        <v>44819</v>
      </c>
      <c r="AG6" s="29">
        <f t="shared" si="66"/>
        <v>67</v>
      </c>
      <c r="AH6" s="29">
        <f t="shared" si="67"/>
        <v>3</v>
      </c>
      <c r="AI6" s="29">
        <f t="shared" si="68"/>
        <v>45</v>
      </c>
      <c r="AJ6" s="29">
        <f t="shared" si="69"/>
        <v>1</v>
      </c>
      <c r="AK6" s="29">
        <f t="shared" si="70"/>
        <v>52</v>
      </c>
      <c r="AL6" s="29">
        <f t="shared" si="71"/>
        <v>11</v>
      </c>
      <c r="AM6" s="29">
        <f t="shared" si="72"/>
        <v>0</v>
      </c>
      <c r="AN6" s="29">
        <f t="shared" si="73"/>
        <v>45</v>
      </c>
      <c r="AO6" s="17"/>
      <c r="AP6" s="43" t="s">
        <v>27</v>
      </c>
      <c r="AQ6" s="31">
        <f>MAX(AG4:AG37)-MIN(AG4:AG37)</f>
        <v>32</v>
      </c>
      <c r="AR6" s="31">
        <f>MAX(AH4:AH37)-MIN(AH4:AH37)</f>
        <v>13</v>
      </c>
      <c r="AS6" s="31">
        <f>MAX(AI4:AI37)-MIN(AI4:AI37)</f>
        <v>33</v>
      </c>
      <c r="AT6" s="31">
        <f>MAX(AJ4:AJ37)-MIN(AJ4:AJ37)</f>
        <v>16</v>
      </c>
      <c r="AU6" s="31">
        <f>MAX(AK4:AK37)-MIN(AK4:AK37)</f>
        <v>39</v>
      </c>
      <c r="AV6" s="31">
        <f>MAX(AL4:AL37)-MIN(AL4:AL37)</f>
        <v>7</v>
      </c>
      <c r="AW6" s="31">
        <f>MAX(AM4:AM37)-MIN(AM4:AM37)</f>
        <v>7</v>
      </c>
      <c r="AX6" s="31">
        <f>MAX(AN4:AN37)-MIN(AN4:AN37)</f>
        <v>25</v>
      </c>
      <c r="BA6" s="16"/>
      <c r="BB6" s="32">
        <f t="shared" si="74"/>
        <v>1</v>
      </c>
      <c r="BC6" s="32">
        <f t="shared" si="75"/>
        <v>3.354838709677419</v>
      </c>
      <c r="BD6" s="32">
        <f t="shared" si="76"/>
        <v>24.129032258064516</v>
      </c>
      <c r="BE6" s="32">
        <f t="shared" si="77"/>
        <v>5.709677419354839</v>
      </c>
      <c r="BF6" s="32">
        <f t="shared" si="78"/>
        <v>20.483870967741936</v>
      </c>
      <c r="BG6" s="32">
        <f t="shared" si="79"/>
        <v>0.12903225806451601</v>
      </c>
      <c r="BH6" s="32">
        <f t="shared" si="80"/>
        <v>3.225806451612903</v>
      </c>
      <c r="BI6" s="32">
        <f t="shared" si="81"/>
        <v>12.903225806451616</v>
      </c>
      <c r="BK6" s="17"/>
      <c r="BL6" s="17"/>
      <c r="BM6" s="19" t="s">
        <v>28</v>
      </c>
      <c r="BN6" s="17" t="s">
        <v>29</v>
      </c>
      <c r="BO6" s="17"/>
      <c r="BP6" s="17"/>
      <c r="BQ6" s="17"/>
      <c r="BR6" s="17"/>
      <c r="BS6" s="17" t="s">
        <v>30</v>
      </c>
      <c r="BT6" s="17"/>
    </row>
    <row r="7" ht="14.25">
      <c r="A7" s="30">
        <f t="shared" si="94"/>
        <v>3</v>
      </c>
      <c r="B7" s="28">
        <v>44819</v>
      </c>
      <c r="C7" s="33">
        <v>0</v>
      </c>
      <c r="D7" s="34">
        <v>67</v>
      </c>
      <c r="E7" s="35">
        <f t="shared" si="82"/>
        <v>67</v>
      </c>
      <c r="F7" s="36">
        <v>0</v>
      </c>
      <c r="G7" s="37">
        <v>3</v>
      </c>
      <c r="H7" s="35">
        <f t="shared" si="83"/>
        <v>3</v>
      </c>
      <c r="I7" s="38">
        <v>0</v>
      </c>
      <c r="J7" s="37">
        <v>45</v>
      </c>
      <c r="K7" s="35">
        <f t="shared" si="84"/>
        <v>45</v>
      </c>
      <c r="L7" s="38">
        <v>0</v>
      </c>
      <c r="M7" s="37">
        <v>1</v>
      </c>
      <c r="N7" s="44">
        <f t="shared" si="85"/>
        <v>1</v>
      </c>
      <c r="O7" s="38">
        <v>0</v>
      </c>
      <c r="P7" s="37">
        <v>52</v>
      </c>
      <c r="Q7" s="35">
        <f t="shared" si="86"/>
        <v>52</v>
      </c>
      <c r="R7" s="38">
        <v>0</v>
      </c>
      <c r="S7" s="37">
        <v>11</v>
      </c>
      <c r="T7" s="35">
        <f t="shared" si="87"/>
        <v>11</v>
      </c>
      <c r="U7" s="38">
        <v>0</v>
      </c>
      <c r="V7" s="37">
        <v>0</v>
      </c>
      <c r="W7" s="35">
        <f t="shared" si="88"/>
        <v>0</v>
      </c>
      <c r="X7" s="38">
        <v>1</v>
      </c>
      <c r="Y7" s="37">
        <v>44</v>
      </c>
      <c r="Z7" s="35">
        <f t="shared" si="89"/>
        <v>45</v>
      </c>
      <c r="AA7" s="39">
        <f t="shared" si="90"/>
        <v>1</v>
      </c>
      <c r="AB7" s="40">
        <f t="shared" si="91"/>
        <v>223</v>
      </c>
      <c r="AC7" s="41">
        <f t="shared" si="92"/>
        <v>224</v>
      </c>
      <c r="AE7" s="27">
        <f t="shared" si="93"/>
        <v>4</v>
      </c>
      <c r="AF7" s="28">
        <v>44820</v>
      </c>
      <c r="AG7" s="29">
        <f t="shared" si="66"/>
        <v>67</v>
      </c>
      <c r="AH7" s="29">
        <f t="shared" si="67"/>
        <v>3</v>
      </c>
      <c r="AI7" s="29">
        <f t="shared" si="68"/>
        <v>45</v>
      </c>
      <c r="AJ7" s="29">
        <f t="shared" si="69"/>
        <v>1</v>
      </c>
      <c r="AK7" s="29">
        <f t="shared" si="70"/>
        <v>54</v>
      </c>
      <c r="AL7" s="29">
        <f t="shared" si="71"/>
        <v>11</v>
      </c>
      <c r="AM7" s="29">
        <f t="shared" si="72"/>
        <v>1</v>
      </c>
      <c r="AN7" s="29">
        <f t="shared" si="73"/>
        <v>45</v>
      </c>
      <c r="AO7" s="17"/>
      <c r="AP7" s="43" t="s">
        <v>28</v>
      </c>
      <c r="AQ7" s="31">
        <f>SQRT(AQ5)/AQ4*100</f>
        <v>12.567540214138011</v>
      </c>
      <c r="AR7" s="31">
        <f>SQRT(AR5)/AR4*100</f>
        <v>58.815527893456277</v>
      </c>
      <c r="AS7" s="31">
        <f>SQRT(AS5)/AS4*100</f>
        <v>47.941259315650214</v>
      </c>
      <c r="AT7" s="31">
        <f>SQRT(AT5)/AT4*100</f>
        <v>78.975718280426349</v>
      </c>
      <c r="AU7" s="31">
        <f>SQRT(AU5)/AU4*100</f>
        <v>17.551966964893715</v>
      </c>
      <c r="AV7" s="31">
        <f>SQRT(AV5)/AV4*100</f>
        <v>17.932325503866352</v>
      </c>
      <c r="AW7" s="31">
        <f>SQRT(AW5)/AW4*100</f>
        <v>76.232976241693919</v>
      </c>
      <c r="AX7" s="31">
        <f>SQRT(AX5)/AX4*100</f>
        <v>15.500612309866781</v>
      </c>
      <c r="AY7" t="s">
        <v>51</v>
      </c>
      <c r="BA7" s="17"/>
      <c r="BB7" s="32">
        <f t="shared" si="74"/>
        <v>1</v>
      </c>
      <c r="BC7" s="32">
        <f t="shared" si="75"/>
        <v>3.354838709677419</v>
      </c>
      <c r="BD7" s="32">
        <f t="shared" si="76"/>
        <v>24.129032258064516</v>
      </c>
      <c r="BE7" s="32">
        <f t="shared" si="77"/>
        <v>5.709677419354839</v>
      </c>
      <c r="BF7" s="32">
        <f t="shared" si="78"/>
        <v>18.483870967741936</v>
      </c>
      <c r="BG7" s="32">
        <f t="shared" si="79"/>
        <v>0.12903225806451601</v>
      </c>
      <c r="BH7" s="32">
        <f t="shared" si="80"/>
        <v>2.225806451612903</v>
      </c>
      <c r="BI7" s="32">
        <f t="shared" si="81"/>
        <v>12.903225806451616</v>
      </c>
      <c r="BK7" s="16" t="s">
        <v>31</v>
      </c>
      <c r="BL7" s="17"/>
      <c r="BM7" s="17" t="s">
        <v>32</v>
      </c>
      <c r="BN7" s="17" t="s">
        <v>33</v>
      </c>
      <c r="BO7" s="17"/>
      <c r="BP7" s="17"/>
      <c r="BQ7" s="17"/>
      <c r="BR7" s="17"/>
      <c r="BS7" s="17" t="s">
        <v>34</v>
      </c>
      <c r="BT7" s="17"/>
    </row>
    <row r="8" ht="14.25">
      <c r="A8" s="30">
        <f t="shared" si="94"/>
        <v>4</v>
      </c>
      <c r="B8" s="28">
        <v>44820</v>
      </c>
      <c r="C8" s="33">
        <v>0</v>
      </c>
      <c r="D8" s="34">
        <v>67</v>
      </c>
      <c r="E8" s="35">
        <f t="shared" si="82"/>
        <v>67</v>
      </c>
      <c r="F8" s="36">
        <v>0</v>
      </c>
      <c r="G8" s="37">
        <v>3</v>
      </c>
      <c r="H8" s="35">
        <f t="shared" si="83"/>
        <v>3</v>
      </c>
      <c r="I8" s="38">
        <v>0</v>
      </c>
      <c r="J8" s="37">
        <v>45</v>
      </c>
      <c r="K8" s="35">
        <f t="shared" si="84"/>
        <v>45</v>
      </c>
      <c r="L8" s="38">
        <v>0</v>
      </c>
      <c r="M8" s="37">
        <v>1</v>
      </c>
      <c r="N8" s="35">
        <f t="shared" si="85"/>
        <v>1</v>
      </c>
      <c r="O8" s="38">
        <v>0</v>
      </c>
      <c r="P8" s="37">
        <v>54</v>
      </c>
      <c r="Q8" s="35">
        <f t="shared" si="86"/>
        <v>54</v>
      </c>
      <c r="R8" s="38">
        <v>0</v>
      </c>
      <c r="S8" s="37">
        <v>11</v>
      </c>
      <c r="T8" s="35">
        <f t="shared" si="87"/>
        <v>11</v>
      </c>
      <c r="U8" s="38">
        <v>0</v>
      </c>
      <c r="V8" s="37">
        <v>1</v>
      </c>
      <c r="W8" s="35">
        <f t="shared" si="88"/>
        <v>1</v>
      </c>
      <c r="X8" s="38">
        <v>1</v>
      </c>
      <c r="Y8" s="37">
        <v>44</v>
      </c>
      <c r="Z8" s="35">
        <f t="shared" si="89"/>
        <v>45</v>
      </c>
      <c r="AA8" s="39">
        <f t="shared" si="90"/>
        <v>1</v>
      </c>
      <c r="AB8" s="40">
        <f t="shared" si="91"/>
        <v>226</v>
      </c>
      <c r="AC8" s="41">
        <f t="shared" si="92"/>
        <v>227</v>
      </c>
      <c r="AE8" s="27">
        <f t="shared" si="93"/>
        <v>5</v>
      </c>
      <c r="AF8" s="28">
        <v>44823</v>
      </c>
      <c r="AG8" s="29">
        <f t="shared" si="66"/>
        <v>45</v>
      </c>
      <c r="AH8" s="29">
        <f t="shared" si="67"/>
        <v>3</v>
      </c>
      <c r="AI8" s="29">
        <f t="shared" si="68"/>
        <v>15</v>
      </c>
      <c r="AJ8" s="29">
        <f t="shared" si="69"/>
        <v>1</v>
      </c>
      <c r="AK8" s="29">
        <f t="shared" si="70"/>
        <v>51</v>
      </c>
      <c r="AL8" s="29">
        <f t="shared" si="71"/>
        <v>11</v>
      </c>
      <c r="AM8" s="29">
        <f t="shared" si="72"/>
        <v>1</v>
      </c>
      <c r="AN8" s="29">
        <f t="shared" si="73"/>
        <v>47</v>
      </c>
      <c r="AO8" s="17"/>
      <c r="AP8" s="43" t="s">
        <v>35</v>
      </c>
      <c r="AQ8" s="31">
        <f>MAX(BB4:BB38)</f>
        <v>21</v>
      </c>
      <c r="AR8" s="31">
        <f>MAX(BC4:BC38)</f>
        <v>8.6451612903225801</v>
      </c>
      <c r="AS8" s="31">
        <f>MAX(BD4:BD38)</f>
        <v>24.129032258064516</v>
      </c>
      <c r="AT8" s="31">
        <f>MAX(BE4:BE38)</f>
        <v>10.29032258064516</v>
      </c>
      <c r="AU8" s="31">
        <f>MAX(BF4:BF38)</f>
        <v>24.483870967741936</v>
      </c>
      <c r="AV8" s="31">
        <f>MAX(BG4:BG38)</f>
        <v>3.870967741935484</v>
      </c>
      <c r="AW8" s="31">
        <f>MAX(BH4:BH38)</f>
        <v>3.774193548387097</v>
      </c>
      <c r="AX8" s="31">
        <f>MAX(BI4:BI38)</f>
        <v>14.903225806451616</v>
      </c>
      <c r="BA8" s="17"/>
      <c r="BB8" s="32">
        <f t="shared" si="74"/>
        <v>21</v>
      </c>
      <c r="BC8" s="32">
        <f t="shared" si="75"/>
        <v>3.354838709677419</v>
      </c>
      <c r="BD8" s="32">
        <f t="shared" si="76"/>
        <v>5.870967741935484</v>
      </c>
      <c r="BE8" s="32">
        <f t="shared" si="77"/>
        <v>5.709677419354839</v>
      </c>
      <c r="BF8" s="32">
        <f t="shared" si="78"/>
        <v>21.483870967741936</v>
      </c>
      <c r="BG8" s="32">
        <f t="shared" si="79"/>
        <v>0.12903225806451601</v>
      </c>
      <c r="BH8" s="32">
        <f t="shared" si="80"/>
        <v>2.225806451612903</v>
      </c>
      <c r="BI8" s="32">
        <f t="shared" si="81"/>
        <v>10.903225806451616</v>
      </c>
      <c r="BK8" s="17"/>
      <c r="BL8" s="17"/>
      <c r="BM8" s="17" t="s">
        <v>36</v>
      </c>
      <c r="BN8" s="17" t="s">
        <v>37</v>
      </c>
      <c r="BO8" s="17"/>
      <c r="BP8" s="17"/>
      <c r="BQ8" s="17"/>
      <c r="BR8" s="17"/>
      <c r="BS8" s="17" t="s">
        <v>38</v>
      </c>
      <c r="BT8" s="17"/>
    </row>
    <row r="9" ht="14.25">
      <c r="A9" s="30">
        <f t="shared" si="94"/>
        <v>5</v>
      </c>
      <c r="B9" s="28">
        <v>44823</v>
      </c>
      <c r="C9" s="33">
        <v>0</v>
      </c>
      <c r="D9" s="34">
        <v>45</v>
      </c>
      <c r="E9" s="35">
        <f t="shared" si="82"/>
        <v>45</v>
      </c>
      <c r="F9" s="36">
        <v>0</v>
      </c>
      <c r="G9" s="37">
        <v>3</v>
      </c>
      <c r="H9" s="35">
        <f t="shared" si="83"/>
        <v>3</v>
      </c>
      <c r="I9" s="38">
        <v>0</v>
      </c>
      <c r="J9" s="37">
        <v>15</v>
      </c>
      <c r="K9" s="35">
        <f t="shared" si="84"/>
        <v>15</v>
      </c>
      <c r="L9" s="38">
        <v>0</v>
      </c>
      <c r="M9" s="37">
        <v>1</v>
      </c>
      <c r="N9" s="35">
        <f t="shared" si="85"/>
        <v>1</v>
      </c>
      <c r="O9" s="38">
        <v>0</v>
      </c>
      <c r="P9" s="37">
        <v>51</v>
      </c>
      <c r="Q9" s="35">
        <f t="shared" si="86"/>
        <v>51</v>
      </c>
      <c r="R9" s="38">
        <v>0</v>
      </c>
      <c r="S9" s="37">
        <v>11</v>
      </c>
      <c r="T9" s="35">
        <f t="shared" si="87"/>
        <v>11</v>
      </c>
      <c r="U9" s="38">
        <v>0</v>
      </c>
      <c r="V9" s="37">
        <v>1</v>
      </c>
      <c r="W9" s="35">
        <f t="shared" si="88"/>
        <v>1</v>
      </c>
      <c r="X9" s="38">
        <v>1</v>
      </c>
      <c r="Y9" s="37">
        <v>46</v>
      </c>
      <c r="Z9" s="35">
        <f t="shared" si="89"/>
        <v>47</v>
      </c>
      <c r="AA9" s="39">
        <f t="shared" si="90"/>
        <v>1</v>
      </c>
      <c r="AB9" s="40">
        <f t="shared" si="91"/>
        <v>173</v>
      </c>
      <c r="AC9" s="41">
        <f t="shared" si="92"/>
        <v>174</v>
      </c>
      <c r="AE9" s="27">
        <f t="shared" si="93"/>
        <v>6</v>
      </c>
      <c r="AF9" s="28">
        <v>44824</v>
      </c>
      <c r="AG9" s="29">
        <f t="shared" ref="AG9:AG35" si="95">E10</f>
        <v>51</v>
      </c>
      <c r="AH9" s="29">
        <f t="shared" ref="AH9:AH35" si="96">H10</f>
        <v>3</v>
      </c>
      <c r="AI9" s="29">
        <f t="shared" ref="AI9:AI35" si="97">K10</f>
        <v>14</v>
      </c>
      <c r="AJ9" s="29">
        <f t="shared" ref="AJ9:AJ35" si="98">N10</f>
        <v>1</v>
      </c>
      <c r="AK9" s="29">
        <f t="shared" ref="AK9:AK35" si="99">Q10</f>
        <v>52</v>
      </c>
      <c r="AL9" s="29">
        <f t="shared" ref="AL9:AL35" si="100">T10</f>
        <v>12</v>
      </c>
      <c r="AM9" s="29">
        <f t="shared" ref="AM9:AM35" si="101">W10</f>
        <v>1</v>
      </c>
      <c r="AN9" s="29">
        <f t="shared" ref="AN9:AN35" si="102">Z10</f>
        <v>45</v>
      </c>
      <c r="AO9" s="17"/>
      <c r="AP9" s="43" t="s">
        <v>39</v>
      </c>
      <c r="AQ9" s="31">
        <f>AQ8/SQRT(AQ5)</f>
        <v>2.5317748163946638</v>
      </c>
      <c r="AR9" s="31">
        <f>AR8/SQRT(AR5)</f>
        <v>2.3130049837092681</v>
      </c>
      <c r="AS9" s="31">
        <f>AS8/SQRT(AS5)</f>
        <v>2.4115034043051788</v>
      </c>
      <c r="AT9" s="31">
        <f>AT8/SQRT(AT5)</f>
        <v>1.9419308612150381</v>
      </c>
      <c r="AU9" s="31">
        <f>AU8/SQRT(AU5)</f>
        <v>1.9244778222925096</v>
      </c>
      <c r="AV9" s="31">
        <f>AV8/SQRT(AV5)</f>
        <v>1.9396596770537524</v>
      </c>
      <c r="AW9" s="31">
        <f>AW8/SQRT(AW5)</f>
        <v>1.5347688856992243</v>
      </c>
      <c r="AX9" s="31">
        <f>AX8/SQRT(AX5)</f>
        <v>1.6604609576297304</v>
      </c>
      <c r="BA9" s="16"/>
      <c r="BB9" s="32">
        <f t="shared" si="74"/>
        <v>15</v>
      </c>
      <c r="BC9" s="32">
        <f t="shared" si="75"/>
        <v>3.354838709677419</v>
      </c>
      <c r="BD9" s="32">
        <f t="shared" si="76"/>
        <v>6.870967741935484</v>
      </c>
      <c r="BE9" s="32">
        <f t="shared" si="77"/>
        <v>5.709677419354839</v>
      </c>
      <c r="BF9" s="32">
        <f t="shared" si="78"/>
        <v>20.483870967741936</v>
      </c>
      <c r="BG9" s="32">
        <f t="shared" si="79"/>
        <v>0.87096774193548399</v>
      </c>
      <c r="BH9" s="32">
        <f t="shared" si="80"/>
        <v>2.225806451612903</v>
      </c>
      <c r="BI9" s="32">
        <f t="shared" si="81"/>
        <v>12.903225806451616</v>
      </c>
      <c r="BK9" s="17"/>
      <c r="BL9" s="17"/>
      <c r="BM9" s="16" t="s">
        <v>40</v>
      </c>
      <c r="BN9" s="17" t="s">
        <v>41</v>
      </c>
      <c r="BO9" s="17"/>
      <c r="BP9" s="17"/>
      <c r="BQ9" s="17"/>
      <c r="BR9" s="17"/>
      <c r="BS9" s="17"/>
      <c r="BT9" s="17"/>
    </row>
    <row r="10" ht="14.25">
      <c r="A10" s="30">
        <f t="shared" si="94"/>
        <v>6</v>
      </c>
      <c r="B10" s="28">
        <v>44824</v>
      </c>
      <c r="C10" s="33">
        <v>0</v>
      </c>
      <c r="D10" s="34">
        <v>51</v>
      </c>
      <c r="E10" s="35">
        <f t="shared" ref="E10:E15" si="103">C10+D10</f>
        <v>51</v>
      </c>
      <c r="F10" s="36">
        <v>0</v>
      </c>
      <c r="G10" s="37">
        <v>3</v>
      </c>
      <c r="H10" s="35">
        <f t="shared" ref="H10:H15" si="104">F10+G10</f>
        <v>3</v>
      </c>
      <c r="I10" s="38">
        <v>0</v>
      </c>
      <c r="J10" s="37">
        <v>14</v>
      </c>
      <c r="K10" s="35">
        <f t="shared" ref="K10:K15" si="105">I10+J10</f>
        <v>14</v>
      </c>
      <c r="L10" s="38">
        <v>0</v>
      </c>
      <c r="M10" s="37">
        <v>1</v>
      </c>
      <c r="N10" s="35">
        <f t="shared" ref="N10:N15" si="106">L10+M10</f>
        <v>1</v>
      </c>
      <c r="O10" s="38">
        <v>0</v>
      </c>
      <c r="P10" s="37">
        <v>52</v>
      </c>
      <c r="Q10" s="35">
        <f t="shared" ref="Q10:Q15" si="107">O10+P10</f>
        <v>52</v>
      </c>
      <c r="R10" s="38">
        <v>0</v>
      </c>
      <c r="S10" s="37">
        <v>12</v>
      </c>
      <c r="T10" s="35">
        <f t="shared" ref="T10:T15" si="108">R10+S10</f>
        <v>12</v>
      </c>
      <c r="U10" s="38">
        <v>0</v>
      </c>
      <c r="V10" s="37">
        <v>1</v>
      </c>
      <c r="W10" s="35">
        <f t="shared" ref="W10:W15" si="109">U10+V10</f>
        <v>1</v>
      </c>
      <c r="X10" s="38">
        <v>1</v>
      </c>
      <c r="Y10" s="37">
        <v>44</v>
      </c>
      <c r="Z10" s="35">
        <f t="shared" ref="Z10:Z15" si="110">X10+Y10</f>
        <v>45</v>
      </c>
      <c r="AA10" s="39">
        <f t="shared" ref="AA10:AA38" si="111">C10+F10+I10+L10+O10+R10+U10+X10</f>
        <v>1</v>
      </c>
      <c r="AB10" s="40">
        <f t="shared" ref="AB10:AB38" si="112">D10+G10+J10+M10+P10+S10+V10+Y10</f>
        <v>178</v>
      </c>
      <c r="AC10" s="41">
        <f t="shared" ref="AC10:AC38" si="113">AA10+AB10</f>
        <v>179</v>
      </c>
      <c r="AE10" s="27">
        <f t="shared" si="93"/>
        <v>7</v>
      </c>
      <c r="AF10" s="28">
        <v>44825</v>
      </c>
      <c r="AG10" s="29">
        <f t="shared" si="95"/>
        <v>52</v>
      </c>
      <c r="AH10" s="29">
        <f t="shared" si="96"/>
        <v>3</v>
      </c>
      <c r="AI10" s="29">
        <f t="shared" si="97"/>
        <v>12</v>
      </c>
      <c r="AJ10" s="29">
        <f t="shared" si="98"/>
        <v>1</v>
      </c>
      <c r="AK10" s="29">
        <f t="shared" si="99"/>
        <v>56</v>
      </c>
      <c r="AL10" s="29">
        <f t="shared" si="100"/>
        <v>12</v>
      </c>
      <c r="AM10" s="29">
        <f t="shared" si="101"/>
        <v>1</v>
      </c>
      <c r="AN10" s="29">
        <f t="shared" si="102"/>
        <v>44</v>
      </c>
      <c r="AO10" s="17"/>
      <c r="AP10" s="43" t="s">
        <v>40</v>
      </c>
      <c r="AQ10" s="31">
        <f>_xlfn.TINV(0.001,$AZ$3-1)</f>
        <v>3.6459586350420223</v>
      </c>
      <c r="AR10" s="31">
        <f>_xlfn.TINV(0.001,$AZ$3-1)</f>
        <v>3.6459586350420223</v>
      </c>
      <c r="AS10" s="31">
        <f>_xlfn.TINV(0.001,$AZ$3-1)</f>
        <v>3.6459586350420223</v>
      </c>
      <c r="AT10" s="31">
        <f>_xlfn.TINV(0.001,$AZ$3-1)</f>
        <v>3.6459586350420223</v>
      </c>
      <c r="AU10" s="31">
        <f>_xlfn.TINV(0.001,$AZ$3-1)</f>
        <v>3.6459586350420223</v>
      </c>
      <c r="AV10" s="31">
        <f>_xlfn.TINV(0.001,$AZ$3-1)</f>
        <v>3.6459586350420223</v>
      </c>
      <c r="AW10" s="31">
        <f>_xlfn.TINV(0.001,$AZ$3-1)</f>
        <v>3.6459586350420223</v>
      </c>
      <c r="AX10" s="31">
        <f>_xlfn.TINV(0.001,$AZ$3-1)</f>
        <v>3.6459586350420223</v>
      </c>
      <c r="BA10" s="16"/>
      <c r="BB10" s="32">
        <f t="shared" ref="BB10:BB35" si="114">ABS(AG10-AQ$4)</f>
        <v>14</v>
      </c>
      <c r="BC10" s="32">
        <f t="shared" ref="BC10:BC35" si="115">ABS(AH10-AR$4)</f>
        <v>3.354838709677419</v>
      </c>
      <c r="BD10" s="32">
        <f t="shared" ref="BD10:BD35" si="116">ABS(AI10-AS$4)</f>
        <v>8.870967741935484</v>
      </c>
      <c r="BE10" s="32">
        <f t="shared" ref="BE10:BE35" si="117">ABS(AJ10-AT$4)</f>
        <v>5.709677419354839</v>
      </c>
      <c r="BF10" s="32">
        <f t="shared" ref="BF10:BF35" si="118">ABS(AK10-AU$4)</f>
        <v>16.483870967741936</v>
      </c>
      <c r="BG10" s="32">
        <f t="shared" ref="BG10:BG35" si="119">ABS(AL10-AV$4)</f>
        <v>0.87096774193548399</v>
      </c>
      <c r="BH10" s="32">
        <f t="shared" ref="BH10:BH35" si="120">ABS(AM10-AW$4)</f>
        <v>2.225806451612903</v>
      </c>
      <c r="BI10" s="32">
        <f t="shared" ref="BI10:BI35" si="121">ABS(AN10-AX$4)</f>
        <v>13.903225806451616</v>
      </c>
      <c r="BK10" s="17"/>
      <c r="BL10" s="17"/>
      <c r="BM10" s="16" t="s">
        <v>42</v>
      </c>
      <c r="BN10" s="17"/>
      <c r="BO10" s="17"/>
      <c r="BP10" s="17"/>
      <c r="BQ10" s="17"/>
      <c r="BR10" s="17"/>
      <c r="BS10" s="17"/>
      <c r="BT10" s="17"/>
    </row>
    <row r="11" ht="14.25">
      <c r="A11" s="30">
        <f t="shared" ref="A11:A38" si="122">A10+1</f>
        <v>7</v>
      </c>
      <c r="B11" s="28">
        <v>44825</v>
      </c>
      <c r="C11" s="33">
        <v>0</v>
      </c>
      <c r="D11" s="34">
        <v>52</v>
      </c>
      <c r="E11" s="35">
        <f t="shared" si="103"/>
        <v>52</v>
      </c>
      <c r="F11" s="36">
        <v>0</v>
      </c>
      <c r="G11" s="37">
        <v>3</v>
      </c>
      <c r="H11" s="35">
        <f t="shared" si="104"/>
        <v>3</v>
      </c>
      <c r="I11" s="38">
        <v>0</v>
      </c>
      <c r="J11" s="37">
        <v>12</v>
      </c>
      <c r="K11" s="35">
        <f t="shared" si="105"/>
        <v>12</v>
      </c>
      <c r="L11" s="38">
        <v>0</v>
      </c>
      <c r="M11" s="37">
        <v>1</v>
      </c>
      <c r="N11" s="35">
        <f t="shared" si="106"/>
        <v>1</v>
      </c>
      <c r="O11" s="38">
        <v>0</v>
      </c>
      <c r="P11" s="37">
        <v>56</v>
      </c>
      <c r="Q11" s="35">
        <f t="shared" si="107"/>
        <v>56</v>
      </c>
      <c r="R11" s="38">
        <v>0</v>
      </c>
      <c r="S11" s="37">
        <v>12</v>
      </c>
      <c r="T11" s="35">
        <f t="shared" si="108"/>
        <v>12</v>
      </c>
      <c r="U11" s="38">
        <v>0</v>
      </c>
      <c r="V11" s="37">
        <v>1</v>
      </c>
      <c r="W11" s="35">
        <f t="shared" si="109"/>
        <v>1</v>
      </c>
      <c r="X11" s="38">
        <v>1</v>
      </c>
      <c r="Y11" s="37">
        <v>43</v>
      </c>
      <c r="Z11" s="35">
        <f t="shared" si="110"/>
        <v>44</v>
      </c>
      <c r="AA11" s="39">
        <f t="shared" si="111"/>
        <v>1</v>
      </c>
      <c r="AB11" s="40">
        <f t="shared" si="112"/>
        <v>180</v>
      </c>
      <c r="AC11" s="41">
        <f t="shared" si="113"/>
        <v>181</v>
      </c>
      <c r="AE11" s="27">
        <f t="shared" ref="AE11:AE37" si="123">AE10+1</f>
        <v>8</v>
      </c>
      <c r="AF11" s="28">
        <v>44826</v>
      </c>
      <c r="AG11" s="29">
        <f t="shared" si="95"/>
        <v>53</v>
      </c>
      <c r="AH11" s="29">
        <f t="shared" si="96"/>
        <v>2</v>
      </c>
      <c r="AI11" s="29">
        <f t="shared" si="97"/>
        <v>12</v>
      </c>
      <c r="AJ11" s="29">
        <f t="shared" si="98"/>
        <v>1</v>
      </c>
      <c r="AK11" s="29">
        <f t="shared" si="99"/>
        <v>66</v>
      </c>
      <c r="AL11" s="29">
        <f t="shared" si="100"/>
        <v>10</v>
      </c>
      <c r="AM11" s="29">
        <f t="shared" si="101"/>
        <v>1</v>
      </c>
      <c r="AN11" s="29">
        <f t="shared" si="102"/>
        <v>44</v>
      </c>
      <c r="AO11" s="17"/>
      <c r="AP11" s="43" t="s">
        <v>42</v>
      </c>
      <c r="AQ11" s="31">
        <f>_xlfn.TINV(0.05,$AZ$3-1)</f>
        <v>2.0422724563012378</v>
      </c>
      <c r="AR11" s="31">
        <f>_xlfn.TINV(0.05,$AZ$3-1)</f>
        <v>2.0422724563012378</v>
      </c>
      <c r="AS11" s="31">
        <f>_xlfn.TINV(0.05,$AZ$3-1)</f>
        <v>2.0422724563012378</v>
      </c>
      <c r="AT11" s="31">
        <f>_xlfn.TINV(0.05,$AZ$3-1)</f>
        <v>2.0422724563012378</v>
      </c>
      <c r="AU11" s="31">
        <f>_xlfn.TINV(0.05,$AZ$3-1)</f>
        <v>2.0422724563012378</v>
      </c>
      <c r="AV11" s="31">
        <f>_xlfn.TINV(0.05,$AZ$3-1)</f>
        <v>2.0422724563012378</v>
      </c>
      <c r="AW11" s="31">
        <f>_xlfn.TINV(0.05,$AZ$3-1)</f>
        <v>2.0422724563012378</v>
      </c>
      <c r="AX11" s="31">
        <f>_xlfn.TINV(0.05,$AZ$3-1)</f>
        <v>2.0422724563012378</v>
      </c>
      <c r="BA11" s="16"/>
      <c r="BB11" s="32">
        <f t="shared" si="114"/>
        <v>13</v>
      </c>
      <c r="BC11" s="32">
        <f t="shared" si="115"/>
        <v>4.354838709677419</v>
      </c>
      <c r="BD11" s="32">
        <f t="shared" si="116"/>
        <v>8.870967741935484</v>
      </c>
      <c r="BE11" s="32">
        <f t="shared" si="117"/>
        <v>5.709677419354839</v>
      </c>
      <c r="BF11" s="32">
        <f t="shared" si="118"/>
        <v>6.4838709677419359</v>
      </c>
      <c r="BG11" s="32">
        <f t="shared" si="119"/>
        <v>1.129032258064516</v>
      </c>
      <c r="BH11" s="32">
        <f t="shared" si="120"/>
        <v>2.225806451612903</v>
      </c>
      <c r="BI11" s="32">
        <f t="shared" si="121"/>
        <v>13.903225806451616</v>
      </c>
      <c r="BK11" s="17"/>
      <c r="BL11" s="17"/>
      <c r="BM11" s="16" t="s">
        <v>43</v>
      </c>
      <c r="BN11" s="17" t="s">
        <v>44</v>
      </c>
      <c r="BO11" s="17"/>
      <c r="BP11" s="17"/>
      <c r="BQ11" s="17"/>
      <c r="BR11" s="17"/>
      <c r="BS11" s="17"/>
      <c r="BT11" s="17"/>
    </row>
    <row r="12" ht="14.25">
      <c r="A12" s="30">
        <f t="shared" si="122"/>
        <v>8</v>
      </c>
      <c r="B12" s="28">
        <v>44826</v>
      </c>
      <c r="C12" s="45">
        <v>0</v>
      </c>
      <c r="D12" s="46">
        <v>53</v>
      </c>
      <c r="E12" s="35">
        <f t="shared" si="103"/>
        <v>53</v>
      </c>
      <c r="F12" s="47">
        <v>0</v>
      </c>
      <c r="G12" s="48">
        <v>2</v>
      </c>
      <c r="H12" s="35">
        <f t="shared" si="104"/>
        <v>2</v>
      </c>
      <c r="I12" s="49">
        <v>0</v>
      </c>
      <c r="J12" s="50">
        <v>12</v>
      </c>
      <c r="K12" s="35">
        <f t="shared" si="105"/>
        <v>12</v>
      </c>
      <c r="L12" s="49">
        <v>0</v>
      </c>
      <c r="M12" s="48">
        <v>1</v>
      </c>
      <c r="N12" s="35">
        <f t="shared" si="106"/>
        <v>1</v>
      </c>
      <c r="O12" s="49">
        <v>0</v>
      </c>
      <c r="P12" s="50">
        <v>66</v>
      </c>
      <c r="Q12" s="35">
        <f t="shared" si="107"/>
        <v>66</v>
      </c>
      <c r="R12" s="49">
        <v>0</v>
      </c>
      <c r="S12" s="48">
        <v>10</v>
      </c>
      <c r="T12" s="35">
        <f t="shared" si="108"/>
        <v>10</v>
      </c>
      <c r="U12" s="49">
        <v>0</v>
      </c>
      <c r="V12" s="48">
        <v>1</v>
      </c>
      <c r="W12" s="35">
        <f t="shared" si="109"/>
        <v>1</v>
      </c>
      <c r="X12" s="49">
        <v>1</v>
      </c>
      <c r="Y12" s="50">
        <v>43</v>
      </c>
      <c r="Z12" s="35">
        <f t="shared" si="110"/>
        <v>44</v>
      </c>
      <c r="AA12" s="39">
        <f t="shared" si="111"/>
        <v>1</v>
      </c>
      <c r="AB12" s="40">
        <f t="shared" si="112"/>
        <v>188</v>
      </c>
      <c r="AC12" s="41">
        <f t="shared" si="113"/>
        <v>189</v>
      </c>
      <c r="AE12" s="27">
        <f t="shared" si="123"/>
        <v>9</v>
      </c>
      <c r="AF12" s="28">
        <v>44827</v>
      </c>
      <c r="AG12" s="29">
        <f t="shared" si="95"/>
        <v>56</v>
      </c>
      <c r="AH12" s="29">
        <f t="shared" si="96"/>
        <v>2</v>
      </c>
      <c r="AI12" s="29">
        <f t="shared" si="97"/>
        <v>12</v>
      </c>
      <c r="AJ12" s="29">
        <f t="shared" si="98"/>
        <v>3</v>
      </c>
      <c r="AK12" s="29">
        <f t="shared" si="99"/>
        <v>65</v>
      </c>
      <c r="AL12" s="29">
        <f t="shared" si="100"/>
        <v>10</v>
      </c>
      <c r="AM12" s="29">
        <f t="shared" si="101"/>
        <v>1</v>
      </c>
      <c r="AN12" s="29">
        <f t="shared" si="102"/>
        <v>45</v>
      </c>
      <c r="AO12" s="17"/>
      <c r="AP12" s="43" t="s">
        <v>43</v>
      </c>
      <c r="AQ12" s="51">
        <f t="shared" ref="AQ12:AQ13" si="124">AQ10*SQRT($AZ$3-1)/SQRT($AZ$3-2+AQ10^2)</f>
        <v>3.0707046347870595</v>
      </c>
      <c r="AR12" s="51">
        <f t="shared" ref="AR12:AR13" si="125">AR10*SQRT($AZ$3-1)/SQRT($AZ$3-2+AR10^2)</f>
        <v>3.0707046347870595</v>
      </c>
      <c r="AS12" s="51">
        <f t="shared" ref="AS12:AS13" si="126">AS10*SQRT($AZ$3-1)/SQRT($AZ$3-2+AS10^2)</f>
        <v>3.0707046347870595</v>
      </c>
      <c r="AT12" s="51">
        <f t="shared" ref="AT12:AT13" si="127">AT10*SQRT($AZ$3-1)/SQRT($AZ$3-2+AT10^2)</f>
        <v>3.0707046347870595</v>
      </c>
      <c r="AU12" s="51">
        <f t="shared" ref="AU12:AU13" si="128">AU10*SQRT($AZ$3-1)/SQRT($AZ$3-2+AU10^2)</f>
        <v>3.0707046347870595</v>
      </c>
      <c r="AV12" s="51">
        <f t="shared" ref="AV12:AV13" si="129">AV10*SQRT($AZ$3-1)/SQRT($AZ$3-2+AV10^2)</f>
        <v>3.0707046347870595</v>
      </c>
      <c r="AW12" s="51">
        <f t="shared" ref="AW12:AW13" si="130">AW10*SQRT($AZ$3-1)/SQRT($AZ$3-2+AW10^2)</f>
        <v>3.0707046347870595</v>
      </c>
      <c r="AX12" s="51">
        <f t="shared" ref="AX12:AX13" si="131">AX10*SQRT($AZ$3-1)/SQRT($AZ$3-2+AX10^2)</f>
        <v>3.0707046347870595</v>
      </c>
      <c r="BA12" s="16"/>
      <c r="BB12" s="32">
        <f t="shared" si="114"/>
        <v>10</v>
      </c>
      <c r="BC12" s="32">
        <f t="shared" si="115"/>
        <v>4.354838709677419</v>
      </c>
      <c r="BD12" s="32">
        <f t="shared" si="116"/>
        <v>8.870967741935484</v>
      </c>
      <c r="BE12" s="32">
        <f t="shared" si="117"/>
        <v>3.709677419354839</v>
      </c>
      <c r="BF12" s="32">
        <f t="shared" si="118"/>
        <v>7.4838709677419359</v>
      </c>
      <c r="BG12" s="32">
        <f t="shared" si="119"/>
        <v>1.129032258064516</v>
      </c>
      <c r="BH12" s="32">
        <f t="shared" si="120"/>
        <v>2.225806451612903</v>
      </c>
      <c r="BI12" s="32">
        <f t="shared" si="121"/>
        <v>12.903225806451616</v>
      </c>
      <c r="BK12" s="17"/>
      <c r="BL12" s="17"/>
      <c r="BM12" s="16" t="s">
        <v>45</v>
      </c>
      <c r="BN12" s="17"/>
      <c r="BO12" s="17"/>
      <c r="BP12" s="17"/>
      <c r="BQ12" s="17"/>
      <c r="BR12" s="17"/>
      <c r="BS12" s="17"/>
      <c r="BT12" s="17"/>
    </row>
    <row r="13" ht="14.25">
      <c r="A13" s="30">
        <f t="shared" si="122"/>
        <v>9</v>
      </c>
      <c r="B13" s="28">
        <v>44827</v>
      </c>
      <c r="C13" s="52">
        <v>0</v>
      </c>
      <c r="D13" s="46">
        <v>56</v>
      </c>
      <c r="E13" s="35">
        <f t="shared" si="103"/>
        <v>56</v>
      </c>
      <c r="F13" s="52">
        <v>0</v>
      </c>
      <c r="G13" s="46">
        <v>2</v>
      </c>
      <c r="H13" s="35">
        <f t="shared" si="104"/>
        <v>2</v>
      </c>
      <c r="I13" s="52">
        <v>1</v>
      </c>
      <c r="J13" s="46">
        <v>11</v>
      </c>
      <c r="K13" s="35">
        <f t="shared" si="105"/>
        <v>12</v>
      </c>
      <c r="L13" s="52">
        <v>1</v>
      </c>
      <c r="M13" s="46">
        <v>2</v>
      </c>
      <c r="N13" s="35">
        <f t="shared" si="106"/>
        <v>3</v>
      </c>
      <c r="O13" s="52">
        <v>0</v>
      </c>
      <c r="P13" s="46">
        <v>65</v>
      </c>
      <c r="Q13" s="35">
        <f t="shared" si="107"/>
        <v>65</v>
      </c>
      <c r="R13" s="52">
        <v>0</v>
      </c>
      <c r="S13" s="46">
        <v>10</v>
      </c>
      <c r="T13" s="35">
        <f t="shared" si="108"/>
        <v>10</v>
      </c>
      <c r="U13" s="52">
        <v>0</v>
      </c>
      <c r="V13" s="46">
        <v>1</v>
      </c>
      <c r="W13" s="35">
        <f t="shared" si="109"/>
        <v>1</v>
      </c>
      <c r="X13" s="52">
        <v>1</v>
      </c>
      <c r="Y13" s="46">
        <v>44</v>
      </c>
      <c r="Z13" s="35">
        <f t="shared" si="110"/>
        <v>45</v>
      </c>
      <c r="AA13" s="39">
        <f t="shared" si="111"/>
        <v>3</v>
      </c>
      <c r="AB13" s="40">
        <f t="shared" si="112"/>
        <v>191</v>
      </c>
      <c r="AC13" s="41">
        <f t="shared" si="113"/>
        <v>194</v>
      </c>
      <c r="AE13" s="27">
        <f t="shared" si="123"/>
        <v>10</v>
      </c>
      <c r="AF13" s="28">
        <v>44830</v>
      </c>
      <c r="AG13" s="29">
        <f t="shared" si="95"/>
        <v>60</v>
      </c>
      <c r="AH13" s="29">
        <f t="shared" si="96"/>
        <v>2</v>
      </c>
      <c r="AI13" s="29">
        <f t="shared" si="97"/>
        <v>15</v>
      </c>
      <c r="AJ13" s="29">
        <f t="shared" si="98"/>
        <v>3</v>
      </c>
      <c r="AK13" s="29">
        <f t="shared" si="99"/>
        <v>70</v>
      </c>
      <c r="AL13" s="29">
        <f t="shared" si="100"/>
        <v>10</v>
      </c>
      <c r="AM13" s="29">
        <f t="shared" si="101"/>
        <v>1</v>
      </c>
      <c r="AN13" s="29">
        <f t="shared" si="102"/>
        <v>53</v>
      </c>
      <c r="AO13" s="17"/>
      <c r="AP13" s="43" t="s">
        <v>45</v>
      </c>
      <c r="AQ13" s="51">
        <f t="shared" si="124"/>
        <v>1.9422084172080583</v>
      </c>
      <c r="AR13" s="51">
        <f t="shared" si="125"/>
        <v>1.9422084172080583</v>
      </c>
      <c r="AS13" s="51">
        <f t="shared" si="126"/>
        <v>1.9422084172080583</v>
      </c>
      <c r="AT13" s="51">
        <f t="shared" si="127"/>
        <v>1.9422084172080583</v>
      </c>
      <c r="AU13" s="51">
        <f t="shared" si="128"/>
        <v>1.9422084172080583</v>
      </c>
      <c r="AV13" s="51">
        <f t="shared" si="129"/>
        <v>1.9422084172080583</v>
      </c>
      <c r="AW13" s="51">
        <f t="shared" si="130"/>
        <v>1.9422084172080583</v>
      </c>
      <c r="AX13" s="51">
        <f t="shared" si="131"/>
        <v>1.9422084172080583</v>
      </c>
      <c r="BA13" s="17"/>
      <c r="BB13" s="32">
        <f t="shared" si="114"/>
        <v>6</v>
      </c>
      <c r="BC13" s="32">
        <f t="shared" si="115"/>
        <v>4.354838709677419</v>
      </c>
      <c r="BD13" s="32">
        <f t="shared" si="116"/>
        <v>5.870967741935484</v>
      </c>
      <c r="BE13" s="32">
        <f t="shared" si="117"/>
        <v>3.709677419354839</v>
      </c>
      <c r="BF13" s="32">
        <f t="shared" si="118"/>
        <v>2.4838709677419359</v>
      </c>
      <c r="BG13" s="32">
        <f t="shared" si="119"/>
        <v>1.129032258064516</v>
      </c>
      <c r="BH13" s="32">
        <f t="shared" si="120"/>
        <v>2.225806451612903</v>
      </c>
      <c r="BI13" s="32">
        <f t="shared" si="121"/>
        <v>4.9032258064516157</v>
      </c>
      <c r="BJ13" s="16"/>
      <c r="BK13" s="17"/>
      <c r="BL13" s="17"/>
      <c r="BM13" s="17" t="s">
        <v>46</v>
      </c>
      <c r="BN13" s="17"/>
      <c r="BO13" s="17"/>
      <c r="BP13" s="17"/>
      <c r="BQ13" s="17"/>
      <c r="BR13" s="17"/>
      <c r="BS13" s="17"/>
      <c r="BT13" s="17"/>
      <c r="BU13" s="16"/>
      <c r="BV13" s="16"/>
      <c r="BW13" s="16"/>
      <c r="BX13" s="16"/>
      <c r="BY13" s="16"/>
      <c r="BZ13" s="16"/>
      <c r="CA13" s="16"/>
      <c r="CB13" s="16"/>
      <c r="CC13" s="16"/>
      <c r="CD13" s="16"/>
      <c r="CE13" s="16"/>
      <c r="CF13" s="16"/>
      <c r="CG13" s="16"/>
    </row>
    <row r="14" ht="14.25">
      <c r="A14" s="30">
        <f t="shared" si="122"/>
        <v>10</v>
      </c>
      <c r="B14" s="28">
        <v>44830</v>
      </c>
      <c r="C14" s="53">
        <v>0</v>
      </c>
      <c r="D14" s="46">
        <v>60</v>
      </c>
      <c r="E14" s="35">
        <f t="shared" si="103"/>
        <v>60</v>
      </c>
      <c r="F14" s="53">
        <v>0</v>
      </c>
      <c r="G14" s="50">
        <v>2</v>
      </c>
      <c r="H14" s="35">
        <f t="shared" si="104"/>
        <v>2</v>
      </c>
      <c r="I14" s="53">
        <v>1</v>
      </c>
      <c r="J14" s="50">
        <v>14</v>
      </c>
      <c r="K14" s="35">
        <f t="shared" si="105"/>
        <v>15</v>
      </c>
      <c r="L14" s="53">
        <v>0</v>
      </c>
      <c r="M14" s="50">
        <v>3</v>
      </c>
      <c r="N14" s="35">
        <f t="shared" si="106"/>
        <v>3</v>
      </c>
      <c r="O14" s="53">
        <v>1</v>
      </c>
      <c r="P14" s="50">
        <v>69</v>
      </c>
      <c r="Q14" s="35">
        <f t="shared" si="107"/>
        <v>70</v>
      </c>
      <c r="R14" s="53">
        <v>0</v>
      </c>
      <c r="S14" s="50">
        <v>10</v>
      </c>
      <c r="T14" s="35">
        <f t="shared" si="108"/>
        <v>10</v>
      </c>
      <c r="U14" s="53">
        <v>0</v>
      </c>
      <c r="V14" s="50">
        <v>1</v>
      </c>
      <c r="W14" s="35">
        <f t="shared" si="109"/>
        <v>1</v>
      </c>
      <c r="X14" s="53">
        <v>2</v>
      </c>
      <c r="Y14" s="50">
        <v>51</v>
      </c>
      <c r="Z14" s="35">
        <f t="shared" si="110"/>
        <v>53</v>
      </c>
      <c r="AA14" s="39">
        <f t="shared" si="111"/>
        <v>4</v>
      </c>
      <c r="AB14" s="40">
        <f t="shared" si="112"/>
        <v>210</v>
      </c>
      <c r="AC14" s="41">
        <f t="shared" si="113"/>
        <v>214</v>
      </c>
      <c r="AE14" s="27">
        <f t="shared" si="123"/>
        <v>11</v>
      </c>
      <c r="AF14" s="54">
        <v>44831</v>
      </c>
      <c r="AG14" s="29">
        <f t="shared" si="95"/>
        <v>60</v>
      </c>
      <c r="AH14" s="29">
        <f t="shared" si="96"/>
        <v>3</v>
      </c>
      <c r="AI14" s="29">
        <f t="shared" si="97"/>
        <v>15</v>
      </c>
      <c r="AJ14" s="29">
        <f t="shared" si="98"/>
        <v>2</v>
      </c>
      <c r="AK14" s="29">
        <f t="shared" si="99"/>
        <v>71</v>
      </c>
      <c r="AL14" s="29">
        <f t="shared" si="100"/>
        <v>10</v>
      </c>
      <c r="AM14" s="29">
        <f t="shared" si="101"/>
        <v>0</v>
      </c>
      <c r="AN14" s="29">
        <f t="shared" si="102"/>
        <v>59</v>
      </c>
      <c r="AO14" s="17"/>
      <c r="AP14" s="43" t="s">
        <v>47</v>
      </c>
      <c r="AQ14" s="55" t="str">
        <f>IF(AQ9&lt;AQ13,IF(AQ9&gt;AQ10,"YES","V"),"NO")</f>
        <v>NO</v>
      </c>
      <c r="AR14" s="55" t="str">
        <f>IF(AR9&lt;AR13,IF(AR9&gt;AR10,"YES","V"),"NO")</f>
        <v>NO</v>
      </c>
      <c r="AS14" s="55" t="str">
        <f>IF(AS9&lt;AS13,IF(AS9&gt;AS10,"YES","V"),"NO")</f>
        <v>NO</v>
      </c>
      <c r="AT14" s="55" t="str">
        <f>IF(AT9&lt;AT13,IF(AT9&gt;AT10,"YES","V"),"NO")</f>
        <v>V</v>
      </c>
      <c r="AU14" s="55" t="str">
        <f>IF(AU9&lt;AU13,IF(AU9&gt;AU10,"YES","V"),"NO")</f>
        <v>V</v>
      </c>
      <c r="AV14" s="55" t="str">
        <f>IF(AV9&lt;AV13,IF(AV9&gt;AV10,"YES","V"),"NO")</f>
        <v>V</v>
      </c>
      <c r="AW14" s="55" t="str">
        <f>IF(AW9&lt;AW13,IF(AW9&gt;AW10,"YES","V"),"NO")</f>
        <v>V</v>
      </c>
      <c r="AX14" s="55" t="str">
        <f>IF(AX9&lt;AX13,IF(AX9&gt;AX10,"YES","V"),"NO")</f>
        <v>V</v>
      </c>
      <c r="BA14" s="17"/>
      <c r="BB14" s="32">
        <f t="shared" si="114"/>
        <v>6</v>
      </c>
      <c r="BC14" s="32">
        <f t="shared" si="115"/>
        <v>3.354838709677419</v>
      </c>
      <c r="BD14" s="32">
        <f t="shared" si="116"/>
        <v>5.870967741935484</v>
      </c>
      <c r="BE14" s="32">
        <f t="shared" si="117"/>
        <v>4.709677419354839</v>
      </c>
      <c r="BF14" s="32">
        <f t="shared" si="118"/>
        <v>1.4838709677419359</v>
      </c>
      <c r="BG14" s="32">
        <f t="shared" si="119"/>
        <v>1.129032258064516</v>
      </c>
      <c r="BH14" s="32">
        <f t="shared" si="120"/>
        <v>3.225806451612903</v>
      </c>
      <c r="BI14" s="32">
        <f t="shared" si="121"/>
        <v>1.0967741935483843</v>
      </c>
      <c r="BJ14" s="16"/>
      <c r="BK14" s="17"/>
      <c r="BL14" s="17"/>
      <c r="BM14" s="17" t="s">
        <v>48</v>
      </c>
      <c r="BN14" s="17"/>
      <c r="BO14" s="17"/>
      <c r="BP14" s="17"/>
      <c r="BQ14" s="17"/>
      <c r="BR14" s="17"/>
      <c r="BS14" s="17"/>
      <c r="BT14" s="17"/>
      <c r="BU14" s="16"/>
      <c r="BV14" s="16"/>
      <c r="BW14" s="16"/>
      <c r="BX14" s="16"/>
      <c r="BY14" s="16"/>
      <c r="BZ14" s="16"/>
      <c r="CA14" s="16"/>
      <c r="CB14" s="16"/>
      <c r="CC14" s="16"/>
      <c r="CD14" s="16"/>
      <c r="CE14" s="16"/>
      <c r="CF14" s="16"/>
      <c r="CG14" s="16"/>
    </row>
    <row r="15" ht="14.25">
      <c r="A15" s="30">
        <f t="shared" si="122"/>
        <v>11</v>
      </c>
      <c r="B15" s="54">
        <v>44831</v>
      </c>
      <c r="C15" s="56">
        <v>0</v>
      </c>
      <c r="D15" s="57">
        <v>60</v>
      </c>
      <c r="E15" s="58">
        <f t="shared" si="103"/>
        <v>60</v>
      </c>
      <c r="F15" s="56">
        <v>1</v>
      </c>
      <c r="G15" s="59">
        <v>2</v>
      </c>
      <c r="H15" s="58">
        <f t="shared" si="104"/>
        <v>3</v>
      </c>
      <c r="I15" s="56">
        <v>0</v>
      </c>
      <c r="J15" s="59">
        <v>15</v>
      </c>
      <c r="K15" s="58">
        <f t="shared" si="105"/>
        <v>15</v>
      </c>
      <c r="L15" s="56">
        <v>0</v>
      </c>
      <c r="M15" s="59">
        <v>2</v>
      </c>
      <c r="N15" s="58">
        <f t="shared" si="106"/>
        <v>2</v>
      </c>
      <c r="O15" s="56">
        <v>2</v>
      </c>
      <c r="P15" s="59">
        <v>69</v>
      </c>
      <c r="Q15" s="58">
        <f t="shared" si="107"/>
        <v>71</v>
      </c>
      <c r="R15" s="56">
        <v>0</v>
      </c>
      <c r="S15" s="59">
        <v>10</v>
      </c>
      <c r="T15" s="58">
        <f t="shared" si="108"/>
        <v>10</v>
      </c>
      <c r="U15" s="56">
        <v>0</v>
      </c>
      <c r="V15" s="59">
        <v>0</v>
      </c>
      <c r="W15" s="58">
        <f t="shared" si="109"/>
        <v>0</v>
      </c>
      <c r="X15" s="56">
        <v>1</v>
      </c>
      <c r="Y15" s="59">
        <v>58</v>
      </c>
      <c r="Z15" s="58">
        <f t="shared" si="110"/>
        <v>59</v>
      </c>
      <c r="AA15" s="39">
        <f t="shared" si="111"/>
        <v>4</v>
      </c>
      <c r="AB15" s="40">
        <f t="shared" si="112"/>
        <v>216</v>
      </c>
      <c r="AC15" s="41">
        <f t="shared" si="113"/>
        <v>220</v>
      </c>
      <c r="AE15" s="27">
        <f t="shared" si="123"/>
        <v>12</v>
      </c>
      <c r="AF15" s="54">
        <v>44832</v>
      </c>
      <c r="AG15" s="29">
        <f t="shared" si="95"/>
        <v>62</v>
      </c>
      <c r="AH15" s="29">
        <f t="shared" si="96"/>
        <v>5</v>
      </c>
      <c r="AI15" s="29">
        <f t="shared" si="97"/>
        <v>15</v>
      </c>
      <c r="AJ15" s="29">
        <f t="shared" si="98"/>
        <v>2</v>
      </c>
      <c r="AK15" s="29">
        <f t="shared" si="99"/>
        <v>73</v>
      </c>
      <c r="AL15" s="29">
        <f t="shared" si="100"/>
        <v>10</v>
      </c>
      <c r="AM15" s="29">
        <f t="shared" si="101"/>
        <v>1</v>
      </c>
      <c r="AN15" s="29">
        <f t="shared" si="102"/>
        <v>58</v>
      </c>
      <c r="AO15" s="17"/>
      <c r="AP15" s="17"/>
      <c r="AQ15" s="60"/>
      <c r="AR15" s="60"/>
      <c r="AS15" s="60"/>
      <c r="AT15" s="60"/>
      <c r="AU15" s="60"/>
      <c r="AV15" s="60" t="s">
        <v>49</v>
      </c>
      <c r="AW15" s="60"/>
      <c r="AX15" s="60"/>
      <c r="BA15" s="17"/>
      <c r="BB15" s="32">
        <f t="shared" si="114"/>
        <v>4</v>
      </c>
      <c r="BC15" s="32">
        <f t="shared" si="115"/>
        <v>1.354838709677419</v>
      </c>
      <c r="BD15" s="32">
        <f t="shared" si="116"/>
        <v>5.870967741935484</v>
      </c>
      <c r="BE15" s="32">
        <f t="shared" si="117"/>
        <v>4.709677419354839</v>
      </c>
      <c r="BF15" s="32">
        <f t="shared" si="118"/>
        <v>0.51612903225806406</v>
      </c>
      <c r="BG15" s="32">
        <f t="shared" si="119"/>
        <v>1.129032258064516</v>
      </c>
      <c r="BH15" s="32">
        <f t="shared" si="120"/>
        <v>2.225806451612903</v>
      </c>
      <c r="BI15" s="32">
        <f t="shared" si="121"/>
        <v>0.096774193548384346</v>
      </c>
      <c r="BJ15" s="61"/>
      <c r="BK15" s="17"/>
      <c r="BL15" s="17"/>
      <c r="BM15" s="17" t="s">
        <v>50</v>
      </c>
      <c r="BN15" s="17"/>
      <c r="BO15" s="17"/>
      <c r="BP15" s="17"/>
      <c r="BQ15" s="17"/>
      <c r="BR15" s="17"/>
      <c r="BS15" s="17"/>
      <c r="BT15" s="17"/>
      <c r="BU15" s="16"/>
      <c r="BV15" s="16"/>
      <c r="BW15" s="16"/>
      <c r="BX15" s="16"/>
      <c r="BY15" s="16"/>
      <c r="BZ15" s="16"/>
      <c r="CA15" s="16"/>
      <c r="CB15" s="16"/>
      <c r="CC15" s="16"/>
      <c r="CD15" s="16"/>
      <c r="CE15" s="16"/>
      <c r="CF15" s="16"/>
      <c r="CG15" s="16"/>
    </row>
    <row r="16" ht="14.25">
      <c r="A16" s="30">
        <f t="shared" si="122"/>
        <v>12</v>
      </c>
      <c r="B16" s="54">
        <v>44832</v>
      </c>
      <c r="C16" s="62">
        <v>0</v>
      </c>
      <c r="D16" s="50">
        <v>62</v>
      </c>
      <c r="E16" s="35">
        <v>62</v>
      </c>
      <c r="F16" s="53">
        <v>1</v>
      </c>
      <c r="G16" s="50">
        <v>4</v>
      </c>
      <c r="H16" s="35">
        <v>5</v>
      </c>
      <c r="I16" s="53">
        <v>0</v>
      </c>
      <c r="J16" s="50">
        <v>15</v>
      </c>
      <c r="K16" s="35">
        <v>15</v>
      </c>
      <c r="L16" s="53">
        <v>0</v>
      </c>
      <c r="M16" s="50">
        <v>2</v>
      </c>
      <c r="N16" s="35">
        <v>2</v>
      </c>
      <c r="O16" s="53">
        <v>2</v>
      </c>
      <c r="P16" s="50">
        <v>71</v>
      </c>
      <c r="Q16" s="35">
        <v>73</v>
      </c>
      <c r="R16" s="53">
        <v>0</v>
      </c>
      <c r="S16" s="50">
        <v>10</v>
      </c>
      <c r="T16" s="35">
        <v>10</v>
      </c>
      <c r="U16" s="53">
        <v>0</v>
      </c>
      <c r="V16" s="50">
        <v>1</v>
      </c>
      <c r="W16" s="35">
        <v>1</v>
      </c>
      <c r="X16" s="53">
        <v>1</v>
      </c>
      <c r="Y16" s="50">
        <v>57</v>
      </c>
      <c r="Z16" s="35">
        <v>58</v>
      </c>
      <c r="AA16" s="39">
        <f t="shared" si="111"/>
        <v>4</v>
      </c>
      <c r="AB16" s="40">
        <f t="shared" si="112"/>
        <v>222</v>
      </c>
      <c r="AC16" s="41">
        <f t="shared" si="113"/>
        <v>226</v>
      </c>
      <c r="AE16" s="27">
        <f t="shared" si="123"/>
        <v>13</v>
      </c>
      <c r="AF16" s="54">
        <v>44833</v>
      </c>
      <c r="AG16" s="29">
        <f t="shared" si="95"/>
        <v>64</v>
      </c>
      <c r="AH16" s="29">
        <f t="shared" si="96"/>
        <v>6</v>
      </c>
      <c r="AI16" s="29">
        <f t="shared" si="97"/>
        <v>15</v>
      </c>
      <c r="AJ16" s="29">
        <f t="shared" si="98"/>
        <v>3</v>
      </c>
      <c r="AK16" s="29">
        <f t="shared" si="99"/>
        <v>74</v>
      </c>
      <c r="AL16" s="29">
        <f t="shared" si="100"/>
        <v>9</v>
      </c>
      <c r="AM16" s="29">
        <f t="shared" si="101"/>
        <v>3</v>
      </c>
      <c r="AN16" s="29">
        <f t="shared" si="102"/>
        <v>59</v>
      </c>
      <c r="AO16" s="17"/>
      <c r="AP16" s="17"/>
      <c r="AQ16" s="60"/>
      <c r="AR16" s="60"/>
      <c r="AS16" s="60"/>
      <c r="AT16" s="60"/>
      <c r="AU16" s="60"/>
      <c r="AV16" s="60"/>
      <c r="AW16" s="60"/>
      <c r="AX16" s="60"/>
      <c r="BA16" s="17"/>
      <c r="BB16" s="32">
        <f t="shared" si="114"/>
        <v>2</v>
      </c>
      <c r="BC16" s="32">
        <f t="shared" si="115"/>
        <v>0.35483870967741904</v>
      </c>
      <c r="BD16" s="32">
        <f t="shared" si="116"/>
        <v>5.870967741935484</v>
      </c>
      <c r="BE16" s="32">
        <f t="shared" si="117"/>
        <v>3.709677419354839</v>
      </c>
      <c r="BF16" s="32">
        <f t="shared" si="118"/>
        <v>1.5161290322580641</v>
      </c>
      <c r="BG16" s="32">
        <f t="shared" si="119"/>
        <v>2.129032258064516</v>
      </c>
      <c r="BH16" s="32">
        <f t="shared" si="120"/>
        <v>0.22580645161290303</v>
      </c>
      <c r="BI16" s="32">
        <f t="shared" si="121"/>
        <v>1.0967741935483843</v>
      </c>
      <c r="BJ16" s="16"/>
      <c r="BK16" s="17"/>
      <c r="BL16" s="17"/>
      <c r="BM16" s="17"/>
      <c r="BN16" s="17"/>
      <c r="BO16" s="17"/>
      <c r="BP16" s="17"/>
      <c r="BQ16" s="17"/>
      <c r="BR16" s="17"/>
      <c r="BS16" s="17"/>
      <c r="BT16" s="17"/>
      <c r="BU16" s="16"/>
      <c r="BV16" s="16"/>
      <c r="BW16" s="16"/>
      <c r="BX16" s="16"/>
      <c r="BY16" s="16"/>
      <c r="BZ16" s="16"/>
      <c r="CA16" s="16"/>
      <c r="CB16" s="16"/>
      <c r="CC16" s="16"/>
      <c r="CD16" s="16"/>
      <c r="CE16" s="16"/>
      <c r="CF16" s="16"/>
      <c r="CG16" s="16"/>
    </row>
    <row r="17" ht="14.25">
      <c r="A17" s="30">
        <f t="shared" si="122"/>
        <v>13</v>
      </c>
      <c r="B17" s="54">
        <v>44833</v>
      </c>
      <c r="C17" s="62">
        <v>1</v>
      </c>
      <c r="D17" s="46">
        <v>63</v>
      </c>
      <c r="E17" s="35">
        <v>64</v>
      </c>
      <c r="F17" s="53">
        <v>1</v>
      </c>
      <c r="G17" s="50">
        <v>5</v>
      </c>
      <c r="H17" s="44">
        <v>6</v>
      </c>
      <c r="I17" s="53">
        <v>0</v>
      </c>
      <c r="J17" s="50">
        <v>15</v>
      </c>
      <c r="K17" s="44">
        <v>15</v>
      </c>
      <c r="L17" s="53">
        <v>0</v>
      </c>
      <c r="M17" s="50">
        <v>3</v>
      </c>
      <c r="N17" s="44">
        <v>3</v>
      </c>
      <c r="O17" s="53">
        <v>2</v>
      </c>
      <c r="P17" s="50">
        <v>72</v>
      </c>
      <c r="Q17" s="44">
        <v>74</v>
      </c>
      <c r="R17" s="53">
        <v>0</v>
      </c>
      <c r="S17" s="50">
        <v>9</v>
      </c>
      <c r="T17" s="44">
        <v>9</v>
      </c>
      <c r="U17" s="53">
        <v>0</v>
      </c>
      <c r="V17" s="50">
        <v>3</v>
      </c>
      <c r="W17" s="44">
        <v>3</v>
      </c>
      <c r="X17" s="53">
        <v>1</v>
      </c>
      <c r="Y17" s="50">
        <v>58</v>
      </c>
      <c r="Z17" s="44">
        <v>59</v>
      </c>
      <c r="AA17" s="39">
        <f t="shared" si="111"/>
        <v>5</v>
      </c>
      <c r="AB17" s="40">
        <f t="shared" si="112"/>
        <v>228</v>
      </c>
      <c r="AC17" s="41">
        <f t="shared" si="113"/>
        <v>233</v>
      </c>
      <c r="AE17" s="27">
        <f t="shared" si="123"/>
        <v>14</v>
      </c>
      <c r="AF17" s="54">
        <v>44834</v>
      </c>
      <c r="AG17" s="29">
        <f t="shared" si="95"/>
        <v>65</v>
      </c>
      <c r="AH17" s="29">
        <f t="shared" si="96"/>
        <v>7</v>
      </c>
      <c r="AI17" s="29">
        <f t="shared" si="97"/>
        <v>14</v>
      </c>
      <c r="AJ17" s="29">
        <f t="shared" si="98"/>
        <v>3</v>
      </c>
      <c r="AK17" s="29">
        <f t="shared" si="99"/>
        <v>75</v>
      </c>
      <c r="AL17" s="29">
        <f t="shared" si="100"/>
        <v>9</v>
      </c>
      <c r="AM17" s="29">
        <f t="shared" si="101"/>
        <v>3</v>
      </c>
      <c r="AN17" s="29">
        <f t="shared" si="102"/>
        <v>61</v>
      </c>
      <c r="AO17" s="17"/>
      <c r="AP17" s="17"/>
      <c r="AQ17" s="60"/>
      <c r="AR17" s="60"/>
      <c r="AS17" s="60"/>
      <c r="AT17" s="60"/>
      <c r="AU17" s="60"/>
      <c r="AV17" s="60"/>
      <c r="AW17" s="60"/>
      <c r="AX17" s="60"/>
      <c r="BA17" s="16"/>
      <c r="BB17" s="32">
        <f t="shared" si="114"/>
        <v>1</v>
      </c>
      <c r="BC17" s="32">
        <f t="shared" si="115"/>
        <v>0.64516129032258096</v>
      </c>
      <c r="BD17" s="32">
        <f t="shared" si="116"/>
        <v>6.870967741935484</v>
      </c>
      <c r="BE17" s="32">
        <f t="shared" si="117"/>
        <v>3.709677419354839</v>
      </c>
      <c r="BF17" s="32">
        <f t="shared" si="118"/>
        <v>2.5161290322580641</v>
      </c>
      <c r="BG17" s="32">
        <f t="shared" si="119"/>
        <v>2.129032258064516</v>
      </c>
      <c r="BH17" s="32">
        <f t="shared" si="120"/>
        <v>0.22580645161290303</v>
      </c>
      <c r="BI17" s="32">
        <f t="shared" si="121"/>
        <v>3.0967741935483843</v>
      </c>
      <c r="BJ17" s="16"/>
      <c r="BK17" s="17"/>
      <c r="BL17" s="17"/>
      <c r="BM17" s="16" t="s">
        <v>40</v>
      </c>
      <c r="BN17" s="17"/>
      <c r="BO17" s="17"/>
      <c r="BP17" s="17"/>
      <c r="BQ17" s="17"/>
      <c r="BR17" s="17"/>
      <c r="BS17" s="17"/>
      <c r="BT17" s="17"/>
      <c r="BU17" s="16"/>
      <c r="BV17" s="16"/>
      <c r="BW17" s="16"/>
      <c r="BX17" s="16"/>
      <c r="BY17" s="16"/>
      <c r="BZ17" s="16"/>
      <c r="CA17" s="16"/>
      <c r="CB17" s="16"/>
      <c r="CC17" s="16"/>
      <c r="CD17" s="16"/>
      <c r="CE17" s="16"/>
      <c r="CF17" s="16"/>
      <c r="CG17" s="16"/>
      <c r="CH17" s="16"/>
      <c r="CI17" s="16"/>
    </row>
    <row r="18" ht="14.25">
      <c r="A18" s="30">
        <f t="shared" si="122"/>
        <v>14</v>
      </c>
      <c r="B18" s="54">
        <v>44834</v>
      </c>
      <c r="C18" s="62">
        <v>1</v>
      </c>
      <c r="D18" s="46">
        <v>64</v>
      </c>
      <c r="E18" s="35">
        <v>65</v>
      </c>
      <c r="F18" s="53">
        <v>1</v>
      </c>
      <c r="G18" s="50">
        <v>6</v>
      </c>
      <c r="H18" s="44">
        <v>7</v>
      </c>
      <c r="I18" s="53">
        <v>0</v>
      </c>
      <c r="J18" s="50">
        <v>14</v>
      </c>
      <c r="K18" s="44">
        <v>14</v>
      </c>
      <c r="L18" s="53">
        <v>0</v>
      </c>
      <c r="M18" s="50">
        <v>3</v>
      </c>
      <c r="N18" s="44">
        <v>3</v>
      </c>
      <c r="O18" s="53">
        <v>2</v>
      </c>
      <c r="P18" s="50">
        <v>73</v>
      </c>
      <c r="Q18" s="44">
        <v>75</v>
      </c>
      <c r="R18" s="53">
        <v>0</v>
      </c>
      <c r="S18" s="50">
        <v>9</v>
      </c>
      <c r="T18" s="44">
        <v>9</v>
      </c>
      <c r="U18" s="53">
        <v>0</v>
      </c>
      <c r="V18" s="50">
        <v>3</v>
      </c>
      <c r="W18" s="44">
        <v>3</v>
      </c>
      <c r="X18" s="53">
        <v>1</v>
      </c>
      <c r="Y18" s="50">
        <v>60</v>
      </c>
      <c r="Z18" s="44">
        <v>61</v>
      </c>
      <c r="AA18" s="39">
        <f t="shared" si="111"/>
        <v>5</v>
      </c>
      <c r="AB18" s="40">
        <f t="shared" si="112"/>
        <v>232</v>
      </c>
      <c r="AC18" s="41">
        <f t="shared" si="113"/>
        <v>237</v>
      </c>
      <c r="AE18" s="27">
        <f t="shared" si="123"/>
        <v>15</v>
      </c>
      <c r="AF18" s="54">
        <v>44835</v>
      </c>
      <c r="AG18" s="29">
        <f t="shared" si="95"/>
        <v>64</v>
      </c>
      <c r="AH18" s="29">
        <f t="shared" si="96"/>
        <v>6</v>
      </c>
      <c r="AI18" s="29">
        <f t="shared" si="97"/>
        <v>15</v>
      </c>
      <c r="AJ18" s="29">
        <f t="shared" si="98"/>
        <v>4</v>
      </c>
      <c r="AK18" s="29">
        <f t="shared" si="99"/>
        <v>76</v>
      </c>
      <c r="AL18" s="29">
        <f t="shared" si="100"/>
        <v>8</v>
      </c>
      <c r="AM18" s="29">
        <f t="shared" si="101"/>
        <v>4</v>
      </c>
      <c r="AN18" s="29">
        <f t="shared" si="102"/>
        <v>61</v>
      </c>
      <c r="AO18" s="17"/>
      <c r="AP18" s="17"/>
      <c r="AQ18" s="60"/>
      <c r="AR18" s="60"/>
      <c r="AS18" s="60"/>
      <c r="AT18" s="60"/>
      <c r="AU18" s="60"/>
      <c r="AV18" s="60"/>
      <c r="AW18" s="60"/>
      <c r="AX18" s="60"/>
      <c r="BA18" s="16"/>
      <c r="BB18" s="32">
        <f t="shared" si="114"/>
        <v>2</v>
      </c>
      <c r="BC18" s="32">
        <f t="shared" si="115"/>
        <v>0.35483870967741904</v>
      </c>
      <c r="BD18" s="32">
        <f t="shared" si="116"/>
        <v>5.870967741935484</v>
      </c>
      <c r="BE18" s="32">
        <f t="shared" si="117"/>
        <v>2.709677419354839</v>
      </c>
      <c r="BF18" s="32">
        <f t="shared" si="118"/>
        <v>3.5161290322580641</v>
      </c>
      <c r="BG18" s="32">
        <f t="shared" si="119"/>
        <v>3.129032258064516</v>
      </c>
      <c r="BH18" s="32">
        <f t="shared" si="120"/>
        <v>0.77419354838709697</v>
      </c>
      <c r="BI18" s="32">
        <f t="shared" si="121"/>
        <v>3.0967741935483843</v>
      </c>
      <c r="BJ18" s="16"/>
      <c r="BK18" s="17"/>
      <c r="BL18" s="17"/>
      <c r="BM18" s="16" t="s">
        <v>42</v>
      </c>
      <c r="BN18" s="17"/>
      <c r="BO18" s="17"/>
      <c r="BP18" s="17"/>
      <c r="BQ18" s="17"/>
      <c r="BR18" s="17"/>
      <c r="BS18" s="17"/>
      <c r="BT18" s="17"/>
      <c r="BU18" s="16"/>
      <c r="BV18" s="16"/>
      <c r="BW18" s="16"/>
      <c r="BX18" s="16"/>
      <c r="BY18" s="16"/>
      <c r="BZ18" s="16"/>
      <c r="CA18" s="16"/>
      <c r="CB18" s="16"/>
      <c r="CC18" s="16"/>
      <c r="CD18" s="16"/>
      <c r="CE18" s="16"/>
      <c r="CF18" s="16"/>
      <c r="CG18" s="16"/>
      <c r="CH18" s="16"/>
      <c r="CI18" s="16"/>
    </row>
    <row r="19" ht="14.25">
      <c r="A19" s="30">
        <f t="shared" si="122"/>
        <v>15</v>
      </c>
      <c r="B19" s="54">
        <v>44835</v>
      </c>
      <c r="C19" s="62">
        <v>1</v>
      </c>
      <c r="D19" s="46">
        <v>63</v>
      </c>
      <c r="E19" s="35">
        <v>64</v>
      </c>
      <c r="F19" s="53">
        <v>1</v>
      </c>
      <c r="G19" s="50">
        <v>5</v>
      </c>
      <c r="H19" s="44">
        <v>6</v>
      </c>
      <c r="I19" s="53">
        <v>0</v>
      </c>
      <c r="J19" s="50">
        <v>15</v>
      </c>
      <c r="K19" s="44">
        <v>15</v>
      </c>
      <c r="L19" s="53">
        <v>0</v>
      </c>
      <c r="M19" s="50">
        <v>4</v>
      </c>
      <c r="N19" s="44">
        <v>4</v>
      </c>
      <c r="O19" s="53">
        <v>2</v>
      </c>
      <c r="P19" s="50">
        <v>74</v>
      </c>
      <c r="Q19" s="44">
        <v>76</v>
      </c>
      <c r="R19" s="53">
        <v>0</v>
      </c>
      <c r="S19" s="50">
        <v>8</v>
      </c>
      <c r="T19" s="44">
        <v>8</v>
      </c>
      <c r="U19" s="53">
        <v>0</v>
      </c>
      <c r="V19" s="50">
        <v>4</v>
      </c>
      <c r="W19" s="44">
        <v>4</v>
      </c>
      <c r="X19" s="53">
        <v>1</v>
      </c>
      <c r="Y19" s="50">
        <v>60</v>
      </c>
      <c r="Z19" s="44">
        <v>61</v>
      </c>
      <c r="AA19" s="39">
        <f t="shared" si="111"/>
        <v>5</v>
      </c>
      <c r="AB19" s="40">
        <f t="shared" si="112"/>
        <v>233</v>
      </c>
      <c r="AC19" s="41">
        <f t="shared" si="113"/>
        <v>238</v>
      </c>
      <c r="AE19" s="27">
        <f t="shared" si="123"/>
        <v>16</v>
      </c>
      <c r="AF19" s="54">
        <v>44836</v>
      </c>
      <c r="AG19" s="29">
        <f t="shared" si="95"/>
        <v>65</v>
      </c>
      <c r="AH19" s="29">
        <f t="shared" si="96"/>
        <v>5</v>
      </c>
      <c r="AI19" s="29">
        <f t="shared" si="97"/>
        <v>15</v>
      </c>
      <c r="AJ19" s="29">
        <f t="shared" si="98"/>
        <v>5</v>
      </c>
      <c r="AK19" s="29">
        <f t="shared" si="99"/>
        <v>76</v>
      </c>
      <c r="AL19" s="29">
        <f t="shared" si="100"/>
        <v>8</v>
      </c>
      <c r="AM19" s="29">
        <f t="shared" si="101"/>
        <v>3</v>
      </c>
      <c r="AN19" s="29">
        <f t="shared" si="102"/>
        <v>61</v>
      </c>
      <c r="AO19" s="17"/>
      <c r="AP19" s="17"/>
      <c r="AQ19" s="60"/>
      <c r="AR19" s="60"/>
      <c r="AS19" s="60"/>
      <c r="AT19" s="60"/>
      <c r="AU19" s="60"/>
      <c r="AV19" s="60"/>
      <c r="AW19" s="60"/>
      <c r="AX19" s="60"/>
      <c r="AY19" s="17"/>
      <c r="AZ19" s="63"/>
      <c r="BA19" s="63"/>
      <c r="BB19" s="32">
        <f t="shared" si="114"/>
        <v>1</v>
      </c>
      <c r="BC19" s="32">
        <f t="shared" si="115"/>
        <v>1.354838709677419</v>
      </c>
      <c r="BD19" s="32">
        <f t="shared" si="116"/>
        <v>5.870967741935484</v>
      </c>
      <c r="BE19" s="32">
        <f t="shared" si="117"/>
        <v>1.709677419354839</v>
      </c>
      <c r="BF19" s="32">
        <f t="shared" si="118"/>
        <v>3.5161290322580641</v>
      </c>
      <c r="BG19" s="32">
        <f t="shared" si="119"/>
        <v>3.129032258064516</v>
      </c>
      <c r="BH19" s="32">
        <f t="shared" si="120"/>
        <v>0.22580645161290303</v>
      </c>
      <c r="BI19" s="32">
        <f t="shared" si="121"/>
        <v>3.0967741935483843</v>
      </c>
      <c r="BJ19" s="16"/>
      <c r="BK19" s="16"/>
      <c r="BL19" s="64"/>
      <c r="BM19" s="16"/>
      <c r="BN19" s="16"/>
      <c r="BO19" s="16"/>
      <c r="BP19" s="16"/>
      <c r="BQ19" s="16"/>
      <c r="BR19" s="16"/>
      <c r="BS19" s="16"/>
      <c r="BT19" s="16"/>
      <c r="BU19" s="16"/>
      <c r="BV19" s="16"/>
      <c r="BW19" s="16"/>
      <c r="BX19" s="16"/>
      <c r="BY19" s="16"/>
      <c r="BZ19" s="16"/>
      <c r="CA19" s="16"/>
      <c r="CB19" s="16"/>
      <c r="CC19" s="16"/>
      <c r="CD19" s="16"/>
      <c r="CE19" s="16"/>
      <c r="CF19" s="16"/>
      <c r="CG19" s="16"/>
      <c r="CH19" s="16"/>
      <c r="CI19" s="16"/>
    </row>
    <row r="20" ht="14.25">
      <c r="A20" s="30">
        <f t="shared" si="122"/>
        <v>16</v>
      </c>
      <c r="B20" s="54">
        <v>44836</v>
      </c>
      <c r="C20" s="62">
        <v>1</v>
      </c>
      <c r="D20" s="46">
        <v>64</v>
      </c>
      <c r="E20" s="35">
        <v>65</v>
      </c>
      <c r="F20" s="53">
        <v>1</v>
      </c>
      <c r="G20" s="50">
        <v>4</v>
      </c>
      <c r="H20" s="44">
        <v>5</v>
      </c>
      <c r="I20" s="53">
        <v>0</v>
      </c>
      <c r="J20" s="50">
        <v>15</v>
      </c>
      <c r="K20" s="44">
        <v>15</v>
      </c>
      <c r="L20" s="53">
        <v>0</v>
      </c>
      <c r="M20" s="50">
        <v>5</v>
      </c>
      <c r="N20" s="44">
        <v>5</v>
      </c>
      <c r="O20" s="53">
        <v>2</v>
      </c>
      <c r="P20" s="50">
        <v>74</v>
      </c>
      <c r="Q20" s="44">
        <v>76</v>
      </c>
      <c r="R20" s="53">
        <v>0</v>
      </c>
      <c r="S20" s="50">
        <v>8</v>
      </c>
      <c r="T20" s="44">
        <v>8</v>
      </c>
      <c r="U20" s="53">
        <v>0</v>
      </c>
      <c r="V20" s="50">
        <v>3</v>
      </c>
      <c r="W20" s="44">
        <v>3</v>
      </c>
      <c r="X20" s="53">
        <v>1</v>
      </c>
      <c r="Y20" s="50">
        <v>60</v>
      </c>
      <c r="Z20" s="44">
        <v>61</v>
      </c>
      <c r="AA20" s="39">
        <f t="shared" si="111"/>
        <v>5</v>
      </c>
      <c r="AB20" s="40">
        <f t="shared" si="112"/>
        <v>233</v>
      </c>
      <c r="AC20" s="41">
        <f t="shared" si="113"/>
        <v>238</v>
      </c>
      <c r="AE20" s="27">
        <f t="shared" si="123"/>
        <v>17</v>
      </c>
      <c r="AF20" s="54">
        <v>44837</v>
      </c>
      <c r="AG20" s="29">
        <f t="shared" si="95"/>
        <v>65</v>
      </c>
      <c r="AH20" s="29">
        <f t="shared" si="96"/>
        <v>4</v>
      </c>
      <c r="AI20" s="29">
        <f t="shared" si="97"/>
        <v>16</v>
      </c>
      <c r="AJ20" s="29">
        <f t="shared" si="98"/>
        <v>6</v>
      </c>
      <c r="AK20" s="29">
        <f t="shared" si="99"/>
        <v>77</v>
      </c>
      <c r="AL20" s="29">
        <f t="shared" si="100"/>
        <v>8</v>
      </c>
      <c r="AM20" s="29">
        <f t="shared" si="101"/>
        <v>2</v>
      </c>
      <c r="AN20" s="29">
        <f t="shared" si="102"/>
        <v>63</v>
      </c>
      <c r="AO20" s="17"/>
      <c r="AP20" s="17"/>
      <c r="AQ20" s="60"/>
      <c r="AR20" s="60"/>
      <c r="AS20" s="60"/>
      <c r="AT20" s="60"/>
      <c r="AU20" s="60"/>
      <c r="AV20" s="60"/>
      <c r="AW20" s="60"/>
      <c r="AX20" s="60"/>
      <c r="AY20" s="16"/>
      <c r="AZ20" s="60"/>
      <c r="BA20" s="60"/>
      <c r="BB20" s="32">
        <f t="shared" si="114"/>
        <v>1</v>
      </c>
      <c r="BC20" s="32">
        <f t="shared" si="115"/>
        <v>2.354838709677419</v>
      </c>
      <c r="BD20" s="32">
        <f t="shared" si="116"/>
        <v>4.870967741935484</v>
      </c>
      <c r="BE20" s="32">
        <f t="shared" si="117"/>
        <v>0.70967741935483897</v>
      </c>
      <c r="BF20" s="32">
        <f t="shared" si="118"/>
        <v>4.5161290322580641</v>
      </c>
      <c r="BG20" s="32">
        <f t="shared" si="119"/>
        <v>3.129032258064516</v>
      </c>
      <c r="BH20" s="32">
        <f t="shared" si="120"/>
        <v>1.225806451612903</v>
      </c>
      <c r="BI20" s="32">
        <f t="shared" si="121"/>
        <v>5.0967741935483843</v>
      </c>
      <c r="BJ20" s="16"/>
      <c r="BK20" s="16"/>
      <c r="BL20" s="64"/>
      <c r="BM20" s="16"/>
      <c r="BN20" s="16"/>
      <c r="BO20" s="16"/>
      <c r="BP20" s="16"/>
      <c r="BQ20" s="16"/>
      <c r="BR20" s="16"/>
      <c r="BS20" s="16"/>
      <c r="BT20" s="16"/>
      <c r="BU20" s="16"/>
      <c r="BV20" s="16"/>
      <c r="BW20" s="16"/>
      <c r="BX20" s="16"/>
      <c r="BY20" s="16"/>
      <c r="BZ20" s="16"/>
      <c r="CA20" s="16"/>
      <c r="CB20" s="16"/>
      <c r="CC20" s="16"/>
      <c r="CD20" s="16"/>
      <c r="CE20" s="16"/>
      <c r="CF20" s="16"/>
      <c r="CG20" s="16"/>
      <c r="CH20" s="16"/>
      <c r="CI20" s="16"/>
    </row>
    <row r="21" ht="14.25">
      <c r="A21" s="30">
        <f t="shared" si="122"/>
        <v>17</v>
      </c>
      <c r="B21" s="54">
        <v>44837</v>
      </c>
      <c r="C21" s="62">
        <v>0</v>
      </c>
      <c r="D21" s="46">
        <v>65</v>
      </c>
      <c r="E21" s="35">
        <v>65</v>
      </c>
      <c r="F21" s="53">
        <v>1</v>
      </c>
      <c r="G21" s="50">
        <v>3</v>
      </c>
      <c r="H21" s="44">
        <v>4</v>
      </c>
      <c r="I21" s="53">
        <v>0</v>
      </c>
      <c r="J21" s="50">
        <v>16</v>
      </c>
      <c r="K21" s="44">
        <v>16</v>
      </c>
      <c r="L21" s="53">
        <v>0</v>
      </c>
      <c r="M21" s="50">
        <v>6</v>
      </c>
      <c r="N21" s="44">
        <v>6</v>
      </c>
      <c r="O21" s="53">
        <v>2</v>
      </c>
      <c r="P21" s="50">
        <v>75</v>
      </c>
      <c r="Q21" s="44">
        <v>77</v>
      </c>
      <c r="R21" s="53">
        <v>0</v>
      </c>
      <c r="S21" s="50">
        <v>8</v>
      </c>
      <c r="T21" s="44">
        <v>8</v>
      </c>
      <c r="U21" s="53">
        <v>0</v>
      </c>
      <c r="V21" s="50">
        <v>2</v>
      </c>
      <c r="W21" s="44">
        <v>2</v>
      </c>
      <c r="X21" s="53">
        <v>1</v>
      </c>
      <c r="Y21" s="50">
        <v>62</v>
      </c>
      <c r="Z21" s="44">
        <v>63</v>
      </c>
      <c r="AA21" s="39">
        <f t="shared" si="111"/>
        <v>4</v>
      </c>
      <c r="AB21" s="40">
        <f t="shared" si="112"/>
        <v>237</v>
      </c>
      <c r="AC21" s="41">
        <f t="shared" si="113"/>
        <v>241</v>
      </c>
      <c r="AE21" s="27">
        <f t="shared" si="123"/>
        <v>18</v>
      </c>
      <c r="AF21" s="54">
        <v>44838</v>
      </c>
      <c r="AG21" s="29">
        <f t="shared" si="95"/>
        <v>64</v>
      </c>
      <c r="AH21" s="29">
        <f t="shared" si="96"/>
        <v>6</v>
      </c>
      <c r="AI21" s="29">
        <f t="shared" si="97"/>
        <v>16</v>
      </c>
      <c r="AJ21" s="29">
        <f t="shared" si="98"/>
        <v>8</v>
      </c>
      <c r="AK21" s="29">
        <f t="shared" si="99"/>
        <v>77</v>
      </c>
      <c r="AL21" s="29">
        <f t="shared" si="100"/>
        <v>8</v>
      </c>
      <c r="AM21" s="29">
        <f t="shared" si="101"/>
        <v>3</v>
      </c>
      <c r="AN21" s="29">
        <f t="shared" si="102"/>
        <v>63</v>
      </c>
      <c r="AO21" s="17"/>
      <c r="AP21" s="17"/>
      <c r="AQ21" s="16"/>
      <c r="AR21" s="16"/>
      <c r="AS21" s="16"/>
      <c r="AT21" s="16"/>
      <c r="AU21" s="16"/>
      <c r="AV21" s="16"/>
      <c r="AW21" s="16"/>
      <c r="AX21" s="16"/>
      <c r="AY21" s="16"/>
      <c r="AZ21" s="60"/>
      <c r="BA21" s="60"/>
      <c r="BB21" s="32">
        <f t="shared" si="114"/>
        <v>2</v>
      </c>
      <c r="BC21" s="32">
        <f t="shared" si="115"/>
        <v>0.35483870967741904</v>
      </c>
      <c r="BD21" s="32">
        <f t="shared" si="116"/>
        <v>4.870967741935484</v>
      </c>
      <c r="BE21" s="32">
        <f t="shared" si="117"/>
        <v>1.290322580645161</v>
      </c>
      <c r="BF21" s="32">
        <f t="shared" si="118"/>
        <v>4.5161290322580641</v>
      </c>
      <c r="BG21" s="32">
        <f t="shared" si="119"/>
        <v>3.129032258064516</v>
      </c>
      <c r="BH21" s="32">
        <f t="shared" si="120"/>
        <v>0.22580645161290303</v>
      </c>
      <c r="BI21" s="32">
        <f t="shared" si="121"/>
        <v>5.0967741935483843</v>
      </c>
      <c r="BJ21" s="16"/>
      <c r="BK21" s="16"/>
      <c r="BL21" s="64"/>
      <c r="BM21" s="16"/>
      <c r="BN21" s="16"/>
      <c r="BO21" s="16"/>
      <c r="BP21" s="16"/>
      <c r="BQ21" s="16"/>
      <c r="BR21" s="16"/>
      <c r="BS21" s="16"/>
      <c r="BT21" s="16"/>
      <c r="BU21" s="16"/>
      <c r="BV21" s="16"/>
      <c r="BW21" s="16"/>
      <c r="BX21" s="16"/>
      <c r="BY21" s="16"/>
      <c r="BZ21" s="16"/>
      <c r="CA21" s="16"/>
      <c r="CB21" s="16"/>
      <c r="CC21" s="16"/>
      <c r="CD21" s="16"/>
      <c r="CE21" s="16"/>
      <c r="CF21" s="16"/>
      <c r="CG21" s="16"/>
      <c r="CH21" s="16"/>
      <c r="CI21" s="16"/>
    </row>
    <row r="22" ht="14.25">
      <c r="A22" s="30">
        <f t="shared" si="122"/>
        <v>18</v>
      </c>
      <c r="B22" s="54">
        <v>44838</v>
      </c>
      <c r="C22" s="62">
        <v>0</v>
      </c>
      <c r="D22" s="46">
        <v>64</v>
      </c>
      <c r="E22" s="35">
        <v>64</v>
      </c>
      <c r="F22" s="53">
        <v>1</v>
      </c>
      <c r="G22" s="50">
        <v>5</v>
      </c>
      <c r="H22" s="44">
        <v>6</v>
      </c>
      <c r="I22" s="53">
        <v>0</v>
      </c>
      <c r="J22" s="50">
        <v>16</v>
      </c>
      <c r="K22" s="44">
        <v>16</v>
      </c>
      <c r="L22" s="53">
        <v>0</v>
      </c>
      <c r="M22" s="50">
        <v>8</v>
      </c>
      <c r="N22" s="44">
        <v>8</v>
      </c>
      <c r="O22" s="53">
        <v>2</v>
      </c>
      <c r="P22" s="50">
        <v>75</v>
      </c>
      <c r="Q22" s="44">
        <v>77</v>
      </c>
      <c r="R22" s="53">
        <v>0</v>
      </c>
      <c r="S22" s="50">
        <v>8</v>
      </c>
      <c r="T22" s="44">
        <v>8</v>
      </c>
      <c r="U22" s="53">
        <v>0</v>
      </c>
      <c r="V22" s="50">
        <v>3</v>
      </c>
      <c r="W22" s="44">
        <v>3</v>
      </c>
      <c r="X22" s="53">
        <v>1</v>
      </c>
      <c r="Y22" s="50">
        <v>62</v>
      </c>
      <c r="Z22" s="44">
        <v>63</v>
      </c>
      <c r="AA22" s="39">
        <f t="shared" si="111"/>
        <v>4</v>
      </c>
      <c r="AB22" s="40">
        <f t="shared" si="112"/>
        <v>241</v>
      </c>
      <c r="AC22" s="41">
        <f t="shared" si="113"/>
        <v>245</v>
      </c>
      <c r="AD22" s="16"/>
      <c r="AE22" s="27">
        <f t="shared" si="123"/>
        <v>19</v>
      </c>
      <c r="AF22" s="54">
        <v>44839</v>
      </c>
      <c r="AG22" s="29">
        <f t="shared" si="95"/>
        <v>66</v>
      </c>
      <c r="AH22" s="29">
        <f t="shared" si="96"/>
        <v>6</v>
      </c>
      <c r="AI22" s="29">
        <f t="shared" si="97"/>
        <v>17</v>
      </c>
      <c r="AJ22" s="29">
        <f t="shared" si="98"/>
        <v>9</v>
      </c>
      <c r="AK22" s="29">
        <f t="shared" si="99"/>
        <v>77</v>
      </c>
      <c r="AL22" s="29">
        <f t="shared" si="100"/>
        <v>10</v>
      </c>
      <c r="AM22" s="29">
        <f t="shared" si="101"/>
        <v>3</v>
      </c>
      <c r="AN22" s="29">
        <f t="shared" si="102"/>
        <v>62</v>
      </c>
      <c r="AO22" s="16"/>
      <c r="AP22" s="16"/>
      <c r="AQ22" s="16"/>
      <c r="AR22" s="16"/>
      <c r="AS22" s="16"/>
      <c r="AT22" s="16"/>
      <c r="AU22" s="16"/>
      <c r="AV22" s="16"/>
      <c r="AW22" s="16"/>
      <c r="AX22" s="16"/>
      <c r="AY22" s="16"/>
      <c r="AZ22" s="16"/>
      <c r="BA22" s="16"/>
      <c r="BB22" s="32">
        <f t="shared" si="114"/>
        <v>0</v>
      </c>
      <c r="BC22" s="32">
        <f t="shared" si="115"/>
        <v>0.35483870967741904</v>
      </c>
      <c r="BD22" s="32">
        <f t="shared" si="116"/>
        <v>3.870967741935484</v>
      </c>
      <c r="BE22" s="32">
        <f t="shared" si="117"/>
        <v>2.290322580645161</v>
      </c>
      <c r="BF22" s="32">
        <f t="shared" si="118"/>
        <v>4.5161290322580641</v>
      </c>
      <c r="BG22" s="32">
        <f t="shared" si="119"/>
        <v>1.129032258064516</v>
      </c>
      <c r="BH22" s="32">
        <f t="shared" si="120"/>
        <v>0.22580645161290303</v>
      </c>
      <c r="BI22" s="32">
        <f t="shared" si="121"/>
        <v>4.0967741935483843</v>
      </c>
      <c r="BJ22" s="16"/>
      <c r="BK22" s="16"/>
      <c r="BL22" s="64"/>
      <c r="BM22" s="16"/>
      <c r="BN22" s="16"/>
      <c r="BO22" s="16"/>
      <c r="BP22" s="16"/>
      <c r="BQ22" s="16"/>
      <c r="BR22" s="16"/>
      <c r="BS22" s="16"/>
      <c r="BT22" s="16"/>
      <c r="BU22" s="16"/>
      <c r="BV22" s="16"/>
      <c r="BW22" s="16"/>
      <c r="BX22" s="16"/>
      <c r="BY22" s="16"/>
      <c r="BZ22" s="16"/>
      <c r="CA22" s="16"/>
      <c r="CB22" s="16"/>
      <c r="CC22" s="16"/>
      <c r="CD22" s="16"/>
      <c r="CE22" s="16"/>
      <c r="CF22" s="16"/>
      <c r="CG22" s="16"/>
      <c r="CH22" s="16"/>
      <c r="CI22" s="16"/>
    </row>
    <row r="23" ht="14.25">
      <c r="A23" s="30">
        <f t="shared" si="122"/>
        <v>19</v>
      </c>
      <c r="B23" s="54">
        <v>44839</v>
      </c>
      <c r="C23" s="62">
        <v>0</v>
      </c>
      <c r="D23" s="46">
        <v>66</v>
      </c>
      <c r="E23" s="35">
        <v>66</v>
      </c>
      <c r="F23" s="53">
        <v>1</v>
      </c>
      <c r="G23" s="50">
        <v>5</v>
      </c>
      <c r="H23" s="44">
        <v>6</v>
      </c>
      <c r="I23" s="53">
        <v>0</v>
      </c>
      <c r="J23" s="50">
        <v>17</v>
      </c>
      <c r="K23" s="44">
        <v>17</v>
      </c>
      <c r="L23" s="53">
        <v>0</v>
      </c>
      <c r="M23" s="50">
        <v>9</v>
      </c>
      <c r="N23" s="44">
        <v>9</v>
      </c>
      <c r="O23" s="53">
        <v>2</v>
      </c>
      <c r="P23" s="50">
        <v>75</v>
      </c>
      <c r="Q23" s="44">
        <v>77</v>
      </c>
      <c r="R23" s="53">
        <v>0</v>
      </c>
      <c r="S23" s="50">
        <v>10</v>
      </c>
      <c r="T23" s="44">
        <v>10</v>
      </c>
      <c r="U23" s="53">
        <v>0</v>
      </c>
      <c r="V23" s="50">
        <v>3</v>
      </c>
      <c r="W23" s="44">
        <v>3</v>
      </c>
      <c r="X23" s="53">
        <v>1</v>
      </c>
      <c r="Y23" s="50">
        <v>61</v>
      </c>
      <c r="Z23" s="44">
        <v>62</v>
      </c>
      <c r="AA23" s="39">
        <f t="shared" si="111"/>
        <v>4</v>
      </c>
      <c r="AB23" s="40">
        <f t="shared" si="112"/>
        <v>246</v>
      </c>
      <c r="AC23" s="41">
        <f t="shared" si="113"/>
        <v>250</v>
      </c>
      <c r="AD23" s="16"/>
      <c r="AE23" s="27">
        <f t="shared" si="123"/>
        <v>20</v>
      </c>
      <c r="AF23" s="54">
        <v>44840</v>
      </c>
      <c r="AG23" s="29">
        <f t="shared" si="95"/>
        <v>67</v>
      </c>
      <c r="AH23" s="29">
        <f t="shared" si="96"/>
        <v>6</v>
      </c>
      <c r="AI23" s="29">
        <f t="shared" si="97"/>
        <v>17</v>
      </c>
      <c r="AJ23" s="29">
        <f t="shared" si="98"/>
        <v>10</v>
      </c>
      <c r="AK23" s="29">
        <f t="shared" si="99"/>
        <v>79</v>
      </c>
      <c r="AL23" s="29">
        <f t="shared" si="100"/>
        <v>10</v>
      </c>
      <c r="AM23" s="29">
        <f t="shared" si="101"/>
        <v>5</v>
      </c>
      <c r="AN23" s="29">
        <f t="shared" si="102"/>
        <v>63</v>
      </c>
      <c r="AO23" s="16"/>
      <c r="AP23" s="16"/>
      <c r="AQ23" s="16"/>
      <c r="AR23" s="16"/>
      <c r="AS23" s="16"/>
      <c r="AT23" s="16"/>
      <c r="AU23" s="16"/>
      <c r="AV23" s="16"/>
      <c r="AW23" s="16"/>
      <c r="AX23" s="16"/>
      <c r="AY23" s="16"/>
      <c r="AZ23" s="16"/>
      <c r="BA23" s="16"/>
      <c r="BB23" s="32">
        <f t="shared" si="114"/>
        <v>1</v>
      </c>
      <c r="BC23" s="32">
        <f t="shared" si="115"/>
        <v>0.35483870967741904</v>
      </c>
      <c r="BD23" s="32">
        <f t="shared" si="116"/>
        <v>3.870967741935484</v>
      </c>
      <c r="BE23" s="32">
        <f t="shared" si="117"/>
        <v>3.290322580645161</v>
      </c>
      <c r="BF23" s="32">
        <f t="shared" si="118"/>
        <v>6.5161290322580641</v>
      </c>
      <c r="BG23" s="32">
        <f t="shared" si="119"/>
        <v>1.129032258064516</v>
      </c>
      <c r="BH23" s="32">
        <f t="shared" si="120"/>
        <v>1.774193548387097</v>
      </c>
      <c r="BI23" s="32">
        <f t="shared" si="121"/>
        <v>5.0967741935483843</v>
      </c>
      <c r="BJ23" s="16"/>
      <c r="BK23" s="16"/>
      <c r="BL23" s="64"/>
      <c r="BM23" s="65"/>
      <c r="BN23" s="16"/>
      <c r="BO23" s="16"/>
      <c r="BP23" s="16"/>
      <c r="BQ23" s="16"/>
      <c r="BR23" s="16"/>
      <c r="BS23" s="16"/>
      <c r="BT23" s="16"/>
      <c r="BU23" s="65"/>
      <c r="BV23" s="16"/>
      <c r="BW23" s="16"/>
      <c r="BX23" s="16"/>
      <c r="BY23" s="65"/>
      <c r="BZ23" s="16"/>
      <c r="CA23" s="16"/>
      <c r="CB23" s="16"/>
      <c r="CC23" s="16"/>
      <c r="CD23" s="16"/>
      <c r="CE23" s="16"/>
      <c r="CF23" s="16"/>
      <c r="CG23" s="16"/>
      <c r="CH23" s="16"/>
      <c r="CI23" s="16"/>
    </row>
    <row r="24" ht="14.25">
      <c r="A24" s="30">
        <f t="shared" si="122"/>
        <v>20</v>
      </c>
      <c r="B24" s="54">
        <v>44840</v>
      </c>
      <c r="C24" s="62">
        <v>0</v>
      </c>
      <c r="D24" s="46">
        <v>67</v>
      </c>
      <c r="E24" s="35">
        <v>67</v>
      </c>
      <c r="F24" s="53">
        <v>1</v>
      </c>
      <c r="G24" s="50">
        <v>5</v>
      </c>
      <c r="H24" s="44">
        <v>6</v>
      </c>
      <c r="I24" s="53">
        <v>0</v>
      </c>
      <c r="J24" s="50">
        <v>17</v>
      </c>
      <c r="K24" s="44">
        <v>17</v>
      </c>
      <c r="L24" s="53">
        <v>0</v>
      </c>
      <c r="M24" s="50">
        <v>10</v>
      </c>
      <c r="N24" s="44">
        <v>10</v>
      </c>
      <c r="O24" s="53">
        <v>2</v>
      </c>
      <c r="P24" s="50">
        <v>77</v>
      </c>
      <c r="Q24" s="44">
        <v>79</v>
      </c>
      <c r="R24" s="53">
        <v>0</v>
      </c>
      <c r="S24" s="50">
        <v>10</v>
      </c>
      <c r="T24" s="44">
        <v>10</v>
      </c>
      <c r="U24" s="53">
        <v>0</v>
      </c>
      <c r="V24" s="50">
        <v>5</v>
      </c>
      <c r="W24" s="44">
        <v>5</v>
      </c>
      <c r="X24" s="53">
        <v>1</v>
      </c>
      <c r="Y24" s="50">
        <v>62</v>
      </c>
      <c r="Z24" s="44">
        <v>63</v>
      </c>
      <c r="AA24" s="39">
        <f t="shared" si="111"/>
        <v>4</v>
      </c>
      <c r="AB24" s="40">
        <f t="shared" si="112"/>
        <v>253</v>
      </c>
      <c r="AC24" s="41">
        <f t="shared" si="113"/>
        <v>257</v>
      </c>
      <c r="AD24" s="66"/>
      <c r="AE24" s="27">
        <f t="shared" si="123"/>
        <v>21</v>
      </c>
      <c r="AF24" s="54">
        <v>44841</v>
      </c>
      <c r="AG24" s="29">
        <f t="shared" si="95"/>
        <v>68</v>
      </c>
      <c r="AH24" s="29">
        <f t="shared" si="96"/>
        <v>8</v>
      </c>
      <c r="AI24" s="29">
        <f t="shared" si="97"/>
        <v>16</v>
      </c>
      <c r="AJ24" s="29">
        <f t="shared" si="98"/>
        <v>11</v>
      </c>
      <c r="AK24" s="29">
        <f t="shared" si="99"/>
        <v>81</v>
      </c>
      <c r="AL24" s="29">
        <f t="shared" si="100"/>
        <v>11</v>
      </c>
      <c r="AM24" s="29">
        <f t="shared" si="101"/>
        <v>4</v>
      </c>
      <c r="AN24" s="29">
        <f t="shared" si="102"/>
        <v>63</v>
      </c>
      <c r="AO24" s="16"/>
      <c r="AP24" s="16"/>
      <c r="AQ24" s="16"/>
      <c r="AR24" s="16"/>
      <c r="AS24" s="16"/>
      <c r="AT24" s="16"/>
      <c r="AU24" s="16"/>
      <c r="AV24" s="16"/>
      <c r="AW24" s="16"/>
      <c r="AX24" s="16"/>
      <c r="AY24" s="16"/>
      <c r="AZ24" s="16"/>
      <c r="BA24" s="16"/>
      <c r="BB24" s="32">
        <f t="shared" si="114"/>
        <v>2</v>
      </c>
      <c r="BC24" s="32">
        <f t="shared" si="115"/>
        <v>1.645161290322581</v>
      </c>
      <c r="BD24" s="32">
        <f t="shared" si="116"/>
        <v>4.870967741935484</v>
      </c>
      <c r="BE24" s="32">
        <f t="shared" si="117"/>
        <v>4.290322580645161</v>
      </c>
      <c r="BF24" s="32">
        <f t="shared" si="118"/>
        <v>8.5161290322580641</v>
      </c>
      <c r="BG24" s="32">
        <f t="shared" si="119"/>
        <v>0.12903225806451601</v>
      </c>
      <c r="BH24" s="32">
        <f t="shared" si="120"/>
        <v>0.77419354838709697</v>
      </c>
      <c r="BI24" s="32">
        <f t="shared" si="121"/>
        <v>5.0967741935483843</v>
      </c>
      <c r="BJ24" s="16"/>
      <c r="BK24" s="16"/>
      <c r="BL24" s="64"/>
      <c r="BM24" s="16"/>
      <c r="BN24" s="16"/>
      <c r="BO24" s="16"/>
      <c r="BP24" s="16"/>
      <c r="BQ24" s="16"/>
      <c r="BR24" s="16"/>
      <c r="BS24" s="16"/>
      <c r="BT24" s="16"/>
      <c r="BU24" s="16"/>
      <c r="BV24" s="16"/>
      <c r="BW24" s="16"/>
      <c r="BX24" s="16"/>
      <c r="BY24" s="16"/>
      <c r="BZ24" s="16"/>
      <c r="CA24" s="16"/>
      <c r="CB24" s="16"/>
      <c r="CC24" s="16"/>
      <c r="CD24" s="16"/>
      <c r="CE24" s="16"/>
      <c r="CF24" s="16"/>
      <c r="CG24" s="16"/>
      <c r="CH24" s="16"/>
      <c r="CI24" s="16"/>
    </row>
    <row r="25" ht="14.25">
      <c r="A25" s="30">
        <f t="shared" si="122"/>
        <v>21</v>
      </c>
      <c r="B25" s="54">
        <v>44841</v>
      </c>
      <c r="C25" s="62">
        <v>0</v>
      </c>
      <c r="D25" s="46">
        <v>68</v>
      </c>
      <c r="E25" s="35">
        <v>68</v>
      </c>
      <c r="F25" s="53">
        <v>1</v>
      </c>
      <c r="G25" s="50">
        <v>7</v>
      </c>
      <c r="H25" s="44">
        <v>8</v>
      </c>
      <c r="I25" s="53">
        <v>0</v>
      </c>
      <c r="J25" s="50">
        <v>16</v>
      </c>
      <c r="K25" s="44">
        <v>16</v>
      </c>
      <c r="L25" s="53">
        <v>0</v>
      </c>
      <c r="M25" s="50">
        <v>11</v>
      </c>
      <c r="N25" s="44">
        <v>11</v>
      </c>
      <c r="O25" s="53">
        <v>2</v>
      </c>
      <c r="P25" s="50">
        <v>79</v>
      </c>
      <c r="Q25" s="44">
        <v>81</v>
      </c>
      <c r="R25" s="53">
        <v>0</v>
      </c>
      <c r="S25" s="50">
        <v>11</v>
      </c>
      <c r="T25" s="44">
        <v>11</v>
      </c>
      <c r="U25" s="53">
        <v>0</v>
      </c>
      <c r="V25" s="50">
        <v>4</v>
      </c>
      <c r="W25" s="44">
        <v>4</v>
      </c>
      <c r="X25" s="53">
        <v>1</v>
      </c>
      <c r="Y25" s="50">
        <v>62</v>
      </c>
      <c r="Z25" s="44">
        <v>63</v>
      </c>
      <c r="AA25" s="39">
        <f t="shared" si="111"/>
        <v>4</v>
      </c>
      <c r="AB25" s="40">
        <f t="shared" si="112"/>
        <v>258</v>
      </c>
      <c r="AC25" s="41">
        <f t="shared" si="113"/>
        <v>262</v>
      </c>
      <c r="AD25" s="16"/>
      <c r="AE25" s="27">
        <f t="shared" si="123"/>
        <v>22</v>
      </c>
      <c r="AF25" s="54">
        <v>44842</v>
      </c>
      <c r="AG25" s="29">
        <f t="shared" si="95"/>
        <v>70</v>
      </c>
      <c r="AH25" s="29">
        <f t="shared" si="96"/>
        <v>8</v>
      </c>
      <c r="AI25" s="29">
        <f t="shared" si="97"/>
        <v>16</v>
      </c>
      <c r="AJ25" s="29">
        <f t="shared" si="98"/>
        <v>12</v>
      </c>
      <c r="AK25" s="29">
        <f t="shared" si="99"/>
        <v>82</v>
      </c>
      <c r="AL25" s="29">
        <f t="shared" si="100"/>
        <v>13</v>
      </c>
      <c r="AM25" s="29">
        <f t="shared" si="101"/>
        <v>5</v>
      </c>
      <c r="AN25" s="29">
        <f t="shared" si="102"/>
        <v>65</v>
      </c>
      <c r="AO25" s="16"/>
      <c r="AP25" s="16"/>
      <c r="AQ25" s="16"/>
      <c r="AR25" s="16"/>
      <c r="AS25" s="16"/>
      <c r="AT25" s="16"/>
      <c r="AU25" s="16"/>
      <c r="AV25" s="16"/>
      <c r="AW25" s="16"/>
      <c r="AX25" s="16"/>
      <c r="AY25" s="16"/>
      <c r="AZ25" s="16"/>
      <c r="BA25" s="16"/>
      <c r="BB25" s="32">
        <f t="shared" si="114"/>
        <v>4</v>
      </c>
      <c r="BC25" s="32">
        <f t="shared" si="115"/>
        <v>1.645161290322581</v>
      </c>
      <c r="BD25" s="32">
        <f t="shared" si="116"/>
        <v>4.870967741935484</v>
      </c>
      <c r="BE25" s="32">
        <f t="shared" si="117"/>
        <v>5.290322580645161</v>
      </c>
      <c r="BF25" s="32">
        <f t="shared" si="118"/>
        <v>9.5161290322580641</v>
      </c>
      <c r="BG25" s="32">
        <f t="shared" si="119"/>
        <v>1.870967741935484</v>
      </c>
      <c r="BH25" s="32">
        <f t="shared" si="120"/>
        <v>1.774193548387097</v>
      </c>
      <c r="BI25" s="32">
        <f t="shared" si="121"/>
        <v>7.0967741935483843</v>
      </c>
      <c r="BJ25" s="16"/>
      <c r="BK25" s="16"/>
      <c r="BL25" s="64"/>
      <c r="BM25" s="16"/>
      <c r="BN25" s="16"/>
      <c r="BO25" s="16"/>
      <c r="BP25" s="16"/>
      <c r="BQ25" s="16"/>
      <c r="BR25" s="16"/>
      <c r="BS25" s="16"/>
      <c r="BT25" s="16"/>
      <c r="BU25" s="16"/>
      <c r="BV25" s="16"/>
      <c r="BW25" s="16"/>
      <c r="BX25" s="16"/>
      <c r="BY25" s="16"/>
      <c r="BZ25" s="16"/>
      <c r="CA25" s="16"/>
      <c r="CB25" s="16"/>
      <c r="CC25" s="16"/>
      <c r="CD25" s="16"/>
      <c r="CE25" s="16"/>
      <c r="CF25" s="16"/>
      <c r="CG25" s="16"/>
      <c r="CH25" s="16"/>
      <c r="CI25" s="16"/>
    </row>
    <row r="26" ht="14.25">
      <c r="A26" s="30">
        <f t="shared" si="122"/>
        <v>22</v>
      </c>
      <c r="B26" s="54">
        <v>44842</v>
      </c>
      <c r="C26" s="62">
        <v>0</v>
      </c>
      <c r="D26" s="46">
        <v>70</v>
      </c>
      <c r="E26" s="35">
        <v>70</v>
      </c>
      <c r="F26" s="53">
        <v>1</v>
      </c>
      <c r="G26" s="50">
        <v>7</v>
      </c>
      <c r="H26" s="44">
        <v>8</v>
      </c>
      <c r="I26" s="53">
        <v>0</v>
      </c>
      <c r="J26" s="50">
        <v>16</v>
      </c>
      <c r="K26" s="44">
        <v>16</v>
      </c>
      <c r="L26" s="53">
        <v>0</v>
      </c>
      <c r="M26" s="50">
        <v>12</v>
      </c>
      <c r="N26" s="44">
        <v>12</v>
      </c>
      <c r="O26" s="53">
        <v>2</v>
      </c>
      <c r="P26" s="50">
        <v>80</v>
      </c>
      <c r="Q26" s="44">
        <v>82</v>
      </c>
      <c r="R26" s="53">
        <v>0</v>
      </c>
      <c r="S26" s="50">
        <v>13</v>
      </c>
      <c r="T26" s="44">
        <v>13</v>
      </c>
      <c r="U26" s="53">
        <v>0</v>
      </c>
      <c r="V26" s="50">
        <v>5</v>
      </c>
      <c r="W26" s="44">
        <v>5</v>
      </c>
      <c r="X26" s="53">
        <v>1</v>
      </c>
      <c r="Y26" s="50">
        <v>64</v>
      </c>
      <c r="Z26" s="44">
        <v>65</v>
      </c>
      <c r="AA26" s="39">
        <f t="shared" si="111"/>
        <v>4</v>
      </c>
      <c r="AB26" s="40">
        <f t="shared" si="112"/>
        <v>267</v>
      </c>
      <c r="AC26" s="41">
        <f t="shared" si="113"/>
        <v>271</v>
      </c>
      <c r="AD26" s="16"/>
      <c r="AE26" s="27">
        <f t="shared" si="123"/>
        <v>23</v>
      </c>
      <c r="AF26" s="54">
        <v>44843</v>
      </c>
      <c r="AG26" s="29">
        <f t="shared" si="95"/>
        <v>71</v>
      </c>
      <c r="AH26" s="29">
        <f t="shared" si="96"/>
        <v>10</v>
      </c>
      <c r="AI26" s="29">
        <f t="shared" si="97"/>
        <v>18</v>
      </c>
      <c r="AJ26" s="29">
        <f t="shared" si="98"/>
        <v>13</v>
      </c>
      <c r="AK26" s="29">
        <f t="shared" si="99"/>
        <v>82</v>
      </c>
      <c r="AL26" s="29">
        <f t="shared" si="100"/>
        <v>13</v>
      </c>
      <c r="AM26" s="29">
        <f t="shared" si="101"/>
        <v>5</v>
      </c>
      <c r="AN26" s="29">
        <f t="shared" si="102"/>
        <v>67</v>
      </c>
      <c r="AO26" s="16"/>
      <c r="AP26" s="16"/>
      <c r="AQ26" s="16"/>
      <c r="AR26" s="16"/>
      <c r="AS26" s="16"/>
      <c r="AT26" s="16"/>
      <c r="AU26" s="16"/>
      <c r="AV26" s="16"/>
      <c r="AW26" s="16"/>
      <c r="AX26" s="16"/>
      <c r="AY26" s="16"/>
      <c r="AZ26" s="16"/>
      <c r="BA26" s="16"/>
      <c r="BB26" s="32">
        <f t="shared" si="114"/>
        <v>5</v>
      </c>
      <c r="BC26" s="32">
        <f t="shared" si="115"/>
        <v>3.645161290322581</v>
      </c>
      <c r="BD26" s="32">
        <f t="shared" si="116"/>
        <v>2.870967741935484</v>
      </c>
      <c r="BE26" s="32">
        <f t="shared" si="117"/>
        <v>6.290322580645161</v>
      </c>
      <c r="BF26" s="32">
        <f t="shared" si="118"/>
        <v>9.5161290322580641</v>
      </c>
      <c r="BG26" s="32">
        <f t="shared" si="119"/>
        <v>1.870967741935484</v>
      </c>
      <c r="BH26" s="32">
        <f t="shared" si="120"/>
        <v>1.774193548387097</v>
      </c>
      <c r="BI26" s="32">
        <f t="shared" si="121"/>
        <v>9.0967741935483843</v>
      </c>
      <c r="BJ26" s="16"/>
      <c r="BK26" s="16"/>
      <c r="BL26" s="64"/>
      <c r="BM26" s="16"/>
      <c r="BN26" s="16"/>
      <c r="BO26" s="16"/>
      <c r="BP26" s="16"/>
      <c r="BQ26" s="16"/>
      <c r="BR26" s="16"/>
      <c r="BS26" s="16"/>
      <c r="BT26" s="16"/>
      <c r="BU26" s="16"/>
      <c r="BV26" s="16"/>
      <c r="BW26" s="16"/>
      <c r="BX26" s="16"/>
      <c r="BY26" s="16"/>
      <c r="BZ26" s="16"/>
      <c r="CA26" s="16"/>
      <c r="CB26" s="16"/>
      <c r="CC26" s="16"/>
      <c r="CD26" s="16"/>
      <c r="CE26" s="16"/>
      <c r="CF26" s="16"/>
      <c r="CG26" s="16"/>
      <c r="CH26" s="16"/>
      <c r="CI26" s="16"/>
    </row>
    <row r="27" ht="14.25">
      <c r="A27" s="30">
        <f t="shared" si="122"/>
        <v>23</v>
      </c>
      <c r="B27" s="54">
        <v>44843</v>
      </c>
      <c r="C27" s="62">
        <v>0</v>
      </c>
      <c r="D27" s="46">
        <v>71</v>
      </c>
      <c r="E27" s="35">
        <v>71</v>
      </c>
      <c r="F27" s="53">
        <v>1</v>
      </c>
      <c r="G27" s="50">
        <v>9</v>
      </c>
      <c r="H27" s="44">
        <v>10</v>
      </c>
      <c r="I27" s="53">
        <v>0</v>
      </c>
      <c r="J27" s="50">
        <v>18</v>
      </c>
      <c r="K27" s="44">
        <v>18</v>
      </c>
      <c r="L27" s="53">
        <v>0</v>
      </c>
      <c r="M27" s="50">
        <v>13</v>
      </c>
      <c r="N27" s="44">
        <v>13</v>
      </c>
      <c r="O27" s="53">
        <v>2</v>
      </c>
      <c r="P27" s="50">
        <v>80</v>
      </c>
      <c r="Q27" s="44">
        <v>82</v>
      </c>
      <c r="R27" s="53">
        <v>0</v>
      </c>
      <c r="S27" s="50">
        <v>13</v>
      </c>
      <c r="T27" s="44">
        <v>13</v>
      </c>
      <c r="U27" s="53">
        <v>0</v>
      </c>
      <c r="V27" s="50">
        <v>5</v>
      </c>
      <c r="W27" s="44">
        <v>5</v>
      </c>
      <c r="X27" s="53">
        <v>1</v>
      </c>
      <c r="Y27" s="50">
        <v>66</v>
      </c>
      <c r="Z27" s="44">
        <v>67</v>
      </c>
      <c r="AA27" s="39">
        <f t="shared" si="111"/>
        <v>4</v>
      </c>
      <c r="AB27" s="40">
        <f t="shared" si="112"/>
        <v>275</v>
      </c>
      <c r="AC27" s="41">
        <f t="shared" si="113"/>
        <v>279</v>
      </c>
      <c r="AD27" s="16"/>
      <c r="AE27" s="27">
        <f t="shared" si="123"/>
        <v>24</v>
      </c>
      <c r="AF27" s="54">
        <v>44844</v>
      </c>
      <c r="AG27" s="29">
        <f t="shared" si="95"/>
        <v>73</v>
      </c>
      <c r="AH27" s="29">
        <f t="shared" si="96"/>
        <v>9</v>
      </c>
      <c r="AI27" s="29">
        <f t="shared" si="97"/>
        <v>20</v>
      </c>
      <c r="AJ27" s="29">
        <f t="shared" si="98"/>
        <v>13</v>
      </c>
      <c r="AK27" s="29">
        <f t="shared" si="99"/>
        <v>83</v>
      </c>
      <c r="AL27" s="29">
        <f t="shared" si="100"/>
        <v>13</v>
      </c>
      <c r="AM27" s="29">
        <f t="shared" si="101"/>
        <v>6</v>
      </c>
      <c r="AN27" s="29">
        <f t="shared" si="102"/>
        <v>66</v>
      </c>
      <c r="AO27" s="16"/>
      <c r="AP27" s="16"/>
      <c r="AQ27" s="16"/>
      <c r="AR27" s="16"/>
      <c r="AS27" s="16"/>
      <c r="AT27" s="16"/>
      <c r="AU27" s="16"/>
      <c r="AV27" s="16"/>
      <c r="AW27" s="16"/>
      <c r="AX27" s="16"/>
      <c r="AY27" s="16"/>
      <c r="AZ27" s="16"/>
      <c r="BA27" s="16"/>
      <c r="BB27" s="32">
        <f t="shared" si="114"/>
        <v>7</v>
      </c>
      <c r="BC27" s="32">
        <f t="shared" si="115"/>
        <v>2.645161290322581</v>
      </c>
      <c r="BD27" s="32">
        <f t="shared" si="116"/>
        <v>0.87096774193548399</v>
      </c>
      <c r="BE27" s="32">
        <f t="shared" si="117"/>
        <v>6.290322580645161</v>
      </c>
      <c r="BF27" s="32">
        <f t="shared" si="118"/>
        <v>10.516129032258064</v>
      </c>
      <c r="BG27" s="32">
        <f t="shared" si="119"/>
        <v>1.870967741935484</v>
      </c>
      <c r="BH27" s="32">
        <f t="shared" si="120"/>
        <v>2.774193548387097</v>
      </c>
      <c r="BI27" s="32">
        <f t="shared" si="121"/>
        <v>8.0967741935483843</v>
      </c>
      <c r="BJ27" s="16"/>
      <c r="BK27" s="16"/>
      <c r="BL27" s="64"/>
      <c r="BM27" s="16"/>
      <c r="BN27" s="16"/>
      <c r="BO27" s="16"/>
      <c r="BP27" s="16"/>
      <c r="BQ27" s="16"/>
      <c r="BR27" s="16"/>
      <c r="BS27" s="16"/>
      <c r="BT27" s="16"/>
      <c r="BU27" s="16"/>
      <c r="BV27" s="16"/>
      <c r="BW27" s="16"/>
      <c r="BX27" s="16"/>
      <c r="BY27" s="16"/>
      <c r="BZ27" s="16"/>
      <c r="CA27" s="16"/>
      <c r="CB27" s="16"/>
      <c r="CC27" s="16"/>
      <c r="CD27" s="16"/>
      <c r="CE27" s="16"/>
      <c r="CF27" s="16"/>
      <c r="CG27" s="16"/>
      <c r="CH27" s="16"/>
      <c r="CI27" s="16"/>
    </row>
    <row r="28" ht="14.25">
      <c r="A28" s="30">
        <f t="shared" si="122"/>
        <v>24</v>
      </c>
      <c r="B28" s="54">
        <v>44844</v>
      </c>
      <c r="C28" s="62">
        <v>0</v>
      </c>
      <c r="D28" s="46">
        <v>73</v>
      </c>
      <c r="E28" s="35">
        <v>73</v>
      </c>
      <c r="F28" s="53">
        <v>1</v>
      </c>
      <c r="G28" s="50">
        <v>8</v>
      </c>
      <c r="H28" s="44">
        <v>9</v>
      </c>
      <c r="I28" s="53">
        <v>0</v>
      </c>
      <c r="J28" s="50">
        <v>20</v>
      </c>
      <c r="K28" s="44">
        <v>20</v>
      </c>
      <c r="L28" s="53">
        <v>0</v>
      </c>
      <c r="M28" s="50">
        <v>13</v>
      </c>
      <c r="N28" s="44">
        <v>13</v>
      </c>
      <c r="O28" s="53">
        <v>2</v>
      </c>
      <c r="P28" s="50">
        <v>81</v>
      </c>
      <c r="Q28" s="44">
        <v>83</v>
      </c>
      <c r="R28" s="53">
        <v>0</v>
      </c>
      <c r="S28" s="50">
        <v>13</v>
      </c>
      <c r="T28" s="44">
        <v>13</v>
      </c>
      <c r="U28" s="53">
        <v>0</v>
      </c>
      <c r="V28" s="50">
        <v>6</v>
      </c>
      <c r="W28" s="44">
        <v>6</v>
      </c>
      <c r="X28" s="53">
        <v>1</v>
      </c>
      <c r="Y28" s="50">
        <v>65</v>
      </c>
      <c r="Z28" s="44">
        <v>66</v>
      </c>
      <c r="AA28" s="39">
        <f t="shared" si="111"/>
        <v>4</v>
      </c>
      <c r="AB28" s="40">
        <f t="shared" si="112"/>
        <v>279</v>
      </c>
      <c r="AC28" s="41">
        <f t="shared" si="113"/>
        <v>283</v>
      </c>
      <c r="AD28" s="16"/>
      <c r="AE28" s="27">
        <f t="shared" si="123"/>
        <v>25</v>
      </c>
      <c r="AF28" s="54">
        <v>44845</v>
      </c>
      <c r="AG28" s="29">
        <f t="shared" si="95"/>
        <v>74</v>
      </c>
      <c r="AH28" s="29">
        <f t="shared" si="96"/>
        <v>9</v>
      </c>
      <c r="AI28" s="29">
        <f t="shared" si="97"/>
        <v>21</v>
      </c>
      <c r="AJ28" s="29">
        <f t="shared" si="98"/>
        <v>12</v>
      </c>
      <c r="AK28" s="29">
        <f t="shared" si="99"/>
        <v>85</v>
      </c>
      <c r="AL28" s="29">
        <f t="shared" si="100"/>
        <v>13</v>
      </c>
      <c r="AM28" s="29">
        <f t="shared" si="101"/>
        <v>6</v>
      </c>
      <c r="AN28" s="29">
        <f t="shared" si="102"/>
        <v>66</v>
      </c>
      <c r="AO28" s="16"/>
      <c r="AP28" s="16"/>
      <c r="AQ28" s="16"/>
      <c r="AR28" s="16"/>
      <c r="AS28" s="16"/>
      <c r="AT28" s="16"/>
      <c r="AU28" s="16"/>
      <c r="AV28" s="16"/>
      <c r="AW28" s="16"/>
      <c r="AX28" s="16"/>
      <c r="AY28" s="16"/>
      <c r="AZ28" s="16"/>
      <c r="BA28" s="16"/>
      <c r="BB28" s="32">
        <f t="shared" si="114"/>
        <v>8</v>
      </c>
      <c r="BC28" s="32">
        <f t="shared" si="115"/>
        <v>2.645161290322581</v>
      </c>
      <c r="BD28" s="32">
        <f t="shared" si="116"/>
        <v>0.12903225806451601</v>
      </c>
      <c r="BE28" s="32">
        <f t="shared" si="117"/>
        <v>5.290322580645161</v>
      </c>
      <c r="BF28" s="32">
        <f t="shared" si="118"/>
        <v>12.516129032258064</v>
      </c>
      <c r="BG28" s="32">
        <f t="shared" si="119"/>
        <v>1.870967741935484</v>
      </c>
      <c r="BH28" s="32">
        <f t="shared" si="120"/>
        <v>2.774193548387097</v>
      </c>
      <c r="BI28" s="32">
        <f t="shared" si="121"/>
        <v>8.0967741935483843</v>
      </c>
      <c r="BJ28" s="16"/>
      <c r="BK28" s="16"/>
      <c r="BL28" s="64"/>
      <c r="BM28" s="16"/>
      <c r="BN28" s="16"/>
      <c r="BO28" s="16"/>
      <c r="BP28" s="16"/>
      <c r="BQ28" s="16"/>
      <c r="BR28" s="16"/>
      <c r="BS28" s="16"/>
      <c r="BT28" s="16"/>
      <c r="BU28" s="16"/>
      <c r="BV28" s="16"/>
      <c r="BW28" s="16"/>
      <c r="BX28" s="16"/>
      <c r="BY28" s="16"/>
      <c r="BZ28" s="16"/>
      <c r="CA28" s="16"/>
      <c r="CB28" s="16"/>
      <c r="CC28" s="16"/>
      <c r="CD28" s="16"/>
      <c r="CE28" s="16"/>
      <c r="CF28" s="16"/>
      <c r="CG28" s="16"/>
      <c r="CH28" s="16"/>
      <c r="CI28" s="16"/>
    </row>
    <row r="29" ht="14.25">
      <c r="A29" s="30">
        <f t="shared" si="122"/>
        <v>25</v>
      </c>
      <c r="B29" s="54">
        <v>44845</v>
      </c>
      <c r="C29" s="62">
        <v>0</v>
      </c>
      <c r="D29" s="46">
        <v>74</v>
      </c>
      <c r="E29" s="35">
        <v>74</v>
      </c>
      <c r="F29" s="53">
        <v>1</v>
      </c>
      <c r="G29" s="50">
        <v>8</v>
      </c>
      <c r="H29" s="44">
        <v>9</v>
      </c>
      <c r="I29" s="53">
        <v>0</v>
      </c>
      <c r="J29" s="50">
        <v>21</v>
      </c>
      <c r="K29" s="44">
        <v>21</v>
      </c>
      <c r="L29" s="53">
        <v>0</v>
      </c>
      <c r="M29" s="50">
        <v>12</v>
      </c>
      <c r="N29" s="44">
        <v>12</v>
      </c>
      <c r="O29" s="53">
        <v>2</v>
      </c>
      <c r="P29" s="50">
        <v>83</v>
      </c>
      <c r="Q29" s="44">
        <v>85</v>
      </c>
      <c r="R29" s="53">
        <v>0</v>
      </c>
      <c r="S29" s="50">
        <v>13</v>
      </c>
      <c r="T29" s="44">
        <v>13</v>
      </c>
      <c r="U29" s="53">
        <v>0</v>
      </c>
      <c r="V29" s="50">
        <v>6</v>
      </c>
      <c r="W29" s="44">
        <v>6</v>
      </c>
      <c r="X29" s="53">
        <v>1</v>
      </c>
      <c r="Y29" s="50">
        <v>65</v>
      </c>
      <c r="Z29" s="44">
        <v>66</v>
      </c>
      <c r="AA29" s="39">
        <f t="shared" si="111"/>
        <v>4</v>
      </c>
      <c r="AB29" s="40">
        <f t="shared" si="112"/>
        <v>282</v>
      </c>
      <c r="AC29" s="41">
        <f t="shared" si="113"/>
        <v>286</v>
      </c>
      <c r="AD29" s="16"/>
      <c r="AE29" s="27">
        <f t="shared" si="123"/>
        <v>26</v>
      </c>
      <c r="AF29" s="54">
        <v>44846</v>
      </c>
      <c r="AG29" s="29">
        <f t="shared" si="95"/>
        <v>75</v>
      </c>
      <c r="AH29" s="29">
        <f t="shared" si="96"/>
        <v>8</v>
      </c>
      <c r="AI29" s="29">
        <f t="shared" si="97"/>
        <v>22</v>
      </c>
      <c r="AJ29" s="29">
        <f t="shared" si="98"/>
        <v>12</v>
      </c>
      <c r="AK29" s="29">
        <f t="shared" si="99"/>
        <v>85</v>
      </c>
      <c r="AL29" s="29">
        <f t="shared" si="100"/>
        <v>14</v>
      </c>
      <c r="AM29" s="29">
        <f t="shared" si="101"/>
        <v>6</v>
      </c>
      <c r="AN29" s="29">
        <f t="shared" si="102"/>
        <v>66</v>
      </c>
      <c r="AO29" s="16"/>
      <c r="AP29" s="16"/>
      <c r="AQ29" s="16"/>
      <c r="AR29" s="16"/>
      <c r="AS29" s="16"/>
      <c r="AT29" s="16"/>
      <c r="AU29" s="16"/>
      <c r="AV29" s="16"/>
      <c r="AW29" s="16"/>
      <c r="AX29" s="16"/>
      <c r="AY29" s="16"/>
      <c r="AZ29" s="16"/>
      <c r="BA29" s="16"/>
      <c r="BB29" s="32">
        <f t="shared" si="114"/>
        <v>9</v>
      </c>
      <c r="BC29" s="32">
        <f t="shared" si="115"/>
        <v>1.645161290322581</v>
      </c>
      <c r="BD29" s="32">
        <f t="shared" si="116"/>
        <v>1.129032258064516</v>
      </c>
      <c r="BE29" s="32">
        <f t="shared" si="117"/>
        <v>5.290322580645161</v>
      </c>
      <c r="BF29" s="32">
        <f t="shared" si="118"/>
        <v>12.516129032258064</v>
      </c>
      <c r="BG29" s="32">
        <f t="shared" si="119"/>
        <v>2.870967741935484</v>
      </c>
      <c r="BH29" s="32">
        <f t="shared" si="120"/>
        <v>2.774193548387097</v>
      </c>
      <c r="BI29" s="32">
        <f t="shared" si="121"/>
        <v>8.0967741935483843</v>
      </c>
      <c r="BJ29" s="16"/>
      <c r="BK29" s="16"/>
      <c r="BL29" s="64"/>
      <c r="BM29" s="16"/>
      <c r="BN29" s="16"/>
      <c r="BO29" s="16"/>
      <c r="BP29" s="16"/>
      <c r="BQ29" s="16"/>
      <c r="BR29" s="16"/>
      <c r="BS29" s="16"/>
      <c r="BT29" s="16"/>
      <c r="BU29" s="16"/>
      <c r="BV29" s="16"/>
      <c r="BW29" s="16"/>
      <c r="BX29" s="16"/>
      <c r="BY29" s="16"/>
      <c r="BZ29" s="16"/>
      <c r="CA29" s="16"/>
      <c r="CB29" s="16"/>
      <c r="CC29" s="16"/>
      <c r="CD29" s="16"/>
      <c r="CE29" s="16"/>
      <c r="CF29" s="16"/>
      <c r="CG29" s="16"/>
      <c r="CH29" s="16"/>
      <c r="CI29" s="16"/>
    </row>
    <row r="30" ht="14.25">
      <c r="A30" s="30">
        <f t="shared" si="122"/>
        <v>26</v>
      </c>
      <c r="B30" s="54">
        <v>44846</v>
      </c>
      <c r="C30" s="62">
        <v>0</v>
      </c>
      <c r="D30" s="46">
        <v>75</v>
      </c>
      <c r="E30" s="35">
        <v>75</v>
      </c>
      <c r="F30" s="53">
        <v>1</v>
      </c>
      <c r="G30" s="50">
        <v>7</v>
      </c>
      <c r="H30" s="44">
        <v>8</v>
      </c>
      <c r="I30" s="53">
        <v>1</v>
      </c>
      <c r="J30" s="50">
        <v>21</v>
      </c>
      <c r="K30" s="44">
        <v>22</v>
      </c>
      <c r="L30" s="53">
        <v>0</v>
      </c>
      <c r="M30" s="50">
        <v>12</v>
      </c>
      <c r="N30" s="44">
        <v>12</v>
      </c>
      <c r="O30" s="53">
        <v>1</v>
      </c>
      <c r="P30" s="50">
        <v>84</v>
      </c>
      <c r="Q30" s="44">
        <v>85</v>
      </c>
      <c r="R30" s="53">
        <v>0</v>
      </c>
      <c r="S30" s="50">
        <v>14</v>
      </c>
      <c r="T30" s="44">
        <v>14</v>
      </c>
      <c r="U30" s="53">
        <v>0</v>
      </c>
      <c r="V30" s="50">
        <v>6</v>
      </c>
      <c r="W30" s="44">
        <v>6</v>
      </c>
      <c r="X30" s="53">
        <v>1</v>
      </c>
      <c r="Y30" s="50">
        <v>65</v>
      </c>
      <c r="Z30" s="44">
        <v>66</v>
      </c>
      <c r="AA30" s="39">
        <f t="shared" si="111"/>
        <v>4</v>
      </c>
      <c r="AB30" s="40">
        <f t="shared" si="112"/>
        <v>284</v>
      </c>
      <c r="AC30" s="41">
        <f t="shared" si="113"/>
        <v>288</v>
      </c>
      <c r="AD30" s="16"/>
      <c r="AE30" s="27">
        <f t="shared" si="123"/>
        <v>27</v>
      </c>
      <c r="AF30" s="54">
        <v>44847</v>
      </c>
      <c r="AG30" s="29">
        <f t="shared" si="95"/>
        <v>76</v>
      </c>
      <c r="AH30" s="29">
        <f t="shared" si="96"/>
        <v>10</v>
      </c>
      <c r="AI30" s="29">
        <f t="shared" si="97"/>
        <v>23</v>
      </c>
      <c r="AJ30" s="29">
        <f t="shared" si="98"/>
        <v>11</v>
      </c>
      <c r="AK30" s="29">
        <f t="shared" si="99"/>
        <v>86</v>
      </c>
      <c r="AL30" s="29">
        <f t="shared" si="100"/>
        <v>15</v>
      </c>
      <c r="AM30" s="29">
        <f t="shared" si="101"/>
        <v>7</v>
      </c>
      <c r="AN30" s="29">
        <f t="shared" si="102"/>
        <v>67</v>
      </c>
      <c r="AO30" s="16"/>
      <c r="AP30" s="16"/>
      <c r="AQ30" s="16"/>
      <c r="AR30" s="16"/>
      <c r="AS30" s="16"/>
      <c r="AT30" s="16"/>
      <c r="AU30" s="16"/>
      <c r="AV30" s="16"/>
      <c r="AW30" s="16"/>
      <c r="AX30" s="16"/>
      <c r="AY30" s="16"/>
      <c r="AZ30" s="16"/>
      <c r="BA30" s="67"/>
      <c r="BB30" s="32">
        <f t="shared" si="114"/>
        <v>10</v>
      </c>
      <c r="BC30" s="32">
        <f t="shared" si="115"/>
        <v>3.645161290322581</v>
      </c>
      <c r="BD30" s="32">
        <f t="shared" si="116"/>
        <v>2.129032258064516</v>
      </c>
      <c r="BE30" s="32">
        <f t="shared" si="117"/>
        <v>4.290322580645161</v>
      </c>
      <c r="BF30" s="32">
        <f t="shared" si="118"/>
        <v>13.516129032258064</v>
      </c>
      <c r="BG30" s="32">
        <f t="shared" si="119"/>
        <v>3.870967741935484</v>
      </c>
      <c r="BH30" s="32">
        <f t="shared" si="120"/>
        <v>3.774193548387097</v>
      </c>
      <c r="BI30" s="32">
        <f t="shared" si="121"/>
        <v>9.0967741935483843</v>
      </c>
      <c r="BJ30" s="16"/>
      <c r="BK30" s="16"/>
      <c r="BL30" s="64"/>
      <c r="BM30" s="16"/>
      <c r="BN30" s="16"/>
      <c r="BO30" s="16"/>
      <c r="BP30" s="16"/>
      <c r="BQ30" s="16"/>
      <c r="BR30" s="16"/>
      <c r="BS30" s="16"/>
      <c r="BT30" s="16"/>
      <c r="BU30" s="16"/>
      <c r="BV30" s="16"/>
      <c r="BW30" s="16"/>
      <c r="BX30" s="16"/>
      <c r="BY30" s="16"/>
      <c r="BZ30" s="16"/>
      <c r="CA30" s="16"/>
      <c r="CB30" s="16"/>
      <c r="CC30" s="16"/>
      <c r="CD30" s="16"/>
      <c r="CE30" s="16"/>
      <c r="CF30" s="16"/>
      <c r="CG30" s="16"/>
      <c r="CH30" s="16"/>
      <c r="CI30" s="16"/>
    </row>
    <row r="31" ht="14.25">
      <c r="A31" s="30">
        <f t="shared" si="122"/>
        <v>27</v>
      </c>
      <c r="B31" s="54">
        <v>44847</v>
      </c>
      <c r="C31" s="62">
        <v>0</v>
      </c>
      <c r="D31" s="46">
        <v>76</v>
      </c>
      <c r="E31" s="35">
        <v>76</v>
      </c>
      <c r="F31" s="53">
        <v>1</v>
      </c>
      <c r="G31" s="50">
        <v>9</v>
      </c>
      <c r="H31" s="44">
        <v>10</v>
      </c>
      <c r="I31" s="53">
        <v>1</v>
      </c>
      <c r="J31" s="50">
        <v>22</v>
      </c>
      <c r="K31" s="44">
        <v>23</v>
      </c>
      <c r="L31" s="53">
        <v>0</v>
      </c>
      <c r="M31" s="50">
        <v>11</v>
      </c>
      <c r="N31" s="44">
        <v>11</v>
      </c>
      <c r="O31" s="53">
        <v>1</v>
      </c>
      <c r="P31" s="50">
        <v>85</v>
      </c>
      <c r="Q31" s="44">
        <v>86</v>
      </c>
      <c r="R31" s="53">
        <v>0</v>
      </c>
      <c r="S31" s="50">
        <v>15</v>
      </c>
      <c r="T31" s="44">
        <v>15</v>
      </c>
      <c r="U31" s="53">
        <v>0</v>
      </c>
      <c r="V31" s="50">
        <v>7</v>
      </c>
      <c r="W31" s="44">
        <v>7</v>
      </c>
      <c r="X31" s="53">
        <v>1</v>
      </c>
      <c r="Y31" s="50">
        <v>66</v>
      </c>
      <c r="Z31" s="44">
        <v>67</v>
      </c>
      <c r="AA31" s="39">
        <f t="shared" si="111"/>
        <v>4</v>
      </c>
      <c r="AB31" s="40">
        <f t="shared" si="112"/>
        <v>291</v>
      </c>
      <c r="AC31" s="41">
        <f t="shared" si="113"/>
        <v>295</v>
      </c>
      <c r="AD31" s="16"/>
      <c r="AE31" s="27">
        <f t="shared" si="123"/>
        <v>28</v>
      </c>
      <c r="AF31" s="54">
        <v>44848</v>
      </c>
      <c r="AG31" s="29">
        <f t="shared" si="95"/>
        <v>77</v>
      </c>
      <c r="AH31" s="29">
        <f t="shared" si="96"/>
        <v>11</v>
      </c>
      <c r="AI31" s="29">
        <f t="shared" si="97"/>
        <v>23</v>
      </c>
      <c r="AJ31" s="29">
        <f t="shared" si="98"/>
        <v>13</v>
      </c>
      <c r="AK31" s="29">
        <f t="shared" si="99"/>
        <v>85</v>
      </c>
      <c r="AL31" s="29">
        <f t="shared" si="100"/>
        <v>14</v>
      </c>
      <c r="AM31" s="29">
        <f t="shared" si="101"/>
        <v>6</v>
      </c>
      <c r="AN31" s="29">
        <f t="shared" si="102"/>
        <v>67</v>
      </c>
      <c r="AO31" s="16"/>
      <c r="AP31" s="16"/>
      <c r="AQ31" s="16"/>
      <c r="AR31" s="16"/>
      <c r="AS31" s="16"/>
      <c r="AT31" s="16"/>
      <c r="AU31" s="16"/>
      <c r="AV31" s="16"/>
      <c r="AW31" s="17"/>
      <c r="AX31" s="16"/>
      <c r="AY31" s="16"/>
      <c r="AZ31" s="16"/>
      <c r="BA31" s="17"/>
      <c r="BB31" s="32">
        <f t="shared" si="114"/>
        <v>11</v>
      </c>
      <c r="BC31" s="32">
        <f t="shared" si="115"/>
        <v>4.645161290322581</v>
      </c>
      <c r="BD31" s="32">
        <f t="shared" si="116"/>
        <v>2.129032258064516</v>
      </c>
      <c r="BE31" s="32">
        <f t="shared" si="117"/>
        <v>6.290322580645161</v>
      </c>
      <c r="BF31" s="32">
        <f t="shared" si="118"/>
        <v>12.516129032258064</v>
      </c>
      <c r="BG31" s="32">
        <f t="shared" si="119"/>
        <v>2.870967741935484</v>
      </c>
      <c r="BH31" s="32">
        <f t="shared" si="120"/>
        <v>2.774193548387097</v>
      </c>
      <c r="BI31" s="32">
        <f t="shared" si="121"/>
        <v>9.0967741935483843</v>
      </c>
      <c r="BJ31" s="16"/>
      <c r="BK31" s="16"/>
      <c r="BL31" s="64"/>
      <c r="BM31" s="16"/>
      <c r="BN31" s="16"/>
      <c r="BO31" s="16"/>
      <c r="BP31" s="16"/>
      <c r="BQ31" s="16"/>
      <c r="BR31" s="16"/>
      <c r="BS31" s="16"/>
      <c r="BT31" s="16"/>
      <c r="BU31" s="16"/>
      <c r="BV31" s="16"/>
      <c r="BW31" s="16"/>
      <c r="BX31" s="16"/>
      <c r="BY31" s="16"/>
      <c r="BZ31" s="16"/>
      <c r="CA31" s="16"/>
      <c r="CB31" s="16"/>
      <c r="CC31" s="16"/>
      <c r="CD31" s="16"/>
      <c r="CE31" s="16"/>
      <c r="CF31" s="16"/>
      <c r="CG31" s="16"/>
      <c r="CH31" s="16"/>
      <c r="CI31" s="16"/>
    </row>
    <row r="32" ht="14.25">
      <c r="A32" s="30">
        <f t="shared" si="122"/>
        <v>28</v>
      </c>
      <c r="B32" s="54">
        <v>44848</v>
      </c>
      <c r="C32" s="62">
        <v>0</v>
      </c>
      <c r="D32" s="46">
        <v>77</v>
      </c>
      <c r="E32" s="35">
        <v>77</v>
      </c>
      <c r="F32" s="53">
        <v>1</v>
      </c>
      <c r="G32" s="50">
        <v>10</v>
      </c>
      <c r="H32" s="44">
        <v>11</v>
      </c>
      <c r="I32" s="53">
        <v>1</v>
      </c>
      <c r="J32" s="50">
        <v>22</v>
      </c>
      <c r="K32" s="44">
        <v>23</v>
      </c>
      <c r="L32" s="53">
        <v>0</v>
      </c>
      <c r="M32" s="50">
        <v>13</v>
      </c>
      <c r="N32" s="44">
        <v>13</v>
      </c>
      <c r="O32" s="53">
        <v>1</v>
      </c>
      <c r="P32" s="50">
        <v>84</v>
      </c>
      <c r="Q32" s="44">
        <v>85</v>
      </c>
      <c r="R32" s="53">
        <v>0</v>
      </c>
      <c r="S32" s="50">
        <v>14</v>
      </c>
      <c r="T32" s="44">
        <v>14</v>
      </c>
      <c r="U32" s="53">
        <v>0</v>
      </c>
      <c r="V32" s="50">
        <v>6</v>
      </c>
      <c r="W32" s="44">
        <v>6</v>
      </c>
      <c r="X32" s="53">
        <v>0</v>
      </c>
      <c r="Y32" s="50">
        <v>67</v>
      </c>
      <c r="Z32" s="44">
        <v>67</v>
      </c>
      <c r="AA32" s="39">
        <f t="shared" si="111"/>
        <v>3</v>
      </c>
      <c r="AB32" s="40">
        <f t="shared" si="112"/>
        <v>293</v>
      </c>
      <c r="AC32" s="41">
        <f t="shared" si="113"/>
        <v>296</v>
      </c>
      <c r="AD32" s="16"/>
      <c r="AE32" s="27">
        <f t="shared" si="123"/>
        <v>29</v>
      </c>
      <c r="AF32" s="54">
        <v>44849</v>
      </c>
      <c r="AG32" s="29">
        <f t="shared" si="95"/>
        <v>77</v>
      </c>
      <c r="AH32" s="29">
        <f t="shared" si="96"/>
        <v>14</v>
      </c>
      <c r="AI32" s="29">
        <f t="shared" si="97"/>
        <v>25</v>
      </c>
      <c r="AJ32" s="29">
        <f t="shared" si="98"/>
        <v>13</v>
      </c>
      <c r="AK32" s="29">
        <f t="shared" si="99"/>
        <v>86</v>
      </c>
      <c r="AL32" s="29">
        <f t="shared" si="100"/>
        <v>13</v>
      </c>
      <c r="AM32" s="29">
        <f t="shared" si="101"/>
        <v>7</v>
      </c>
      <c r="AN32" s="29">
        <f t="shared" si="102"/>
        <v>66</v>
      </c>
      <c r="AO32" s="16"/>
      <c r="AP32" s="16"/>
      <c r="AQ32" s="16"/>
      <c r="AR32" s="16"/>
      <c r="AS32" s="16"/>
      <c r="AT32" s="16"/>
      <c r="AU32" s="16"/>
      <c r="AV32" s="16"/>
      <c r="AW32" s="16"/>
      <c r="AX32" s="16"/>
      <c r="AY32" s="16"/>
      <c r="AZ32" s="16"/>
      <c r="BA32" s="16"/>
      <c r="BB32" s="32">
        <f t="shared" si="114"/>
        <v>11</v>
      </c>
      <c r="BC32" s="32">
        <f t="shared" si="115"/>
        <v>7.645161290322581</v>
      </c>
      <c r="BD32" s="32">
        <f t="shared" si="116"/>
        <v>4.129032258064516</v>
      </c>
      <c r="BE32" s="32">
        <f t="shared" si="117"/>
        <v>6.290322580645161</v>
      </c>
      <c r="BF32" s="32">
        <f t="shared" si="118"/>
        <v>13.516129032258064</v>
      </c>
      <c r="BG32" s="32">
        <f t="shared" si="119"/>
        <v>1.870967741935484</v>
      </c>
      <c r="BH32" s="32">
        <f t="shared" si="120"/>
        <v>3.774193548387097</v>
      </c>
      <c r="BI32" s="32">
        <f t="shared" si="121"/>
        <v>8.0967741935483843</v>
      </c>
      <c r="BJ32" s="16"/>
      <c r="BK32" s="16"/>
      <c r="BL32" s="64"/>
      <c r="BM32" s="16"/>
      <c r="BN32" s="16"/>
      <c r="BO32" s="16"/>
      <c r="BP32" s="16"/>
      <c r="BQ32" s="16"/>
      <c r="BR32" s="16"/>
      <c r="BS32" s="16"/>
      <c r="BT32" s="16"/>
      <c r="BU32" s="16"/>
      <c r="BV32" s="16"/>
      <c r="BW32" s="16"/>
      <c r="BX32" s="16"/>
      <c r="BY32" s="16"/>
      <c r="BZ32" s="16"/>
      <c r="CA32" s="16"/>
      <c r="CB32" s="16"/>
      <c r="CC32" s="16"/>
      <c r="CD32" s="16"/>
      <c r="CE32" s="16"/>
      <c r="CF32" s="16"/>
      <c r="CG32" s="16"/>
      <c r="CH32" s="16"/>
      <c r="CI32" s="16"/>
    </row>
    <row r="33" ht="14.25">
      <c r="A33" s="30">
        <f t="shared" si="122"/>
        <v>29</v>
      </c>
      <c r="B33" s="54">
        <v>44849</v>
      </c>
      <c r="C33" s="62">
        <v>0</v>
      </c>
      <c r="D33" s="46">
        <v>77</v>
      </c>
      <c r="E33" s="35">
        <v>77</v>
      </c>
      <c r="F33" s="53">
        <v>2</v>
      </c>
      <c r="G33" s="50">
        <v>12</v>
      </c>
      <c r="H33" s="44">
        <v>14</v>
      </c>
      <c r="I33" s="53">
        <v>1</v>
      </c>
      <c r="J33" s="50">
        <v>24</v>
      </c>
      <c r="K33" s="44">
        <v>25</v>
      </c>
      <c r="L33" s="53">
        <v>0</v>
      </c>
      <c r="M33" s="50">
        <v>13</v>
      </c>
      <c r="N33" s="44">
        <v>13</v>
      </c>
      <c r="O33" s="53">
        <v>1</v>
      </c>
      <c r="P33" s="50">
        <v>85</v>
      </c>
      <c r="Q33" s="44">
        <v>86</v>
      </c>
      <c r="R33" s="53">
        <v>0</v>
      </c>
      <c r="S33" s="50">
        <v>13</v>
      </c>
      <c r="T33" s="44">
        <v>13</v>
      </c>
      <c r="U33" s="53">
        <v>0</v>
      </c>
      <c r="V33" s="50">
        <v>7</v>
      </c>
      <c r="W33" s="44">
        <v>7</v>
      </c>
      <c r="X33" s="53">
        <v>0</v>
      </c>
      <c r="Y33" s="50">
        <v>66</v>
      </c>
      <c r="Z33" s="44">
        <v>66</v>
      </c>
      <c r="AA33" s="39">
        <f t="shared" si="111"/>
        <v>4</v>
      </c>
      <c r="AB33" s="40">
        <f t="shared" si="112"/>
        <v>297</v>
      </c>
      <c r="AC33" s="41">
        <f t="shared" si="113"/>
        <v>301</v>
      </c>
      <c r="AD33" s="16"/>
      <c r="AE33" s="27">
        <f t="shared" si="123"/>
        <v>30</v>
      </c>
      <c r="AF33" s="54">
        <v>44850</v>
      </c>
      <c r="AG33" s="29">
        <f t="shared" si="95"/>
        <v>76</v>
      </c>
      <c r="AH33" s="29">
        <f t="shared" si="96"/>
        <v>14</v>
      </c>
      <c r="AI33" s="29">
        <f t="shared" si="97"/>
        <v>25</v>
      </c>
      <c r="AJ33" s="29">
        <f t="shared" si="98"/>
        <v>15</v>
      </c>
      <c r="AK33" s="29">
        <f t="shared" si="99"/>
        <v>86</v>
      </c>
      <c r="AL33" s="29">
        <f t="shared" si="100"/>
        <v>13</v>
      </c>
      <c r="AM33" s="29">
        <f t="shared" si="101"/>
        <v>7</v>
      </c>
      <c r="AN33" s="29">
        <f t="shared" si="102"/>
        <v>66</v>
      </c>
      <c r="AO33" s="16"/>
      <c r="AP33" s="16"/>
      <c r="AQ33" s="16"/>
      <c r="AR33" s="16"/>
      <c r="AS33" s="16"/>
      <c r="AT33" s="16"/>
      <c r="AU33" s="16"/>
      <c r="AV33" s="16"/>
      <c r="AW33" s="16"/>
      <c r="AX33" s="16"/>
      <c r="AY33" s="16"/>
      <c r="AZ33" s="16"/>
      <c r="BA33" s="16"/>
      <c r="BB33" s="32">
        <f t="shared" si="114"/>
        <v>10</v>
      </c>
      <c r="BC33" s="32">
        <f t="shared" si="115"/>
        <v>7.645161290322581</v>
      </c>
      <c r="BD33" s="32">
        <f t="shared" si="116"/>
        <v>4.129032258064516</v>
      </c>
      <c r="BE33" s="32">
        <f t="shared" si="117"/>
        <v>8.2903225806451601</v>
      </c>
      <c r="BF33" s="32">
        <f t="shared" si="118"/>
        <v>13.516129032258064</v>
      </c>
      <c r="BG33" s="32">
        <f t="shared" si="119"/>
        <v>1.870967741935484</v>
      </c>
      <c r="BH33" s="32">
        <f t="shared" si="120"/>
        <v>3.774193548387097</v>
      </c>
      <c r="BI33" s="32">
        <f t="shared" si="121"/>
        <v>8.0967741935483843</v>
      </c>
      <c r="BJ33" s="16"/>
      <c r="BK33" s="16"/>
      <c r="BL33" s="64"/>
      <c r="BM33" s="16"/>
      <c r="BN33" s="16"/>
      <c r="BO33" s="16"/>
      <c r="BP33" s="16"/>
      <c r="BQ33" s="16"/>
      <c r="BR33" s="16"/>
      <c r="BS33" s="16"/>
      <c r="BT33" s="16"/>
      <c r="BU33" s="16"/>
      <c r="BV33" s="16"/>
      <c r="BW33" s="16"/>
      <c r="BX33" s="16"/>
      <c r="BY33" s="16"/>
      <c r="BZ33" s="16"/>
      <c r="CA33" s="16"/>
      <c r="CB33" s="16"/>
      <c r="CC33" s="16"/>
      <c r="CD33" s="16"/>
      <c r="CE33" s="16"/>
      <c r="CF33" s="16"/>
      <c r="CG33" s="16"/>
      <c r="CH33" s="16"/>
      <c r="CI33" s="16"/>
    </row>
    <row r="34" ht="14.25">
      <c r="A34" s="30">
        <f t="shared" si="122"/>
        <v>30</v>
      </c>
      <c r="B34" s="54">
        <v>44850</v>
      </c>
      <c r="C34" s="62">
        <v>0</v>
      </c>
      <c r="D34" s="46">
        <v>76</v>
      </c>
      <c r="E34" s="35">
        <v>76</v>
      </c>
      <c r="F34" s="53">
        <v>2</v>
      </c>
      <c r="G34" s="50">
        <v>12</v>
      </c>
      <c r="H34" s="44">
        <v>14</v>
      </c>
      <c r="I34" s="53">
        <v>1</v>
      </c>
      <c r="J34" s="50">
        <v>24</v>
      </c>
      <c r="K34" s="44">
        <v>25</v>
      </c>
      <c r="L34" s="53">
        <v>0</v>
      </c>
      <c r="M34" s="50">
        <v>15</v>
      </c>
      <c r="N34" s="44">
        <v>15</v>
      </c>
      <c r="O34" s="53">
        <v>1</v>
      </c>
      <c r="P34" s="50">
        <v>85</v>
      </c>
      <c r="Q34" s="44">
        <v>86</v>
      </c>
      <c r="R34" s="53">
        <v>0</v>
      </c>
      <c r="S34" s="50">
        <v>13</v>
      </c>
      <c r="T34" s="44">
        <v>13</v>
      </c>
      <c r="U34" s="53">
        <v>0</v>
      </c>
      <c r="V34" s="50">
        <v>7</v>
      </c>
      <c r="W34" s="44">
        <v>7</v>
      </c>
      <c r="X34" s="53">
        <v>0</v>
      </c>
      <c r="Y34" s="50">
        <v>66</v>
      </c>
      <c r="Z34" s="44">
        <v>66</v>
      </c>
      <c r="AA34" s="39">
        <f t="shared" si="111"/>
        <v>4</v>
      </c>
      <c r="AB34" s="40">
        <f t="shared" si="112"/>
        <v>298</v>
      </c>
      <c r="AC34" s="41">
        <f t="shared" si="113"/>
        <v>302</v>
      </c>
      <c r="AD34" s="16"/>
      <c r="AE34" s="27">
        <f t="shared" si="123"/>
        <v>31</v>
      </c>
      <c r="AF34" s="54">
        <v>44851</v>
      </c>
      <c r="AG34" s="29"/>
      <c r="AH34" s="29"/>
      <c r="AI34" s="29"/>
      <c r="AJ34" s="29"/>
      <c r="AK34" s="29"/>
      <c r="AL34" s="29"/>
      <c r="AM34" s="29"/>
      <c r="AN34" s="29"/>
      <c r="AO34" s="16"/>
      <c r="AP34" s="16"/>
      <c r="AQ34" s="16"/>
      <c r="AR34" s="16"/>
      <c r="AS34" s="16"/>
      <c r="AT34" s="16"/>
      <c r="AU34" s="16"/>
      <c r="AV34" s="16"/>
      <c r="AW34" s="16"/>
      <c r="AX34" s="16"/>
      <c r="AY34" s="16"/>
      <c r="AZ34" s="16"/>
      <c r="BA34" s="16"/>
      <c r="BB34" s="32"/>
      <c r="BC34" s="32"/>
      <c r="BD34" s="32"/>
      <c r="BE34" s="32"/>
      <c r="BF34" s="32"/>
      <c r="BG34" s="32"/>
      <c r="BH34" s="32"/>
      <c r="BI34" s="32"/>
      <c r="BJ34" s="16"/>
      <c r="BK34" s="16"/>
      <c r="BL34" s="64"/>
      <c r="BM34" s="16"/>
      <c r="BN34" s="16"/>
      <c r="BO34" s="16"/>
      <c r="BP34" s="16"/>
      <c r="BQ34" s="16"/>
      <c r="BR34" s="16"/>
      <c r="BS34" s="16"/>
      <c r="BT34" s="16"/>
      <c r="BU34" s="16"/>
      <c r="BV34" s="16"/>
      <c r="BW34" s="16"/>
      <c r="BX34" s="16"/>
      <c r="BY34" s="16"/>
      <c r="BZ34" s="16"/>
      <c r="CA34" s="16"/>
      <c r="CB34" s="16"/>
      <c r="CC34" s="16"/>
      <c r="CD34" s="16"/>
      <c r="CE34" s="16"/>
      <c r="CF34" s="16"/>
      <c r="CG34" s="16"/>
      <c r="CH34" s="16"/>
      <c r="CI34" s="16"/>
    </row>
    <row r="35" ht="14.25">
      <c r="A35" s="30">
        <f t="shared" si="122"/>
        <v>31</v>
      </c>
      <c r="B35" s="54">
        <v>44851</v>
      </c>
      <c r="C35" s="62">
        <v>0</v>
      </c>
      <c r="D35" s="46">
        <v>76</v>
      </c>
      <c r="E35" s="35">
        <v>76</v>
      </c>
      <c r="F35" s="53">
        <v>2</v>
      </c>
      <c r="G35" s="50">
        <v>13</v>
      </c>
      <c r="H35" s="44">
        <v>15</v>
      </c>
      <c r="I35" s="53">
        <v>0</v>
      </c>
      <c r="J35" s="50">
        <v>26</v>
      </c>
      <c r="K35" s="44">
        <v>26</v>
      </c>
      <c r="L35" s="53">
        <v>0</v>
      </c>
      <c r="M35" s="50">
        <v>17</v>
      </c>
      <c r="N35" s="44">
        <v>17</v>
      </c>
      <c r="O35" s="53">
        <v>1</v>
      </c>
      <c r="P35" s="50">
        <v>86</v>
      </c>
      <c r="Q35" s="44">
        <v>87</v>
      </c>
      <c r="R35" s="53">
        <v>0</v>
      </c>
      <c r="S35" s="50">
        <v>13</v>
      </c>
      <c r="T35" s="44">
        <v>13</v>
      </c>
      <c r="U35" s="53">
        <v>0</v>
      </c>
      <c r="V35" s="50">
        <v>8</v>
      </c>
      <c r="W35" s="44">
        <v>8</v>
      </c>
      <c r="X35" s="53">
        <v>0</v>
      </c>
      <c r="Y35" s="50">
        <v>67</v>
      </c>
      <c r="Z35" s="44">
        <v>67</v>
      </c>
      <c r="AA35" s="39">
        <f t="shared" si="111"/>
        <v>3</v>
      </c>
      <c r="AB35" s="40">
        <f t="shared" si="112"/>
        <v>306</v>
      </c>
      <c r="AC35" s="41">
        <f t="shared" si="113"/>
        <v>309</v>
      </c>
      <c r="AD35" s="16"/>
      <c r="AE35" s="27">
        <f t="shared" si="123"/>
        <v>32</v>
      </c>
      <c r="AF35" s="54">
        <v>44852</v>
      </c>
      <c r="AG35" s="29">
        <f t="shared" si="95"/>
        <v>75</v>
      </c>
      <c r="AH35" s="29">
        <f t="shared" si="96"/>
        <v>15</v>
      </c>
      <c r="AI35" s="29">
        <f t="shared" si="97"/>
        <v>25</v>
      </c>
      <c r="AJ35" s="29">
        <f t="shared" si="98"/>
        <v>17</v>
      </c>
      <c r="AK35" s="29">
        <f t="shared" si="99"/>
        <v>87</v>
      </c>
      <c r="AL35" s="29">
        <f t="shared" si="100"/>
        <v>14</v>
      </c>
      <c r="AM35" s="29">
        <f t="shared" si="101"/>
        <v>7</v>
      </c>
      <c r="AN35" s="29">
        <f t="shared" si="102"/>
        <v>68</v>
      </c>
      <c r="AO35" s="16"/>
      <c r="AP35" s="16"/>
      <c r="AQ35" s="16"/>
      <c r="AR35" s="16"/>
      <c r="AS35" s="16"/>
      <c r="AT35" s="16"/>
      <c r="AU35" s="16"/>
      <c r="AV35" s="16"/>
      <c r="AW35" s="16"/>
      <c r="AX35" s="16"/>
      <c r="AY35" s="16"/>
      <c r="AZ35" s="16"/>
      <c r="BA35" s="16"/>
      <c r="BB35" s="32">
        <f t="shared" si="114"/>
        <v>9</v>
      </c>
      <c r="BC35" s="32">
        <f t="shared" si="115"/>
        <v>8.6451612903225801</v>
      </c>
      <c r="BD35" s="32">
        <f t="shared" si="116"/>
        <v>4.129032258064516</v>
      </c>
      <c r="BE35" s="32">
        <f t="shared" si="117"/>
        <v>10.29032258064516</v>
      </c>
      <c r="BF35" s="32">
        <f t="shared" si="118"/>
        <v>14.516129032258064</v>
      </c>
      <c r="BG35" s="32">
        <f t="shared" si="119"/>
        <v>2.870967741935484</v>
      </c>
      <c r="BH35" s="32">
        <f t="shared" si="120"/>
        <v>3.774193548387097</v>
      </c>
      <c r="BI35" s="32">
        <f t="shared" si="121"/>
        <v>10.096774193548384</v>
      </c>
      <c r="BJ35" s="16"/>
      <c r="BK35" s="16"/>
      <c r="BL35" s="64"/>
      <c r="BM35" s="16"/>
      <c r="BN35" s="16"/>
      <c r="BO35" s="16"/>
      <c r="BP35" s="16"/>
      <c r="BQ35" s="16"/>
      <c r="BR35" s="16"/>
      <c r="BS35" s="16"/>
      <c r="BT35" s="16"/>
      <c r="BU35" s="16"/>
      <c r="BV35" s="16"/>
      <c r="BW35" s="16"/>
      <c r="BX35" s="16"/>
      <c r="BY35" s="16"/>
      <c r="BZ35" s="16"/>
      <c r="CA35" s="16"/>
      <c r="CB35" s="16"/>
      <c r="CC35" s="16"/>
      <c r="CD35" s="16"/>
      <c r="CE35" s="16"/>
      <c r="CF35" s="16"/>
      <c r="CG35" s="16"/>
      <c r="CH35" s="16"/>
      <c r="CI35" s="16"/>
    </row>
    <row r="36" ht="14.25">
      <c r="A36" s="30">
        <f t="shared" si="122"/>
        <v>32</v>
      </c>
      <c r="B36" s="54">
        <v>44852</v>
      </c>
      <c r="C36" s="62">
        <v>0</v>
      </c>
      <c r="D36" s="46">
        <v>75</v>
      </c>
      <c r="E36" s="35">
        <v>75</v>
      </c>
      <c r="F36" s="53">
        <v>2</v>
      </c>
      <c r="G36" s="50">
        <v>13</v>
      </c>
      <c r="H36" s="44">
        <v>15</v>
      </c>
      <c r="I36" s="53">
        <v>0</v>
      </c>
      <c r="J36" s="50">
        <v>25</v>
      </c>
      <c r="K36" s="44">
        <v>25</v>
      </c>
      <c r="L36" s="53">
        <v>0</v>
      </c>
      <c r="M36" s="50">
        <v>17</v>
      </c>
      <c r="N36" s="44">
        <v>17</v>
      </c>
      <c r="O36" s="53">
        <v>1</v>
      </c>
      <c r="P36" s="50">
        <v>86</v>
      </c>
      <c r="Q36" s="44">
        <v>87</v>
      </c>
      <c r="R36" s="53">
        <v>0</v>
      </c>
      <c r="S36" s="50">
        <v>14</v>
      </c>
      <c r="T36" s="44">
        <v>14</v>
      </c>
      <c r="U36" s="53">
        <v>0</v>
      </c>
      <c r="V36" s="50">
        <v>7</v>
      </c>
      <c r="W36" s="44">
        <v>7</v>
      </c>
      <c r="X36" s="53">
        <v>0</v>
      </c>
      <c r="Y36" s="50">
        <v>68</v>
      </c>
      <c r="Z36" s="44">
        <v>68</v>
      </c>
      <c r="AA36" s="39">
        <f t="shared" si="111"/>
        <v>3</v>
      </c>
      <c r="AB36" s="40">
        <f t="shared" si="112"/>
        <v>305</v>
      </c>
      <c r="AC36" s="41">
        <f t="shared" si="113"/>
        <v>308</v>
      </c>
      <c r="AD36" s="16"/>
      <c r="AE36" s="27">
        <f t="shared" si="123"/>
        <v>33</v>
      </c>
      <c r="AF36" s="54">
        <v>44853</v>
      </c>
      <c r="AG36" s="29"/>
      <c r="AH36" s="29"/>
      <c r="AI36" s="29"/>
      <c r="AJ36" s="29"/>
      <c r="AK36" s="29"/>
      <c r="AL36" s="29"/>
      <c r="AM36" s="29"/>
      <c r="AN36" s="29"/>
      <c r="AO36" s="16"/>
      <c r="AP36" s="16"/>
      <c r="AQ36" s="16"/>
      <c r="AR36" s="16"/>
      <c r="AS36" s="16"/>
      <c r="AT36" s="16"/>
      <c r="AU36" s="16"/>
      <c r="AV36" s="16"/>
      <c r="AW36" s="16"/>
      <c r="AX36" s="16"/>
      <c r="AY36" s="16"/>
      <c r="AZ36" s="16"/>
      <c r="BA36" s="16"/>
      <c r="BB36" s="32"/>
      <c r="BC36" s="32"/>
      <c r="BD36" s="32"/>
      <c r="BE36" s="32"/>
      <c r="BF36" s="32"/>
      <c r="BG36" s="32"/>
      <c r="BH36" s="32"/>
      <c r="BI36" s="32"/>
      <c r="BJ36" s="16"/>
      <c r="BK36" s="16"/>
      <c r="BL36" s="64"/>
      <c r="BM36" s="16"/>
      <c r="BN36" s="16"/>
      <c r="BO36" s="16"/>
      <c r="BP36" s="16"/>
      <c r="BQ36" s="16"/>
      <c r="BR36" s="16"/>
      <c r="BS36" s="16"/>
      <c r="BT36" s="16"/>
      <c r="BU36" s="16"/>
      <c r="BV36" s="16"/>
      <c r="BW36" s="16"/>
      <c r="BX36" s="16"/>
      <c r="BY36" s="16"/>
      <c r="BZ36" s="16"/>
      <c r="CA36" s="16"/>
      <c r="CB36" s="16"/>
      <c r="CC36" s="16"/>
      <c r="CD36" s="16"/>
      <c r="CE36" s="16"/>
      <c r="CF36" s="16"/>
      <c r="CG36" s="16"/>
      <c r="CH36" s="16"/>
      <c r="CI36" s="16"/>
    </row>
    <row r="37" ht="14.25">
      <c r="A37" s="30">
        <f t="shared" si="122"/>
        <v>33</v>
      </c>
      <c r="B37" s="54">
        <v>44853</v>
      </c>
      <c r="C37" s="62">
        <v>0</v>
      </c>
      <c r="D37" s="46">
        <v>75</v>
      </c>
      <c r="E37" s="35">
        <v>75</v>
      </c>
      <c r="F37" s="53">
        <v>1</v>
      </c>
      <c r="G37" s="50">
        <v>14</v>
      </c>
      <c r="H37" s="44">
        <v>15</v>
      </c>
      <c r="I37" s="53">
        <v>0</v>
      </c>
      <c r="J37" s="50">
        <v>25</v>
      </c>
      <c r="K37" s="44">
        <v>25</v>
      </c>
      <c r="L37" s="53">
        <v>0</v>
      </c>
      <c r="M37" s="50">
        <v>18</v>
      </c>
      <c r="N37" s="44">
        <v>18</v>
      </c>
      <c r="O37" s="53">
        <v>1</v>
      </c>
      <c r="P37" s="50">
        <v>87</v>
      </c>
      <c r="Q37" s="44">
        <v>88</v>
      </c>
      <c r="R37" s="53">
        <v>0</v>
      </c>
      <c r="S37" s="50">
        <v>15</v>
      </c>
      <c r="T37" s="44">
        <v>15</v>
      </c>
      <c r="U37" s="53">
        <v>0</v>
      </c>
      <c r="V37" s="50">
        <v>7</v>
      </c>
      <c r="W37" s="44">
        <v>7</v>
      </c>
      <c r="X37" s="53">
        <v>0</v>
      </c>
      <c r="Y37" s="50">
        <v>69</v>
      </c>
      <c r="Z37" s="44">
        <v>69</v>
      </c>
      <c r="AA37" s="39">
        <f t="shared" si="111"/>
        <v>2</v>
      </c>
      <c r="AB37" s="40">
        <f t="shared" si="112"/>
        <v>310</v>
      </c>
      <c r="AC37" s="41">
        <f t="shared" si="113"/>
        <v>312</v>
      </c>
      <c r="AD37" s="16"/>
      <c r="AE37" s="27">
        <f t="shared" si="123"/>
        <v>34</v>
      </c>
      <c r="AF37" s="54">
        <v>44854</v>
      </c>
      <c r="AG37" s="29"/>
      <c r="AH37" s="29"/>
      <c r="AI37" s="29"/>
      <c r="AJ37" s="29"/>
      <c r="AK37" s="29"/>
      <c r="AL37" s="29"/>
      <c r="AM37" s="29"/>
      <c r="AN37" s="29"/>
      <c r="AO37" s="16"/>
      <c r="AP37" s="16"/>
      <c r="AQ37" s="16"/>
      <c r="AR37" s="16"/>
      <c r="AS37" s="16"/>
      <c r="AT37" s="16"/>
      <c r="AU37" s="16"/>
      <c r="AV37" s="16"/>
      <c r="AW37" s="16"/>
      <c r="AX37" s="16"/>
      <c r="AY37" s="16"/>
      <c r="AZ37" s="16"/>
      <c r="BA37" s="16"/>
      <c r="BB37" s="32"/>
      <c r="BC37" s="32"/>
      <c r="BD37" s="32"/>
      <c r="BE37" s="32"/>
      <c r="BF37" s="32"/>
      <c r="BG37" s="32"/>
      <c r="BH37" s="32"/>
      <c r="BI37" s="32"/>
      <c r="BJ37" s="16"/>
      <c r="BK37" s="16"/>
      <c r="BL37" s="64"/>
      <c r="BM37" s="16"/>
      <c r="BN37" s="16"/>
      <c r="BO37" s="16"/>
      <c r="BP37" s="16"/>
      <c r="BQ37" s="16"/>
      <c r="BR37" s="16"/>
      <c r="BS37" s="16"/>
      <c r="BT37" s="16"/>
      <c r="BU37" s="16"/>
      <c r="BV37" s="16"/>
      <c r="BW37" s="16"/>
      <c r="BX37" s="16"/>
      <c r="BY37" s="16"/>
      <c r="BZ37" s="16"/>
      <c r="CA37" s="16"/>
      <c r="CB37" s="16"/>
      <c r="CC37" s="16"/>
      <c r="CD37" s="16"/>
      <c r="CE37" s="16"/>
      <c r="CF37" s="16"/>
      <c r="CG37" s="16"/>
      <c r="CH37" s="16"/>
      <c r="CI37" s="16"/>
    </row>
    <row r="38" ht="14.25">
      <c r="A38" s="30">
        <f t="shared" si="122"/>
        <v>34</v>
      </c>
      <c r="B38" s="28">
        <v>44854</v>
      </c>
      <c r="C38" s="53">
        <v>0</v>
      </c>
      <c r="D38" s="46">
        <v>77</v>
      </c>
      <c r="E38" s="35">
        <v>77</v>
      </c>
      <c r="F38" s="53">
        <v>1</v>
      </c>
      <c r="G38" s="50">
        <v>15</v>
      </c>
      <c r="H38" s="44">
        <v>16</v>
      </c>
      <c r="I38" s="53">
        <v>0</v>
      </c>
      <c r="J38" s="50">
        <v>26</v>
      </c>
      <c r="K38" s="44">
        <v>26</v>
      </c>
      <c r="L38" s="53">
        <v>0</v>
      </c>
      <c r="M38" s="50">
        <v>18</v>
      </c>
      <c r="N38" s="44">
        <v>18</v>
      </c>
      <c r="O38" s="53">
        <v>1</v>
      </c>
      <c r="P38" s="50">
        <v>87</v>
      </c>
      <c r="Q38" s="44">
        <v>88</v>
      </c>
      <c r="R38" s="53">
        <v>0</v>
      </c>
      <c r="S38" s="50">
        <v>16</v>
      </c>
      <c r="T38" s="44">
        <v>16</v>
      </c>
      <c r="U38" s="53">
        <v>0</v>
      </c>
      <c r="V38" s="50">
        <v>7</v>
      </c>
      <c r="W38" s="44">
        <v>7</v>
      </c>
      <c r="X38" s="53">
        <v>0</v>
      </c>
      <c r="Y38" s="50">
        <v>70</v>
      </c>
      <c r="Z38" s="44">
        <v>70</v>
      </c>
      <c r="AA38" s="39">
        <f t="shared" si="111"/>
        <v>2</v>
      </c>
      <c r="AB38" s="40">
        <f t="shared" si="112"/>
        <v>316</v>
      </c>
      <c r="AC38" s="41">
        <f t="shared" si="113"/>
        <v>318</v>
      </c>
      <c r="AD38" s="16"/>
      <c r="AO38" s="16"/>
      <c r="AP38" s="16"/>
      <c r="AQ38" s="16"/>
      <c r="AR38" s="16"/>
      <c r="AS38" s="16"/>
      <c r="AT38" s="16"/>
      <c r="AU38" s="16"/>
      <c r="AV38" s="16"/>
      <c r="AW38" s="16"/>
      <c r="AX38" s="16"/>
      <c r="AY38" s="16"/>
      <c r="AZ38" s="16"/>
      <c r="BA38" s="17"/>
      <c r="BB38" s="32"/>
      <c r="BC38" s="32"/>
      <c r="BD38" s="32"/>
      <c r="BE38" s="32"/>
      <c r="BF38" s="32"/>
      <c r="BG38" s="32"/>
      <c r="BH38" s="32"/>
      <c r="BI38" s="32"/>
      <c r="BJ38" s="16"/>
      <c r="BK38" s="16"/>
      <c r="BL38" s="64"/>
      <c r="BM38" s="16"/>
      <c r="BN38" s="16"/>
      <c r="BO38" s="16"/>
      <c r="BP38" s="16"/>
      <c r="BQ38" s="16"/>
      <c r="BR38" s="16"/>
      <c r="BS38" s="16"/>
      <c r="BT38" s="16"/>
      <c r="BU38" s="16"/>
      <c r="BV38" s="16"/>
      <c r="BW38" s="16"/>
      <c r="BX38" s="16"/>
      <c r="BY38" s="16"/>
      <c r="BZ38" s="16"/>
      <c r="CA38" s="16"/>
      <c r="CB38" s="16"/>
      <c r="CC38" s="16"/>
      <c r="CD38" s="16"/>
      <c r="CE38" s="16"/>
      <c r="CF38" s="16"/>
      <c r="CG38" s="16"/>
      <c r="CH38" s="16"/>
      <c r="CI38" s="16"/>
    </row>
    <row r="39" ht="14.25">
      <c r="B39" s="68"/>
      <c r="C39" s="69"/>
      <c r="D39" s="69"/>
      <c r="E39" s="69"/>
      <c r="F39" s="69"/>
      <c r="G39" s="69"/>
      <c r="H39" s="69"/>
      <c r="I39" s="69"/>
      <c r="J39" s="69"/>
      <c r="K39" s="69"/>
      <c r="L39" s="69"/>
      <c r="M39" s="69"/>
      <c r="N39" s="69"/>
      <c r="O39" s="69"/>
      <c r="P39" s="69"/>
      <c r="Q39" s="69"/>
      <c r="R39" s="69"/>
      <c r="S39" s="16"/>
      <c r="T39" s="16"/>
      <c r="U39" s="16"/>
      <c r="V39" s="16"/>
      <c r="W39" s="16"/>
      <c r="X39" s="16"/>
      <c r="Y39" s="16"/>
      <c r="Z39" s="16"/>
      <c r="AA39" s="16"/>
      <c r="AB39" s="16"/>
      <c r="AC39" s="16"/>
      <c r="AD39" s="16"/>
      <c r="AE39" s="16"/>
      <c r="AF39" s="16"/>
      <c r="AG39" s="16"/>
      <c r="AH39" s="16"/>
      <c r="AI39" s="16"/>
      <c r="AJ39" s="16"/>
      <c r="AK39" s="16"/>
      <c r="AL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64"/>
      <c r="BM39" s="16"/>
      <c r="BN39" s="16"/>
      <c r="BO39" s="16"/>
      <c r="BP39" s="16"/>
      <c r="BQ39" s="16"/>
      <c r="BR39" s="16"/>
      <c r="BS39" s="16"/>
      <c r="BT39" s="16"/>
      <c r="BU39" s="16"/>
      <c r="BV39" s="16"/>
      <c r="BW39" s="16"/>
      <c r="BX39" s="16"/>
      <c r="BY39" s="16"/>
      <c r="BZ39" s="16"/>
      <c r="CA39" s="16"/>
      <c r="CB39" s="16"/>
      <c r="CC39" s="16"/>
      <c r="CD39" s="16"/>
      <c r="CE39" s="16"/>
      <c r="CF39" s="16"/>
      <c r="CG39" s="16"/>
      <c r="CH39" s="16"/>
      <c r="CI39" s="16"/>
    </row>
    <row r="40" ht="14.25">
      <c r="B40" s="68"/>
      <c r="C40" s="69"/>
      <c r="D40" s="69"/>
      <c r="E40" s="69"/>
      <c r="F40" s="69"/>
      <c r="G40" s="69"/>
      <c r="H40" s="69"/>
      <c r="I40" s="69"/>
      <c r="J40" s="69"/>
      <c r="K40" s="69"/>
      <c r="L40" s="69"/>
      <c r="M40" s="69"/>
      <c r="N40" s="69"/>
      <c r="O40" s="69"/>
      <c r="P40" s="69"/>
      <c r="Q40" s="69"/>
      <c r="R40" s="69"/>
      <c r="S40" s="16"/>
      <c r="T40" s="16"/>
      <c r="U40" s="16"/>
      <c r="V40" s="16"/>
      <c r="W40" s="16"/>
      <c r="X40" s="16"/>
      <c r="Y40" s="16"/>
      <c r="Z40" s="16"/>
      <c r="AA40" s="16"/>
      <c r="AB40" s="16"/>
      <c r="AC40" s="16"/>
      <c r="AD40" s="16"/>
      <c r="AE40" s="16"/>
      <c r="AF40" s="16"/>
      <c r="AG40" s="16"/>
      <c r="AH40" s="16"/>
      <c r="AI40" s="16"/>
      <c r="AJ40" s="16"/>
      <c r="AK40" s="16"/>
      <c r="AL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64"/>
      <c r="BM40" s="16"/>
      <c r="BN40" s="16"/>
      <c r="BO40" s="16"/>
      <c r="BP40" s="16"/>
      <c r="BQ40" s="16"/>
      <c r="BR40" s="16"/>
      <c r="BS40" s="16"/>
      <c r="BT40" s="16"/>
      <c r="BU40" s="16"/>
      <c r="BV40" s="16"/>
      <c r="BW40" s="16"/>
      <c r="BX40" s="16"/>
      <c r="BY40" s="16"/>
      <c r="BZ40" s="16"/>
      <c r="CA40" s="16"/>
      <c r="CB40" s="16"/>
      <c r="CC40" s="16"/>
      <c r="CD40" s="16"/>
      <c r="CE40" s="16"/>
      <c r="CF40" s="16"/>
      <c r="CG40" s="16"/>
      <c r="CH40" s="16"/>
      <c r="CI40" s="16"/>
    </row>
    <row r="41" ht="14.25">
      <c r="B41" s="68"/>
      <c r="C41" s="69"/>
      <c r="D41" s="69"/>
      <c r="E41" s="69"/>
      <c r="F41" s="69"/>
      <c r="G41" s="69"/>
      <c r="H41" s="69"/>
      <c r="I41" s="69"/>
      <c r="J41" s="69"/>
      <c r="K41" s="69"/>
      <c r="L41" s="69"/>
      <c r="M41" s="69"/>
      <c r="N41" s="69"/>
      <c r="O41" s="69"/>
      <c r="P41" s="69"/>
      <c r="Q41" s="69"/>
      <c r="R41" s="69"/>
      <c r="S41" s="16"/>
      <c r="T41" s="16"/>
      <c r="U41" s="16"/>
      <c r="V41" s="16"/>
      <c r="W41" s="16"/>
      <c r="X41" s="16"/>
      <c r="Y41" s="16"/>
      <c r="Z41" s="16"/>
      <c r="AA41" s="16"/>
      <c r="AB41" s="16"/>
      <c r="AC41" s="16"/>
      <c r="AD41" s="16"/>
      <c r="AE41" s="16"/>
      <c r="AF41" s="16"/>
      <c r="AG41" s="16"/>
      <c r="AH41" s="16"/>
      <c r="AI41" s="16"/>
      <c r="AJ41" s="16"/>
      <c r="AK41" s="16"/>
      <c r="AL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64"/>
      <c r="BM41" s="16"/>
      <c r="BN41" s="16"/>
      <c r="BO41" s="16"/>
      <c r="BP41" s="16"/>
      <c r="BQ41" s="16"/>
      <c r="BR41" s="16"/>
      <c r="BS41" s="16"/>
      <c r="BT41" s="16"/>
      <c r="BU41" s="16"/>
      <c r="BV41" s="16"/>
      <c r="BW41" s="16"/>
      <c r="BX41" s="16"/>
      <c r="BY41" s="16"/>
      <c r="BZ41" s="16"/>
      <c r="CA41" s="16"/>
      <c r="CB41" s="16"/>
      <c r="CC41" s="16"/>
      <c r="CD41" s="16"/>
      <c r="CE41" s="16"/>
      <c r="CF41" s="16"/>
      <c r="CG41" s="16"/>
      <c r="CH41" s="16"/>
      <c r="CI41" s="16"/>
    </row>
    <row r="42" ht="14.25">
      <c r="B42" s="68"/>
      <c r="C42" s="69"/>
      <c r="D42" s="69"/>
      <c r="E42" s="69"/>
      <c r="F42" s="69"/>
      <c r="G42" s="69"/>
      <c r="H42" s="69"/>
      <c r="I42" s="69"/>
      <c r="J42" s="69"/>
      <c r="K42" s="69"/>
      <c r="L42" s="69"/>
      <c r="M42" s="69"/>
      <c r="N42" s="69"/>
      <c r="O42" s="69"/>
      <c r="P42" s="69"/>
      <c r="Q42" s="69"/>
      <c r="R42" s="69"/>
      <c r="S42" s="16"/>
      <c r="T42" s="16"/>
      <c r="U42" s="16"/>
      <c r="V42" s="16"/>
      <c r="W42" s="16"/>
      <c r="X42" s="16"/>
      <c r="Y42" s="16"/>
      <c r="Z42" s="16"/>
      <c r="AA42" s="16"/>
      <c r="AB42" s="16"/>
      <c r="AC42" s="16"/>
      <c r="AD42" s="16"/>
      <c r="AE42" s="16"/>
      <c r="AF42" s="16"/>
      <c r="AG42" s="16"/>
      <c r="AH42" s="16"/>
      <c r="AI42" s="16"/>
      <c r="AJ42" s="16"/>
      <c r="AK42" s="16"/>
      <c r="AL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64"/>
      <c r="BM42" s="16"/>
      <c r="BN42" s="16"/>
      <c r="BO42" s="16"/>
      <c r="BP42" s="16"/>
      <c r="BQ42" s="16"/>
      <c r="BR42" s="16"/>
      <c r="BS42" s="16"/>
      <c r="BT42" s="16"/>
      <c r="BU42" s="16"/>
      <c r="BV42" s="16"/>
      <c r="BW42" s="16"/>
      <c r="BX42" s="16"/>
      <c r="BY42" s="16"/>
      <c r="BZ42" s="16"/>
      <c r="CA42" s="16"/>
      <c r="CB42" s="16"/>
      <c r="CC42" s="16"/>
      <c r="CD42" s="16"/>
      <c r="CE42" s="16"/>
      <c r="CF42" s="16"/>
      <c r="CG42" s="16"/>
      <c r="CH42" s="16"/>
      <c r="CI42" s="16"/>
    </row>
    <row r="43" ht="14.25">
      <c r="B43" s="68"/>
      <c r="C43" s="69"/>
      <c r="D43" s="69"/>
      <c r="E43" s="69"/>
      <c r="F43" s="69"/>
      <c r="G43" s="69"/>
      <c r="H43" s="69"/>
      <c r="I43" s="69"/>
      <c r="J43" s="69"/>
      <c r="K43" s="69"/>
      <c r="L43" s="69"/>
      <c r="M43" s="69"/>
      <c r="N43" s="69"/>
      <c r="O43" s="69"/>
      <c r="P43" s="69"/>
      <c r="Q43" s="69"/>
      <c r="R43" s="69"/>
      <c r="S43" s="16"/>
      <c r="T43" s="16"/>
      <c r="U43" s="16"/>
      <c r="V43" s="16"/>
      <c r="W43" s="16"/>
      <c r="X43" s="16"/>
      <c r="Y43" s="16"/>
      <c r="Z43" s="16"/>
      <c r="AA43" s="16"/>
      <c r="AB43" s="16"/>
      <c r="AC43" s="16"/>
      <c r="AD43" s="16"/>
      <c r="AE43" s="16"/>
      <c r="AF43" s="16"/>
      <c r="AG43" s="16"/>
      <c r="AH43" s="16"/>
      <c r="AI43" s="16"/>
      <c r="AJ43" s="16"/>
      <c r="AK43" s="16"/>
      <c r="AL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64"/>
      <c r="BM43" s="16"/>
      <c r="BN43" s="16"/>
      <c r="BO43" s="16"/>
      <c r="BP43" s="16"/>
      <c r="BQ43" s="16"/>
      <c r="BR43" s="16"/>
      <c r="BS43" s="16"/>
      <c r="BT43" s="16"/>
      <c r="BU43" s="16"/>
      <c r="BV43" s="16"/>
      <c r="BW43" s="16"/>
      <c r="BX43" s="16"/>
      <c r="BY43" s="16"/>
      <c r="BZ43" s="16"/>
      <c r="CA43" s="16"/>
      <c r="CB43" s="16"/>
      <c r="CC43" s="16"/>
      <c r="CD43" s="16"/>
      <c r="CE43" s="16"/>
      <c r="CF43" s="16"/>
      <c r="CG43" s="16"/>
      <c r="CH43" s="16"/>
      <c r="CI43" s="16"/>
    </row>
    <row r="44" ht="14.25">
      <c r="B44" s="68"/>
      <c r="D44" s="69"/>
      <c r="E44" s="69"/>
      <c r="F44" s="69"/>
      <c r="G44" s="69"/>
      <c r="H44" s="69"/>
      <c r="I44" s="69"/>
      <c r="J44" s="69"/>
      <c r="K44" s="69"/>
      <c r="L44" s="69"/>
      <c r="M44" s="69"/>
      <c r="N44" s="69"/>
      <c r="O44" s="69"/>
      <c r="P44" s="69"/>
      <c r="Q44" s="69"/>
      <c r="R44" s="69"/>
      <c r="S44" s="16"/>
      <c r="T44" s="16"/>
      <c r="U44" s="16"/>
      <c r="V44" s="16"/>
      <c r="W44" s="16"/>
      <c r="X44" s="16"/>
      <c r="Y44" s="16"/>
      <c r="Z44" s="16"/>
      <c r="AA44" s="16"/>
      <c r="AB44" s="16"/>
      <c r="AC44" s="16"/>
      <c r="AD44" s="16"/>
      <c r="AE44" s="16"/>
      <c r="AF44" s="16"/>
      <c r="AG44" s="16"/>
      <c r="AH44" s="16"/>
      <c r="AI44" s="16"/>
      <c r="AJ44" s="16"/>
      <c r="AK44" s="16"/>
      <c r="AL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64"/>
      <c r="BM44" s="16"/>
      <c r="BN44" s="16"/>
      <c r="BO44" s="16"/>
      <c r="BP44" s="16"/>
      <c r="BQ44" s="16"/>
      <c r="BR44" s="16"/>
      <c r="BS44" s="16"/>
      <c r="BT44" s="16"/>
      <c r="BU44" s="16"/>
      <c r="BV44" s="16"/>
      <c r="BW44" s="16"/>
      <c r="BX44" s="16"/>
      <c r="BY44" s="16"/>
      <c r="BZ44" s="16"/>
      <c r="CA44" s="16"/>
      <c r="CB44" s="16"/>
      <c r="CC44" s="16"/>
      <c r="CD44" s="16"/>
      <c r="CE44" s="16"/>
      <c r="CF44" s="16"/>
      <c r="CG44" s="16"/>
      <c r="CH44" s="16"/>
      <c r="CI44" s="16"/>
    </row>
    <row r="45" ht="14.25">
      <c r="B45" s="68"/>
      <c r="C45" s="69"/>
      <c r="D45" s="69"/>
      <c r="E45" s="69"/>
      <c r="F45" s="69"/>
      <c r="G45" s="69"/>
      <c r="H45" s="69"/>
      <c r="I45" s="69"/>
      <c r="J45" s="69"/>
      <c r="K45" s="69"/>
      <c r="L45" s="69"/>
      <c r="M45" s="69"/>
      <c r="N45" s="69"/>
      <c r="O45" s="69"/>
      <c r="P45" s="69"/>
      <c r="Q45" s="69"/>
      <c r="R45" s="69"/>
      <c r="S45" s="16"/>
      <c r="T45" s="16"/>
      <c r="U45" s="16"/>
      <c r="V45" s="16"/>
      <c r="W45" s="16"/>
      <c r="X45" s="16"/>
      <c r="Y45" s="16"/>
      <c r="Z45" s="16"/>
      <c r="AA45" s="16"/>
      <c r="AB45" s="16"/>
      <c r="AC45" s="16"/>
      <c r="AD45" s="16"/>
      <c r="AE45" s="16"/>
      <c r="AF45" s="16"/>
      <c r="AG45" s="16"/>
      <c r="AH45" s="16"/>
      <c r="AI45" s="16"/>
      <c r="AJ45" s="16"/>
      <c r="AK45" s="16"/>
      <c r="AL45" s="16"/>
      <c r="AN45" s="16"/>
      <c r="AO45" s="16"/>
      <c r="AP45" s="16"/>
      <c r="AQ45" s="16"/>
      <c r="AR45" s="16"/>
      <c r="AS45" s="16"/>
      <c r="AT45" s="16"/>
      <c r="AU45" s="16"/>
      <c r="AV45" s="16"/>
      <c r="AW45" s="17"/>
      <c r="AX45" s="16"/>
      <c r="AY45" s="16"/>
      <c r="AZ45" s="16"/>
      <c r="BA45" s="16"/>
      <c r="BB45" s="16"/>
      <c r="BC45" s="16"/>
      <c r="BD45" s="16"/>
      <c r="BE45" s="16"/>
      <c r="BF45" s="16"/>
      <c r="BG45" s="16"/>
      <c r="BH45" s="16"/>
      <c r="BI45" s="16"/>
      <c r="BJ45" s="16"/>
      <c r="BK45" s="16"/>
      <c r="BL45" s="64"/>
      <c r="BM45" s="16"/>
      <c r="BN45" s="16"/>
      <c r="BO45" s="16"/>
      <c r="BP45" s="16"/>
      <c r="BQ45" s="16"/>
      <c r="BR45" s="16"/>
      <c r="BS45" s="16"/>
      <c r="BT45" s="16"/>
      <c r="BU45" s="16"/>
      <c r="BV45" s="16"/>
      <c r="BW45" s="16"/>
      <c r="BX45" s="16"/>
      <c r="BY45" s="16"/>
      <c r="BZ45" s="16"/>
      <c r="CA45" s="16"/>
      <c r="CB45" s="16"/>
      <c r="CC45" s="16"/>
      <c r="CD45" s="16"/>
      <c r="CE45" s="16"/>
      <c r="CF45" s="16"/>
      <c r="CG45" s="16"/>
      <c r="CH45" s="16"/>
      <c r="CI45" s="16"/>
    </row>
    <row r="46" ht="14.25">
      <c r="B46" s="68"/>
      <c r="C46" s="69"/>
      <c r="D46" s="69"/>
      <c r="E46" s="69"/>
      <c r="F46" s="69"/>
      <c r="G46" s="69"/>
      <c r="H46" s="69"/>
      <c r="I46" s="69"/>
      <c r="J46" s="69"/>
      <c r="K46" s="69"/>
      <c r="L46" s="69"/>
      <c r="M46" s="69"/>
      <c r="N46" s="69"/>
      <c r="O46" s="69"/>
      <c r="P46" s="69"/>
      <c r="Q46" s="69"/>
      <c r="R46" s="69"/>
      <c r="S46" s="16"/>
      <c r="T46" s="16"/>
      <c r="U46" s="16"/>
      <c r="V46" s="16"/>
      <c r="W46" s="16"/>
      <c r="X46" s="16"/>
      <c r="Y46" s="16"/>
      <c r="Z46" s="16"/>
      <c r="AA46" s="16"/>
      <c r="AB46" s="16"/>
      <c r="AC46" s="16"/>
      <c r="AD46" s="16"/>
      <c r="AE46" s="16"/>
      <c r="AF46" s="16"/>
      <c r="AG46" s="16"/>
      <c r="AH46" s="16"/>
      <c r="AI46" s="16"/>
      <c r="AJ46" s="16"/>
      <c r="AK46" s="16"/>
      <c r="AL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c r="BL46" s="64"/>
      <c r="BM46" s="16"/>
      <c r="BN46" s="16"/>
      <c r="BO46" s="16"/>
      <c r="BP46" s="16"/>
      <c r="BQ46" s="16"/>
      <c r="BR46" s="16"/>
      <c r="BS46" s="16"/>
      <c r="BT46" s="16"/>
      <c r="BU46" s="16"/>
      <c r="BV46" s="16"/>
      <c r="BW46" s="16"/>
      <c r="BX46" s="16"/>
      <c r="BY46" s="16"/>
      <c r="BZ46" s="16"/>
      <c r="CA46" s="16"/>
      <c r="CB46" s="16"/>
      <c r="CC46" s="16"/>
      <c r="CD46" s="16"/>
      <c r="CE46" s="16"/>
      <c r="CF46" s="16"/>
      <c r="CG46" s="16"/>
      <c r="CH46" s="16"/>
      <c r="CI46" s="16"/>
    </row>
    <row r="47" ht="14.25">
      <c r="B47" s="68"/>
      <c r="C47" s="69"/>
      <c r="D47" s="69"/>
      <c r="E47" s="69"/>
      <c r="F47" s="69"/>
      <c r="G47" s="69"/>
      <c r="H47" s="69"/>
      <c r="I47" s="69"/>
      <c r="J47" s="69"/>
      <c r="K47" s="69"/>
      <c r="L47" s="69"/>
      <c r="M47" s="69"/>
      <c r="N47" s="69"/>
      <c r="O47" s="69"/>
      <c r="P47" s="69"/>
      <c r="Q47" s="69"/>
      <c r="R47" s="69"/>
      <c r="S47" s="16"/>
      <c r="T47" s="16"/>
      <c r="U47" s="16"/>
      <c r="V47" s="16"/>
      <c r="W47" s="16"/>
      <c r="X47" s="16"/>
      <c r="Y47" s="16"/>
      <c r="Z47" s="16"/>
      <c r="AA47" s="16"/>
      <c r="AB47" s="16"/>
      <c r="AC47" s="16"/>
      <c r="AD47" s="16"/>
      <c r="AE47" s="16"/>
      <c r="AF47" s="16"/>
      <c r="AG47" s="16"/>
      <c r="AH47" s="16"/>
      <c r="AI47" s="16"/>
      <c r="AJ47" s="16"/>
      <c r="AK47" s="16"/>
      <c r="AL47" s="16"/>
      <c r="AN47" s="16"/>
      <c r="AO47" s="16"/>
      <c r="AP47" s="16"/>
      <c r="AQ47" s="16"/>
      <c r="AR47" s="16"/>
      <c r="AS47" s="16"/>
      <c r="AT47" s="16"/>
      <c r="AU47" s="16"/>
      <c r="AV47" s="16"/>
      <c r="AW47" s="16"/>
      <c r="AX47" s="16"/>
      <c r="AY47" s="16"/>
      <c r="AZ47" s="16"/>
      <c r="BA47" s="16"/>
      <c r="BB47" s="16"/>
      <c r="BC47" s="16"/>
      <c r="BD47" s="16"/>
      <c r="BE47" s="16"/>
      <c r="BF47" s="16"/>
      <c r="BG47" s="16"/>
      <c r="BH47" s="16"/>
      <c r="BI47" s="16"/>
      <c r="BJ47" s="16"/>
      <c r="BK47" s="16"/>
      <c r="BL47" s="64"/>
      <c r="BM47" s="16"/>
      <c r="BN47" s="16"/>
      <c r="BO47" s="16"/>
      <c r="BP47" s="16"/>
      <c r="BQ47" s="16"/>
      <c r="BR47" s="16"/>
      <c r="BS47" s="16"/>
      <c r="BT47" s="16"/>
      <c r="BU47" s="16"/>
      <c r="BV47" s="16"/>
      <c r="BW47" s="16"/>
      <c r="BX47" s="16"/>
      <c r="BY47" s="16"/>
      <c r="BZ47" s="16"/>
      <c r="CA47" s="16"/>
      <c r="CB47" s="16"/>
      <c r="CC47" s="16"/>
      <c r="CD47" s="16"/>
      <c r="CE47" s="16"/>
      <c r="CF47" s="16"/>
      <c r="CG47" s="16"/>
      <c r="CH47" s="16"/>
      <c r="CI47" s="16"/>
    </row>
    <row r="48" ht="14.25">
      <c r="B48" s="68"/>
      <c r="C48" s="69"/>
      <c r="D48" s="69"/>
      <c r="E48" s="69"/>
      <c r="F48" s="69"/>
      <c r="G48" s="69"/>
      <c r="H48" s="69"/>
      <c r="I48" s="69"/>
      <c r="J48" s="69"/>
      <c r="K48" s="69"/>
      <c r="L48" s="69"/>
      <c r="M48" s="69"/>
      <c r="N48" s="69"/>
      <c r="O48" s="69"/>
      <c r="P48" s="69"/>
      <c r="Q48" s="69"/>
      <c r="R48" s="69"/>
      <c r="S48" s="16"/>
      <c r="T48" s="16"/>
      <c r="U48" s="16"/>
      <c r="V48" s="16"/>
      <c r="W48" s="16"/>
      <c r="X48" s="16"/>
      <c r="Y48" s="16"/>
      <c r="Z48" s="16"/>
      <c r="AA48" s="16"/>
      <c r="AB48" s="16"/>
      <c r="AC48" s="16"/>
      <c r="AD48" s="16"/>
      <c r="AE48" s="16"/>
      <c r="AF48" s="16"/>
      <c r="AG48" s="16"/>
      <c r="AH48" s="16"/>
      <c r="AI48" s="16"/>
      <c r="AJ48" s="16"/>
      <c r="AK48" s="16"/>
      <c r="AL48" s="16"/>
      <c r="AN48" s="16"/>
      <c r="AO48" s="16"/>
      <c r="AP48" s="16"/>
      <c r="AQ48" s="16"/>
      <c r="AR48" s="16"/>
      <c r="AS48" s="16"/>
      <c r="AT48" s="16"/>
      <c r="AU48" s="16"/>
      <c r="AV48" s="16"/>
      <c r="AW48" s="16"/>
      <c r="AX48" s="16"/>
      <c r="AY48" s="16"/>
      <c r="AZ48" s="16"/>
      <c r="BA48" s="16"/>
      <c r="BB48" s="16"/>
      <c r="BC48" s="16"/>
      <c r="BD48" s="16"/>
      <c r="BE48" s="16"/>
      <c r="BF48" s="16"/>
      <c r="BG48" s="16"/>
      <c r="BH48" s="16"/>
      <c r="BI48" s="16"/>
      <c r="BJ48" s="16"/>
      <c r="BK48" s="16"/>
      <c r="BL48" s="64"/>
      <c r="BM48" s="16"/>
      <c r="BN48" s="16"/>
      <c r="BO48" s="16"/>
      <c r="BP48" s="16"/>
      <c r="BQ48" s="16"/>
      <c r="BR48" s="16"/>
      <c r="BS48" s="16"/>
      <c r="BT48" s="16"/>
      <c r="BU48" s="16"/>
      <c r="BV48" s="16"/>
      <c r="BW48" s="16"/>
      <c r="BX48" s="16"/>
      <c r="BY48" s="16"/>
      <c r="BZ48" s="16"/>
      <c r="CA48" s="16"/>
      <c r="CB48" s="16"/>
      <c r="CC48" s="16"/>
      <c r="CD48" s="16"/>
      <c r="CE48" s="16"/>
      <c r="CF48" s="16"/>
      <c r="CG48" s="16"/>
      <c r="CH48" s="16"/>
      <c r="CI48" s="16"/>
    </row>
    <row r="49" ht="14.25">
      <c r="B49" s="68"/>
      <c r="C49" s="69"/>
      <c r="D49" s="69"/>
      <c r="E49" s="69"/>
      <c r="F49" s="69"/>
      <c r="G49" s="69"/>
      <c r="H49" s="69"/>
      <c r="I49" s="69"/>
      <c r="J49" s="69"/>
      <c r="K49" s="69"/>
      <c r="L49" s="69"/>
      <c r="M49" s="69"/>
      <c r="N49" s="69"/>
      <c r="O49" s="69"/>
      <c r="P49" s="69"/>
      <c r="Q49" s="69"/>
      <c r="R49" s="69"/>
      <c r="S49" s="16"/>
      <c r="T49" s="66"/>
      <c r="U49" s="66"/>
      <c r="V49" s="66"/>
      <c r="W49" s="66"/>
      <c r="X49" s="66"/>
      <c r="Y49" s="66"/>
      <c r="Z49" s="66"/>
      <c r="AA49" s="66"/>
      <c r="AB49" s="66"/>
      <c r="AC49" s="66"/>
      <c r="AD49" s="66"/>
      <c r="AE49" s="66"/>
      <c r="AF49" s="66"/>
      <c r="AG49" s="66"/>
      <c r="AH49" s="66"/>
      <c r="AI49" s="66"/>
      <c r="AJ49" s="66"/>
      <c r="AK49" s="66"/>
      <c r="AL49" s="66"/>
      <c r="AN49" s="16"/>
      <c r="AO49" s="16"/>
      <c r="AP49" s="16"/>
      <c r="AQ49" s="16"/>
      <c r="AR49" s="16"/>
      <c r="AS49" s="16"/>
      <c r="AT49" s="16"/>
      <c r="AU49" s="16"/>
      <c r="AV49" s="16"/>
      <c r="AW49" s="16"/>
      <c r="AX49" s="16"/>
      <c r="AY49" s="16"/>
      <c r="AZ49" s="16"/>
      <c r="BA49" s="16"/>
      <c r="BB49" s="16"/>
      <c r="BC49" s="16"/>
      <c r="BD49" s="16"/>
      <c r="BE49" s="16"/>
      <c r="BF49" s="16"/>
      <c r="BG49" s="16"/>
      <c r="BH49" s="16"/>
      <c r="BI49" s="16"/>
      <c r="BJ49" s="16"/>
      <c r="BK49" s="16"/>
      <c r="BL49" s="64"/>
      <c r="BM49" s="16"/>
      <c r="BN49" s="16"/>
      <c r="BO49" s="16"/>
      <c r="BP49" s="16"/>
      <c r="BQ49" s="16"/>
      <c r="BR49" s="16"/>
      <c r="BS49" s="16"/>
      <c r="BT49" s="16"/>
      <c r="BU49" s="16"/>
      <c r="BV49" s="16"/>
      <c r="BW49" s="16"/>
      <c r="BX49" s="16"/>
      <c r="BY49" s="16"/>
      <c r="BZ49" s="16"/>
      <c r="CA49" s="16"/>
      <c r="CB49" s="16"/>
      <c r="CC49" s="16"/>
      <c r="CD49" s="16"/>
      <c r="CE49" s="16"/>
      <c r="CF49" s="16"/>
      <c r="CG49" s="16"/>
      <c r="CH49" s="16"/>
      <c r="CI49" s="16"/>
    </row>
    <row r="50" ht="14.25">
      <c r="B50" s="68"/>
      <c r="C50" s="69"/>
      <c r="D50" s="69"/>
      <c r="E50" s="69"/>
      <c r="F50" s="69"/>
      <c r="G50" s="69"/>
      <c r="H50" s="69"/>
      <c r="I50" s="69"/>
      <c r="J50" s="69"/>
      <c r="K50" s="69"/>
      <c r="L50" s="69"/>
      <c r="M50" s="69"/>
      <c r="N50" s="69"/>
      <c r="O50" s="69"/>
      <c r="P50" s="69"/>
      <c r="Q50" s="69"/>
      <c r="R50" s="69"/>
      <c r="S50" s="16"/>
      <c r="T50" s="16"/>
      <c r="U50" s="16"/>
      <c r="V50" s="16"/>
      <c r="W50" s="16"/>
      <c r="X50" s="16"/>
      <c r="Y50" s="16"/>
      <c r="Z50" s="16"/>
      <c r="AA50" s="16"/>
      <c r="AB50" s="16"/>
      <c r="AC50" s="16"/>
      <c r="AD50" s="16"/>
      <c r="AE50" s="16"/>
      <c r="AF50" s="16"/>
      <c r="AG50" s="16"/>
      <c r="AH50" s="16"/>
      <c r="AI50" s="16"/>
      <c r="AJ50" s="16"/>
      <c r="AK50" s="16"/>
      <c r="AL50" s="16"/>
      <c r="AN50" s="16"/>
      <c r="AO50" s="16"/>
      <c r="AP50" s="16"/>
      <c r="AQ50" s="16"/>
      <c r="AR50" s="16"/>
      <c r="AS50" s="16"/>
      <c r="AT50" s="16"/>
      <c r="AU50" s="16"/>
      <c r="AV50" s="16"/>
      <c r="AW50" s="16"/>
      <c r="AX50" s="16"/>
      <c r="AY50" s="16"/>
      <c r="AZ50" s="16"/>
      <c r="BA50" s="16"/>
      <c r="BB50" s="16"/>
      <c r="BC50" s="16"/>
      <c r="BD50" s="16"/>
      <c r="BE50" s="16"/>
      <c r="BF50" s="16"/>
      <c r="BG50" s="16"/>
      <c r="BH50" s="16"/>
      <c r="BI50" s="16"/>
      <c r="BJ50" s="16"/>
      <c r="BK50" s="16"/>
      <c r="BL50" s="64"/>
      <c r="BM50" s="16"/>
      <c r="BN50" s="16"/>
      <c r="BO50" s="16"/>
      <c r="BP50" s="16"/>
      <c r="BQ50" s="16"/>
      <c r="BR50" s="16"/>
      <c r="BS50" s="16"/>
      <c r="BT50" s="16"/>
      <c r="BU50" s="16"/>
      <c r="BV50" s="16"/>
      <c r="BW50" s="16"/>
      <c r="BX50" s="16"/>
      <c r="BY50" s="16"/>
      <c r="BZ50" s="16"/>
      <c r="CA50" s="16"/>
      <c r="CB50" s="16"/>
      <c r="CC50" s="16"/>
      <c r="CD50" s="16"/>
      <c r="CE50" s="16"/>
      <c r="CF50" s="16"/>
      <c r="CG50" s="16"/>
      <c r="CH50" s="16"/>
      <c r="CI50" s="16"/>
      <c r="CJ50" s="16"/>
    </row>
    <row r="51" ht="14.25">
      <c r="B51" s="68"/>
      <c r="C51" s="69"/>
      <c r="D51" s="69"/>
      <c r="E51" s="69"/>
      <c r="F51" s="69"/>
      <c r="G51" s="69"/>
      <c r="H51" s="69"/>
      <c r="I51" s="69"/>
      <c r="J51" s="69"/>
      <c r="K51" s="69"/>
      <c r="L51" s="69"/>
      <c r="M51" s="69"/>
      <c r="N51" s="69"/>
      <c r="O51" s="69"/>
      <c r="P51" s="69"/>
      <c r="Q51" s="69"/>
      <c r="R51" s="69"/>
      <c r="S51" s="16"/>
      <c r="T51" s="16"/>
      <c r="U51" s="16"/>
      <c r="V51" s="16"/>
      <c r="W51" s="16"/>
      <c r="X51" s="16"/>
      <c r="Y51" s="16"/>
      <c r="Z51" s="16"/>
      <c r="AA51" s="16"/>
      <c r="AB51" s="16"/>
      <c r="AC51" s="16"/>
      <c r="AD51" s="16"/>
      <c r="AE51" s="16"/>
      <c r="AF51" s="16"/>
      <c r="AG51" s="16"/>
      <c r="AH51" s="16"/>
      <c r="AI51" s="16"/>
      <c r="AJ51" s="16"/>
      <c r="AK51" s="16"/>
      <c r="AL51" s="16"/>
      <c r="AN51" s="16"/>
      <c r="AO51" s="16"/>
      <c r="AP51" s="16"/>
      <c r="AQ51" s="16"/>
      <c r="AR51" s="16"/>
      <c r="AS51" s="16"/>
      <c r="AT51" s="16"/>
      <c r="AU51" s="16"/>
      <c r="AV51" s="16"/>
      <c r="AW51" s="16"/>
      <c r="AX51" s="16"/>
      <c r="AY51" s="16"/>
      <c r="AZ51" s="16"/>
      <c r="BA51" s="16"/>
      <c r="BB51" s="16"/>
      <c r="BC51" s="16"/>
      <c r="BD51" s="16"/>
      <c r="BE51" s="16"/>
      <c r="BF51" s="16"/>
      <c r="BG51" s="16"/>
      <c r="BH51" s="16"/>
      <c r="BI51" s="16"/>
      <c r="BJ51" s="16"/>
      <c r="BK51" s="16"/>
      <c r="BL51" s="64"/>
      <c r="BM51" s="16"/>
      <c r="BN51" s="16"/>
      <c r="BO51" s="16"/>
      <c r="BP51" s="16"/>
      <c r="BQ51" s="16"/>
      <c r="BR51" s="16"/>
      <c r="BS51" s="16"/>
      <c r="BT51" s="16"/>
      <c r="BU51" s="16"/>
      <c r="BV51" s="16"/>
      <c r="BW51" s="16"/>
      <c r="BX51" s="16"/>
      <c r="BY51" s="16"/>
      <c r="BZ51" s="16"/>
      <c r="CA51" s="16"/>
      <c r="CB51" s="16"/>
      <c r="CC51" s="16"/>
      <c r="CD51" s="16"/>
      <c r="CE51" s="16"/>
      <c r="CF51" s="16"/>
      <c r="CG51" s="16"/>
      <c r="CH51" s="16"/>
      <c r="CI51" s="16"/>
    </row>
    <row r="52" ht="14.25">
      <c r="B52" s="68"/>
      <c r="C52" s="69"/>
      <c r="D52" s="69"/>
      <c r="E52" s="69"/>
      <c r="F52" s="69"/>
      <c r="G52" s="69"/>
      <c r="H52" s="69"/>
      <c r="I52" s="69"/>
      <c r="J52" s="69"/>
      <c r="K52" s="69"/>
      <c r="L52" s="69"/>
      <c r="M52" s="69"/>
      <c r="N52" s="69"/>
      <c r="O52" s="69"/>
      <c r="P52" s="69"/>
      <c r="Q52" s="69"/>
      <c r="R52" s="69"/>
      <c r="S52" s="16"/>
      <c r="T52" s="16"/>
      <c r="U52" s="16"/>
      <c r="V52" s="16"/>
      <c r="W52" s="16"/>
      <c r="X52" s="16"/>
      <c r="Y52" s="16"/>
      <c r="Z52" s="16"/>
      <c r="AA52" s="16"/>
      <c r="AB52" s="16"/>
      <c r="AC52" s="16"/>
      <c r="AD52" s="16"/>
      <c r="AE52" s="16"/>
      <c r="AF52" s="16"/>
      <c r="AG52" s="16"/>
      <c r="AH52" s="16"/>
      <c r="AI52" s="16"/>
      <c r="AJ52" s="16"/>
      <c r="AK52" s="16"/>
      <c r="AL52" s="16"/>
      <c r="AN52" s="16"/>
      <c r="AO52" s="16"/>
      <c r="AP52" s="16"/>
      <c r="AQ52" s="16"/>
      <c r="AR52" s="16"/>
      <c r="AS52" s="16"/>
      <c r="AT52" s="16"/>
      <c r="AU52" s="16"/>
      <c r="AV52" s="16"/>
      <c r="AW52" s="16"/>
      <c r="AX52" s="16"/>
      <c r="AY52" s="16"/>
      <c r="AZ52" s="16"/>
      <c r="BA52" s="16"/>
      <c r="BB52" s="16"/>
      <c r="BC52" s="16"/>
      <c r="BD52" s="16"/>
      <c r="BE52" s="16"/>
      <c r="BF52" s="16"/>
      <c r="BG52" s="16"/>
      <c r="BH52" s="16"/>
      <c r="BI52" s="16"/>
      <c r="BJ52" s="16"/>
      <c r="BK52" s="16"/>
      <c r="BL52" s="64"/>
      <c r="BM52" s="16"/>
      <c r="BN52" s="16"/>
      <c r="BO52" s="16"/>
      <c r="BP52" s="16"/>
      <c r="BQ52" s="16"/>
      <c r="BR52" s="16"/>
      <c r="BS52" s="16"/>
      <c r="BT52" s="16"/>
      <c r="BU52" s="16"/>
      <c r="BV52" s="16"/>
      <c r="BW52" s="16"/>
      <c r="BX52" s="16"/>
      <c r="BY52" s="16"/>
      <c r="BZ52" s="16"/>
      <c r="CA52" s="16"/>
      <c r="CB52" s="16"/>
      <c r="CC52" s="16"/>
      <c r="CD52" s="16"/>
      <c r="CE52" s="16"/>
      <c r="CF52" s="16"/>
      <c r="CG52" s="16"/>
      <c r="CH52" s="16"/>
      <c r="CI52" s="16"/>
    </row>
    <row r="53" ht="14.25">
      <c r="B53" s="68"/>
      <c r="C53" s="69"/>
      <c r="D53" s="69"/>
      <c r="E53" s="69"/>
      <c r="F53" s="69"/>
      <c r="G53" s="69"/>
      <c r="H53" s="69"/>
      <c r="I53" s="69"/>
      <c r="J53" s="69"/>
      <c r="K53" s="69"/>
      <c r="L53" s="69"/>
      <c r="M53" s="69"/>
      <c r="N53" s="69"/>
      <c r="O53" s="69"/>
      <c r="P53" s="69"/>
      <c r="Q53" s="69"/>
      <c r="R53" s="69"/>
      <c r="S53" s="16"/>
      <c r="T53" s="16"/>
      <c r="U53" s="16"/>
      <c r="V53" s="16"/>
      <c r="W53" s="16"/>
      <c r="X53" s="16"/>
      <c r="Y53" s="16"/>
      <c r="Z53" s="16"/>
      <c r="AA53" s="16"/>
      <c r="AB53" s="16"/>
      <c r="AC53" s="16"/>
      <c r="AD53" s="16"/>
      <c r="AE53" s="16"/>
      <c r="AF53" s="16"/>
      <c r="AG53" s="16"/>
      <c r="AH53" s="16"/>
      <c r="AI53" s="16"/>
      <c r="AJ53" s="16"/>
      <c r="AK53" s="16"/>
      <c r="AL53" s="16"/>
      <c r="AN53" s="16"/>
      <c r="AO53" s="16"/>
      <c r="AP53" s="16"/>
      <c r="AQ53" s="16"/>
      <c r="AR53" s="16"/>
      <c r="AS53" s="16"/>
      <c r="AT53" s="16"/>
      <c r="AU53" s="16"/>
      <c r="AV53" s="16"/>
      <c r="AW53" s="16"/>
      <c r="AX53" s="16"/>
      <c r="AY53" s="16"/>
      <c r="AZ53" s="16"/>
      <c r="BA53" s="16"/>
      <c r="BB53" s="16"/>
      <c r="BC53" s="16"/>
      <c r="BD53" s="16"/>
      <c r="BE53" s="16"/>
      <c r="BF53" s="16"/>
      <c r="BG53" s="16"/>
      <c r="BH53" s="16"/>
      <c r="BI53" s="16"/>
      <c r="BJ53" s="16"/>
      <c r="BK53" s="16"/>
      <c r="BL53" s="64"/>
      <c r="BM53" s="16"/>
      <c r="BN53" s="16"/>
      <c r="BO53" s="16"/>
      <c r="BP53" s="16"/>
      <c r="BQ53" s="16"/>
      <c r="BR53" s="16"/>
      <c r="BS53" s="16"/>
      <c r="BT53" s="16"/>
      <c r="BU53" s="16"/>
      <c r="BV53" s="16"/>
      <c r="BW53" s="16"/>
      <c r="BX53" s="16"/>
      <c r="BY53" s="16"/>
      <c r="BZ53" s="16"/>
      <c r="CA53" s="16"/>
      <c r="CB53" s="16"/>
      <c r="CC53" s="16"/>
      <c r="CD53" s="16"/>
      <c r="CE53" s="16"/>
      <c r="CF53" s="16"/>
      <c r="CG53" s="16"/>
      <c r="CH53" s="16"/>
      <c r="CI53" s="16"/>
    </row>
    <row r="54" ht="14.25">
      <c r="B54" s="68"/>
      <c r="C54" s="69"/>
      <c r="D54" s="69"/>
      <c r="E54" s="69"/>
      <c r="F54" s="69"/>
      <c r="G54" s="69"/>
      <c r="H54" s="69"/>
      <c r="I54" s="69"/>
      <c r="J54" s="69"/>
      <c r="K54" s="69"/>
      <c r="L54" s="69"/>
      <c r="M54" s="69"/>
      <c r="N54" s="69"/>
      <c r="O54" s="69"/>
      <c r="P54" s="69"/>
      <c r="Q54" s="69"/>
      <c r="R54" s="69"/>
      <c r="S54" s="16"/>
      <c r="T54" s="16"/>
      <c r="U54" s="16"/>
      <c r="V54" s="16"/>
      <c r="W54" s="16"/>
      <c r="X54" s="16"/>
      <c r="Y54" s="16"/>
      <c r="Z54" s="16"/>
      <c r="AA54" s="16"/>
      <c r="AB54" s="16"/>
      <c r="AC54" s="16"/>
      <c r="AD54" s="16"/>
      <c r="AE54" s="16"/>
      <c r="AF54" s="16"/>
      <c r="AG54" s="16"/>
      <c r="AH54" s="16"/>
      <c r="AI54" s="16"/>
      <c r="AJ54" s="16"/>
      <c r="AK54" s="16"/>
      <c r="AL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64"/>
      <c r="BM54" s="16"/>
      <c r="BN54" s="16"/>
      <c r="BO54" s="16"/>
      <c r="BP54" s="16"/>
      <c r="BQ54" s="16"/>
      <c r="BR54" s="16"/>
      <c r="BS54" s="16"/>
      <c r="BT54" s="16"/>
      <c r="BU54" s="16"/>
      <c r="BV54" s="16"/>
      <c r="BW54" s="16"/>
      <c r="BX54" s="16"/>
      <c r="BY54" s="16"/>
      <c r="BZ54" s="16"/>
      <c r="CA54" s="16"/>
      <c r="CB54" s="16"/>
      <c r="CC54" s="16"/>
      <c r="CD54" s="16"/>
      <c r="CE54" s="16"/>
      <c r="CF54" s="16"/>
      <c r="CG54" s="16"/>
      <c r="CH54" s="16"/>
      <c r="CI54" s="16"/>
    </row>
    <row r="55" ht="14.25">
      <c r="B55" s="68"/>
      <c r="C55" s="69"/>
      <c r="D55" s="69"/>
      <c r="E55" s="69"/>
      <c r="F55" s="69"/>
      <c r="G55" s="69"/>
      <c r="H55" s="69"/>
      <c r="I55" s="69"/>
      <c r="J55" s="69"/>
      <c r="K55" s="69"/>
      <c r="L55" s="69"/>
      <c r="M55" s="69"/>
      <c r="N55" s="69"/>
      <c r="O55" s="69"/>
      <c r="P55" s="69"/>
      <c r="Q55" s="69"/>
      <c r="R55" s="69"/>
      <c r="S55" s="16"/>
      <c r="T55" s="16"/>
      <c r="U55" s="16"/>
      <c r="V55" s="16"/>
      <c r="W55" s="16"/>
      <c r="X55" s="16"/>
      <c r="Y55" s="16"/>
      <c r="Z55" s="16"/>
      <c r="AA55" s="16"/>
      <c r="AB55" s="16"/>
      <c r="AC55" s="16"/>
      <c r="AD55" s="16"/>
      <c r="AE55" s="16"/>
      <c r="AF55" s="16"/>
      <c r="AG55" s="16"/>
      <c r="AH55" s="16"/>
      <c r="AI55" s="16"/>
      <c r="AJ55" s="16"/>
      <c r="AK55" s="16"/>
      <c r="AL55" s="16"/>
      <c r="AN55" s="16"/>
      <c r="AO55" s="16"/>
      <c r="AP55" s="16"/>
      <c r="AQ55" s="16"/>
      <c r="AR55" s="16"/>
      <c r="AS55" s="16"/>
      <c r="AT55" s="16"/>
      <c r="AU55" s="16"/>
      <c r="AV55" s="16"/>
      <c r="AW55" s="16"/>
      <c r="AX55" s="16"/>
      <c r="AY55" s="16"/>
      <c r="AZ55" s="16"/>
      <c r="BA55" s="16"/>
      <c r="BB55" s="16"/>
      <c r="BC55" s="16"/>
      <c r="BD55" s="16"/>
      <c r="BE55" s="16"/>
      <c r="BF55" s="16"/>
      <c r="BG55" s="16"/>
      <c r="BH55" s="16"/>
      <c r="BI55" s="16"/>
      <c r="BJ55" s="16"/>
      <c r="BK55" s="16"/>
      <c r="BL55" s="64"/>
      <c r="BM55" s="16"/>
      <c r="BN55" s="16"/>
      <c r="BO55" s="16"/>
      <c r="BP55" s="16"/>
      <c r="BQ55" s="16"/>
      <c r="BR55" s="16"/>
      <c r="BS55" s="16"/>
      <c r="BT55" s="16"/>
      <c r="BU55" s="16"/>
      <c r="BV55" s="16"/>
      <c r="BW55" s="16"/>
      <c r="BX55" s="16"/>
      <c r="BY55" s="16"/>
      <c r="BZ55" s="16"/>
      <c r="CA55" s="16"/>
      <c r="CB55" s="16"/>
      <c r="CC55" s="16"/>
      <c r="CD55" s="16"/>
      <c r="CE55" s="16"/>
      <c r="CF55" s="16"/>
      <c r="CG55" s="16"/>
      <c r="CH55" s="16"/>
      <c r="CI55" s="16"/>
    </row>
    <row r="56" ht="14.25">
      <c r="B56" s="68"/>
      <c r="C56" s="69"/>
      <c r="D56" s="69"/>
      <c r="E56" s="69"/>
      <c r="F56" s="69"/>
      <c r="G56" s="69"/>
      <c r="H56" s="69"/>
      <c r="I56" s="69"/>
      <c r="J56" s="69"/>
      <c r="K56" s="69"/>
      <c r="L56" s="69"/>
      <c r="M56" s="69"/>
      <c r="N56" s="69"/>
      <c r="O56" s="69"/>
      <c r="P56" s="69"/>
      <c r="Q56" s="69"/>
      <c r="R56" s="69"/>
      <c r="S56" s="16"/>
      <c r="T56" s="16"/>
      <c r="U56" s="16"/>
      <c r="V56" s="16"/>
      <c r="W56" s="16"/>
      <c r="X56" s="16"/>
      <c r="Y56" s="16"/>
      <c r="Z56" s="16"/>
      <c r="AA56" s="16"/>
      <c r="AB56" s="16"/>
      <c r="AC56" s="16"/>
      <c r="AD56" s="16"/>
      <c r="AE56" s="16"/>
      <c r="AF56" s="16"/>
      <c r="AG56" s="16"/>
      <c r="AH56" s="16"/>
      <c r="AI56" s="16"/>
      <c r="AJ56" s="16"/>
      <c r="AK56" s="16"/>
      <c r="AL56" s="16"/>
      <c r="AN56" s="16"/>
      <c r="AO56" s="16"/>
      <c r="AP56" s="16"/>
      <c r="AQ56" s="16"/>
      <c r="AR56" s="16"/>
      <c r="AS56" s="16"/>
      <c r="AT56" s="16"/>
      <c r="AU56" s="16"/>
      <c r="AV56" s="16"/>
      <c r="AW56" s="16"/>
      <c r="AX56" s="16"/>
      <c r="AY56" s="16"/>
      <c r="AZ56" s="16"/>
      <c r="BA56" s="16"/>
      <c r="BB56" s="16"/>
      <c r="BC56" s="16"/>
      <c r="BD56" s="16"/>
      <c r="BE56" s="16"/>
      <c r="BF56" s="16"/>
      <c r="BG56" s="16"/>
      <c r="BH56" s="16"/>
      <c r="BI56" s="16"/>
      <c r="BJ56" s="16"/>
      <c r="BK56" s="16"/>
      <c r="BL56" s="64"/>
      <c r="BM56" s="16"/>
      <c r="BN56" s="16"/>
      <c r="BO56" s="16"/>
      <c r="BP56" s="16"/>
      <c r="BQ56" s="16"/>
      <c r="BR56" s="16"/>
      <c r="BS56" s="16"/>
      <c r="BT56" s="16"/>
      <c r="BU56" s="16"/>
      <c r="BV56" s="16"/>
      <c r="BW56" s="16"/>
      <c r="BX56" s="16"/>
      <c r="BY56" s="16"/>
      <c r="BZ56" s="16"/>
      <c r="CA56" s="16"/>
      <c r="CB56" s="16"/>
      <c r="CC56" s="16"/>
      <c r="CD56" s="16"/>
      <c r="CE56" s="16"/>
      <c r="CF56" s="16"/>
      <c r="CG56" s="16"/>
      <c r="CH56" s="16"/>
      <c r="CI56" s="16"/>
    </row>
    <row r="57" ht="14.25">
      <c r="B57" s="68"/>
      <c r="C57" s="69"/>
      <c r="D57" s="69"/>
      <c r="E57" s="69"/>
      <c r="F57" s="69"/>
      <c r="G57" s="69"/>
      <c r="H57" s="69"/>
      <c r="I57" s="69"/>
      <c r="J57" s="69"/>
      <c r="K57" s="69"/>
      <c r="L57" s="69"/>
      <c r="M57" s="69"/>
      <c r="N57" s="69"/>
      <c r="O57" s="69"/>
      <c r="P57" s="69"/>
      <c r="Q57" s="69"/>
      <c r="R57" s="69"/>
      <c r="S57" s="16"/>
      <c r="T57" s="16"/>
      <c r="U57" s="16"/>
      <c r="V57" s="16"/>
      <c r="W57" s="16"/>
      <c r="X57" s="16"/>
      <c r="Y57" s="16"/>
      <c r="Z57" s="16"/>
      <c r="AA57" s="16"/>
      <c r="AB57" s="16"/>
      <c r="AC57" s="16"/>
      <c r="AD57" s="16"/>
      <c r="AE57" s="16"/>
      <c r="AF57" s="16"/>
      <c r="AG57" s="16"/>
      <c r="AH57" s="16"/>
      <c r="AI57" s="16"/>
      <c r="AJ57" s="16"/>
      <c r="AK57" s="16"/>
      <c r="AL57" s="16"/>
      <c r="AN57" s="16"/>
      <c r="AO57" s="16"/>
      <c r="AP57" s="16"/>
      <c r="AQ57" s="16"/>
      <c r="AR57" s="16"/>
      <c r="AS57" s="16"/>
      <c r="AT57" s="16"/>
      <c r="AU57" s="16"/>
      <c r="AV57" s="16"/>
      <c r="AW57" s="16"/>
      <c r="AX57" s="16"/>
      <c r="AY57" s="16"/>
      <c r="AZ57" s="16"/>
      <c r="BA57" s="16"/>
      <c r="BB57" s="16"/>
      <c r="BC57" s="16"/>
      <c r="BD57" s="16"/>
      <c r="BE57" s="16"/>
      <c r="BF57" s="16"/>
      <c r="BG57" s="16"/>
      <c r="BH57" s="16"/>
      <c r="BI57" s="16"/>
      <c r="BJ57" s="16"/>
      <c r="BK57" s="16"/>
      <c r="BL57" s="64"/>
      <c r="BM57" s="16"/>
      <c r="BN57" s="16"/>
      <c r="BO57" s="16"/>
      <c r="BP57" s="16"/>
      <c r="BQ57" s="16"/>
      <c r="BR57" s="16"/>
      <c r="BS57" s="16"/>
      <c r="BT57" s="16"/>
      <c r="BU57" s="16"/>
      <c r="BV57" s="16"/>
      <c r="BW57" s="16"/>
      <c r="BX57" s="16"/>
      <c r="BY57" s="16"/>
      <c r="BZ57" s="16"/>
      <c r="CA57" s="16"/>
      <c r="CB57" s="16"/>
      <c r="CC57" s="16"/>
      <c r="CD57" s="16"/>
      <c r="CE57" s="16"/>
      <c r="CF57" s="16"/>
      <c r="CG57" s="16"/>
      <c r="CH57" s="16"/>
      <c r="CI57" s="16"/>
    </row>
    <row r="58" ht="14.25">
      <c r="B58" s="68"/>
      <c r="C58" s="69"/>
      <c r="D58" s="69"/>
      <c r="E58" s="69"/>
      <c r="F58" s="69"/>
      <c r="G58" s="69"/>
      <c r="H58" s="69"/>
      <c r="I58" s="69"/>
      <c r="J58" s="69"/>
      <c r="K58" s="69"/>
      <c r="L58" s="69"/>
      <c r="M58" s="69"/>
      <c r="N58" s="69"/>
      <c r="O58" s="69"/>
      <c r="P58" s="69"/>
      <c r="Q58" s="69"/>
      <c r="R58" s="69"/>
      <c r="S58" s="16"/>
      <c r="T58" s="16"/>
      <c r="U58" s="16"/>
      <c r="V58" s="16"/>
      <c r="W58" s="16"/>
      <c r="X58" s="16"/>
      <c r="Y58" s="16"/>
      <c r="Z58" s="16"/>
      <c r="AA58" s="16"/>
      <c r="AB58" s="16"/>
      <c r="AC58" s="16"/>
      <c r="AD58" s="16"/>
      <c r="AE58" s="16"/>
      <c r="AF58" s="16"/>
      <c r="AG58" s="16"/>
      <c r="AH58" s="16"/>
      <c r="AI58" s="16"/>
      <c r="AJ58" s="16"/>
      <c r="AK58" s="16"/>
      <c r="AL58" s="16"/>
      <c r="AN58" s="16"/>
      <c r="AO58" s="16"/>
      <c r="AP58" s="16"/>
      <c r="AQ58" s="16"/>
      <c r="AR58" s="16"/>
      <c r="AS58" s="16"/>
      <c r="AT58" s="16"/>
      <c r="AU58" s="16"/>
      <c r="AV58" s="16"/>
      <c r="AW58" s="16"/>
      <c r="AX58" s="16"/>
      <c r="AY58" s="16"/>
      <c r="AZ58" s="16"/>
      <c r="BA58" s="16"/>
      <c r="BB58" s="16"/>
      <c r="BC58" s="16"/>
      <c r="BD58" s="16"/>
      <c r="BE58" s="16"/>
      <c r="BF58" s="16"/>
      <c r="BG58" s="16"/>
      <c r="BH58" s="16"/>
      <c r="BI58" s="16"/>
      <c r="BJ58" s="16"/>
      <c r="BK58" s="16"/>
      <c r="BL58" s="16"/>
      <c r="BM58" s="16"/>
      <c r="BN58" s="16"/>
      <c r="BO58" s="16"/>
      <c r="BP58" s="16"/>
      <c r="BQ58" s="16"/>
      <c r="BR58" s="16"/>
      <c r="BS58" s="16"/>
      <c r="BT58" s="16"/>
      <c r="BU58" s="16"/>
      <c r="BV58" s="16"/>
      <c r="BW58" s="16"/>
      <c r="BX58" s="16"/>
      <c r="BY58" s="16"/>
      <c r="BZ58" s="16"/>
      <c r="CA58" s="16"/>
      <c r="CB58" s="16"/>
      <c r="CC58" s="16"/>
      <c r="CD58" s="16"/>
      <c r="CE58" s="16"/>
      <c r="CF58" s="16"/>
      <c r="CG58" s="16"/>
      <c r="CH58" s="16"/>
      <c r="CI58" s="16"/>
    </row>
    <row r="59" ht="14.25">
      <c r="B59" s="68"/>
      <c r="C59" s="69"/>
      <c r="D59" s="69"/>
      <c r="E59" s="69"/>
      <c r="F59" s="69"/>
      <c r="G59" s="69"/>
      <c r="H59" s="69"/>
      <c r="I59" s="69"/>
      <c r="J59" s="69"/>
      <c r="K59" s="69"/>
      <c r="L59" s="69"/>
      <c r="M59" s="69"/>
      <c r="N59" s="69"/>
      <c r="O59" s="69"/>
      <c r="P59" s="69"/>
      <c r="Q59" s="69"/>
      <c r="R59" s="69"/>
      <c r="S59" s="16"/>
      <c r="T59" s="16"/>
      <c r="U59" s="16"/>
      <c r="V59" s="16"/>
      <c r="W59" s="16"/>
      <c r="X59" s="16"/>
      <c r="Y59" s="16"/>
      <c r="Z59" s="16"/>
      <c r="AA59" s="16"/>
      <c r="AB59" s="16"/>
      <c r="AC59" s="16"/>
      <c r="AD59" s="16"/>
      <c r="AE59" s="16"/>
      <c r="AF59" s="16"/>
      <c r="AG59" s="16"/>
      <c r="AH59" s="16"/>
      <c r="AI59" s="16"/>
      <c r="AJ59" s="16"/>
      <c r="AK59" s="16"/>
      <c r="AL59" s="16"/>
      <c r="AN59" s="16"/>
      <c r="AO59" s="16"/>
      <c r="AP59" s="16"/>
      <c r="AQ59" s="16"/>
      <c r="AR59" s="16"/>
      <c r="AS59" s="16"/>
      <c r="AT59" s="16"/>
      <c r="AU59" s="16"/>
      <c r="AV59" s="16"/>
      <c r="AW59" s="16"/>
      <c r="AX59" s="16"/>
      <c r="AY59" s="16"/>
      <c r="AZ59" s="16"/>
      <c r="BA59" s="16"/>
      <c r="BB59" s="16"/>
      <c r="BC59" s="16"/>
      <c r="BD59" s="16"/>
      <c r="BE59" s="16"/>
      <c r="BF59" s="16"/>
      <c r="BG59" s="16"/>
      <c r="BH59" s="16"/>
      <c r="BI59" s="16"/>
      <c r="BJ59" s="16"/>
      <c r="BK59" s="16"/>
      <c r="BL59" s="16"/>
      <c r="BM59" s="16"/>
      <c r="BN59" s="16"/>
      <c r="BO59" s="16"/>
      <c r="BP59" s="16"/>
      <c r="BQ59" s="16"/>
      <c r="BR59" s="16"/>
      <c r="BS59" s="16"/>
      <c r="BT59" s="16"/>
      <c r="BU59" s="16"/>
      <c r="BV59" s="16"/>
      <c r="BW59" s="16"/>
      <c r="BX59" s="16"/>
      <c r="BY59" s="16"/>
      <c r="BZ59" s="16"/>
      <c r="CA59" s="16"/>
      <c r="CB59" s="16"/>
      <c r="CC59" s="16"/>
      <c r="CD59" s="16"/>
      <c r="CE59" s="16"/>
      <c r="CF59" s="16"/>
      <c r="CG59" s="16"/>
      <c r="CH59" s="16"/>
      <c r="CI59" s="16"/>
    </row>
    <row r="60" ht="14.25">
      <c r="B60" s="68"/>
      <c r="C60" s="69"/>
      <c r="D60" s="69"/>
      <c r="E60" s="69"/>
      <c r="F60" s="69"/>
      <c r="G60" s="69"/>
      <c r="H60" s="69"/>
      <c r="I60" s="69"/>
      <c r="J60" s="69"/>
      <c r="K60" s="69"/>
      <c r="L60" s="69"/>
      <c r="M60" s="69"/>
      <c r="N60" s="69"/>
      <c r="O60" s="69"/>
      <c r="P60" s="69"/>
      <c r="Q60" s="69"/>
      <c r="R60" s="69"/>
      <c r="S60" s="16"/>
      <c r="T60" s="16"/>
      <c r="U60" s="16"/>
      <c r="V60" s="16"/>
      <c r="W60" s="16"/>
      <c r="X60" s="16"/>
      <c r="Y60" s="16"/>
      <c r="Z60" s="16"/>
      <c r="AA60" s="16"/>
      <c r="AB60" s="16"/>
      <c r="AC60" s="16"/>
      <c r="AD60" s="16"/>
      <c r="AE60" s="16"/>
      <c r="AF60" s="16"/>
      <c r="AG60" s="16"/>
      <c r="AH60" s="16"/>
      <c r="AI60" s="16"/>
      <c r="AJ60" s="16"/>
      <c r="AK60" s="16"/>
      <c r="AL60" s="16"/>
      <c r="AN60" s="16"/>
      <c r="AO60" s="16"/>
      <c r="AP60" s="16"/>
      <c r="AQ60" s="16"/>
      <c r="AR60" s="16"/>
      <c r="AS60" s="16"/>
      <c r="AT60" s="16"/>
      <c r="AU60" s="16"/>
      <c r="AV60" s="16"/>
      <c r="AW60" s="16"/>
      <c r="AX60" s="16"/>
      <c r="AY60" s="16"/>
      <c r="AZ60" s="16"/>
      <c r="BA60" s="16"/>
      <c r="BB60" s="16"/>
      <c r="BC60" s="16"/>
      <c r="BD60" s="17"/>
      <c r="BE60" s="16"/>
      <c r="BF60" s="16"/>
      <c r="BG60" s="16"/>
      <c r="BH60" s="16"/>
      <c r="BI60" s="16"/>
      <c r="BJ60" s="16"/>
      <c r="BK60" s="16"/>
      <c r="BL60" s="16"/>
      <c r="BM60" s="16"/>
      <c r="BN60" s="16"/>
      <c r="BO60" s="16"/>
      <c r="BP60" s="16"/>
      <c r="BQ60" s="16"/>
      <c r="BR60" s="16"/>
      <c r="BS60" s="16"/>
      <c r="BT60" s="16"/>
      <c r="BU60" s="16"/>
      <c r="BV60" s="16"/>
      <c r="BW60" s="16"/>
      <c r="BX60" s="16"/>
      <c r="BY60" s="16"/>
      <c r="BZ60" s="16"/>
      <c r="CA60" s="16"/>
      <c r="CB60" s="16"/>
      <c r="CC60" s="16"/>
      <c r="CD60" s="16"/>
      <c r="CE60" s="16"/>
      <c r="CF60" s="16"/>
      <c r="CG60" s="16"/>
      <c r="CH60" s="16"/>
      <c r="CI60" s="16"/>
    </row>
    <row r="61" ht="14.25">
      <c r="B61" s="68"/>
      <c r="C61" s="69"/>
      <c r="D61" s="69"/>
      <c r="E61" s="69"/>
      <c r="F61" s="69"/>
      <c r="G61" s="69"/>
      <c r="H61" s="69"/>
      <c r="I61" s="69"/>
      <c r="J61" s="69"/>
      <c r="K61" s="69"/>
      <c r="L61" s="69"/>
      <c r="M61" s="69"/>
      <c r="N61" s="69"/>
      <c r="O61" s="69"/>
      <c r="P61" s="69"/>
      <c r="Q61" s="69"/>
      <c r="R61" s="69"/>
      <c r="S61" s="16"/>
      <c r="T61" s="16"/>
      <c r="U61" s="16"/>
      <c r="V61" s="16"/>
      <c r="W61" s="16"/>
      <c r="X61" s="16"/>
      <c r="Y61" s="16"/>
      <c r="Z61" s="16"/>
      <c r="AA61" s="16"/>
      <c r="AB61" s="16"/>
      <c r="AC61" s="16"/>
      <c r="AD61" s="16"/>
      <c r="AE61" s="16"/>
      <c r="AF61" s="16"/>
      <c r="AG61" s="16"/>
      <c r="AH61" s="16"/>
      <c r="AI61" s="16"/>
      <c r="AJ61" s="16"/>
      <c r="AK61" s="16"/>
      <c r="AL61" s="16"/>
      <c r="AN61" s="16"/>
      <c r="AO61" s="16"/>
      <c r="AP61" s="16"/>
      <c r="AQ61" s="16"/>
      <c r="AR61" s="16"/>
      <c r="AS61" s="16"/>
      <c r="AT61" s="16"/>
      <c r="AU61" s="16"/>
      <c r="AV61" s="16"/>
      <c r="AW61" s="16"/>
      <c r="AX61" s="16"/>
      <c r="AY61" s="16"/>
      <c r="AZ61" s="16"/>
      <c r="BA61" s="16"/>
      <c r="BB61" s="16"/>
      <c r="BC61" s="16"/>
      <c r="BD61" s="16"/>
      <c r="BE61" s="16"/>
      <c r="BF61" s="16"/>
      <c r="BG61" s="16"/>
      <c r="BH61" s="16"/>
      <c r="BI61" s="16"/>
      <c r="BJ61" s="16"/>
      <c r="BL61" s="16"/>
      <c r="BM61" s="16"/>
      <c r="BN61" s="16"/>
      <c r="BO61" s="16"/>
      <c r="BP61" s="16"/>
      <c r="BQ61" s="16"/>
      <c r="BR61" s="16"/>
      <c r="BS61" s="16"/>
      <c r="BT61" s="16"/>
      <c r="BU61" s="16"/>
      <c r="BV61" s="16"/>
      <c r="BW61" s="16"/>
      <c r="BX61" s="16"/>
      <c r="BY61" s="16"/>
      <c r="BZ61" s="16"/>
      <c r="CA61" s="16"/>
      <c r="CB61" s="16"/>
      <c r="CC61" s="16"/>
      <c r="CD61" s="16"/>
      <c r="CE61" s="16"/>
      <c r="CF61" s="16"/>
      <c r="CG61" s="16"/>
      <c r="CH61" s="16"/>
      <c r="CI61" s="16"/>
    </row>
    <row r="62" ht="14.25">
      <c r="B62" s="68"/>
      <c r="C62" s="69"/>
      <c r="D62" s="69"/>
      <c r="E62" s="69"/>
      <c r="F62" s="69"/>
      <c r="G62" s="69"/>
      <c r="H62" s="69"/>
      <c r="I62" s="69"/>
      <c r="J62" s="69"/>
      <c r="K62" s="69"/>
      <c r="L62" s="69"/>
      <c r="M62" s="69"/>
      <c r="N62" s="69"/>
      <c r="O62" s="69"/>
      <c r="P62" s="69"/>
      <c r="Q62" s="69"/>
      <c r="R62" s="69"/>
      <c r="S62" s="16"/>
      <c r="T62" s="16"/>
      <c r="U62" s="16"/>
      <c r="V62" s="16"/>
      <c r="W62" s="16"/>
      <c r="X62" s="16"/>
      <c r="Y62" s="16"/>
      <c r="Z62" s="16"/>
      <c r="AA62" s="16"/>
      <c r="AB62" s="16"/>
      <c r="AC62" s="16"/>
      <c r="AD62" s="16"/>
      <c r="AE62" s="16"/>
      <c r="AF62" s="16"/>
      <c r="AG62" s="16"/>
      <c r="AH62" s="16"/>
      <c r="AI62" s="16"/>
      <c r="AJ62" s="16"/>
      <c r="AK62" s="16"/>
      <c r="AL62" s="16"/>
      <c r="AN62" s="16"/>
      <c r="AO62" s="16"/>
      <c r="AP62" s="16"/>
      <c r="AQ62" s="16"/>
      <c r="AR62" s="16"/>
      <c r="AS62" s="16"/>
      <c r="AT62" s="16"/>
      <c r="AU62" s="16"/>
      <c r="AV62" s="16"/>
      <c r="AW62" s="16"/>
      <c r="AX62" s="16"/>
      <c r="AY62" s="16"/>
      <c r="AZ62" s="16"/>
      <c r="BA62" s="16"/>
      <c r="BB62" s="16"/>
      <c r="BC62" s="16"/>
      <c r="BD62" s="16"/>
      <c r="BE62" s="16"/>
      <c r="BF62" s="16"/>
      <c r="BG62" s="16"/>
      <c r="BH62" s="16"/>
      <c r="BI62" s="16"/>
      <c r="BJ62" s="16"/>
      <c r="BL62" s="16"/>
      <c r="BM62" s="16"/>
      <c r="BN62" s="16"/>
      <c r="BO62" s="16"/>
      <c r="BP62" s="16"/>
      <c r="BQ62" s="16"/>
      <c r="BR62" s="16"/>
      <c r="BS62" s="16"/>
      <c r="BT62" s="16"/>
      <c r="BU62" s="16"/>
      <c r="BV62" s="16"/>
      <c r="BW62" s="16"/>
      <c r="BX62" s="16"/>
      <c r="BY62" s="16"/>
      <c r="BZ62" s="16"/>
      <c r="CA62" s="16"/>
      <c r="CB62" s="16"/>
      <c r="CC62" s="16"/>
      <c r="CD62" s="16"/>
      <c r="CE62" s="16"/>
      <c r="CF62" s="16"/>
      <c r="CG62" s="16"/>
      <c r="CH62" s="16"/>
      <c r="CI62" s="16"/>
    </row>
    <row r="63" ht="14.25">
      <c r="B63" s="68"/>
      <c r="C63" s="69"/>
      <c r="D63" s="69"/>
      <c r="E63" s="69"/>
      <c r="F63" s="69"/>
      <c r="G63" s="69"/>
      <c r="H63" s="69"/>
      <c r="I63" s="69"/>
      <c r="J63" s="69"/>
      <c r="K63" s="69"/>
      <c r="L63" s="69"/>
      <c r="M63" s="69"/>
      <c r="N63" s="69"/>
      <c r="O63" s="69"/>
      <c r="P63" s="69"/>
      <c r="Q63" s="69"/>
      <c r="R63" s="69"/>
      <c r="S63" s="16"/>
      <c r="T63" s="16"/>
      <c r="U63" s="16"/>
      <c r="V63" s="16"/>
      <c r="W63" s="16"/>
      <c r="X63" s="16"/>
      <c r="Y63" s="16"/>
      <c r="Z63" s="16"/>
      <c r="AA63" s="16"/>
      <c r="AB63" s="16"/>
      <c r="AC63" s="16"/>
      <c r="AD63" s="16"/>
      <c r="AE63" s="16"/>
      <c r="AF63" s="16"/>
      <c r="AG63" s="16"/>
      <c r="AH63" s="16"/>
      <c r="AI63" s="16"/>
      <c r="AJ63" s="16"/>
      <c r="AK63" s="16"/>
      <c r="AL63" s="16"/>
      <c r="AN63" s="16"/>
      <c r="AO63" s="16"/>
      <c r="AP63" s="16"/>
      <c r="AQ63" s="16"/>
      <c r="AR63" s="16"/>
      <c r="AS63" s="16"/>
      <c r="AT63" s="16"/>
      <c r="AU63" s="16"/>
      <c r="AV63" s="16"/>
      <c r="AW63" s="16"/>
      <c r="AX63" s="16"/>
      <c r="AY63" s="16"/>
      <c r="AZ63" s="16"/>
      <c r="BA63" s="16"/>
      <c r="BB63" s="16"/>
      <c r="BC63" s="16"/>
      <c r="BD63" s="16"/>
      <c r="BE63" s="16"/>
      <c r="BF63" s="16"/>
      <c r="BG63" s="16"/>
      <c r="BH63" s="16"/>
      <c r="BI63" s="16"/>
      <c r="BJ63" s="16"/>
      <c r="BL63" s="16"/>
      <c r="BM63" s="16"/>
      <c r="BN63" s="16"/>
      <c r="BO63" s="16"/>
      <c r="BP63" s="16"/>
      <c r="BQ63" s="16"/>
      <c r="BR63" s="16"/>
      <c r="BS63" s="16"/>
      <c r="BT63" s="16"/>
      <c r="BU63" s="16"/>
      <c r="BV63" s="16"/>
      <c r="BW63" s="16"/>
      <c r="BX63" s="16"/>
      <c r="BY63" s="16"/>
      <c r="BZ63" s="16"/>
      <c r="CA63" s="16"/>
      <c r="CB63" s="16"/>
      <c r="CC63" s="16"/>
      <c r="CD63" s="16"/>
      <c r="CE63" s="16"/>
      <c r="CF63" s="16"/>
      <c r="CG63" s="16"/>
      <c r="CH63" s="16"/>
      <c r="CI63" s="16"/>
    </row>
    <row r="64" ht="14.25">
      <c r="B64" s="68"/>
      <c r="C64" s="69"/>
      <c r="D64" s="69"/>
      <c r="E64" s="69"/>
      <c r="F64" s="69"/>
      <c r="G64" s="69"/>
      <c r="H64" s="69"/>
      <c r="I64" s="69"/>
      <c r="J64" s="69"/>
      <c r="K64" s="69"/>
      <c r="L64" s="69"/>
      <c r="M64" s="69"/>
      <c r="N64" s="69"/>
      <c r="O64" s="69"/>
      <c r="P64" s="69"/>
      <c r="Q64" s="69"/>
      <c r="R64" s="69"/>
      <c r="S64" s="16"/>
      <c r="T64" s="16"/>
      <c r="U64" s="16"/>
      <c r="V64" s="16"/>
      <c r="W64" s="16"/>
      <c r="X64" s="16"/>
      <c r="Y64" s="16"/>
      <c r="Z64" s="16"/>
      <c r="AA64" s="16"/>
      <c r="AB64" s="16"/>
      <c r="AC64" s="16"/>
      <c r="AD64" s="16"/>
      <c r="AE64" s="16"/>
      <c r="AF64" s="16"/>
      <c r="AG64" s="16"/>
      <c r="AH64" s="16"/>
      <c r="AI64" s="16"/>
      <c r="AJ64" s="16"/>
      <c r="AK64" s="16"/>
      <c r="AL64" s="16"/>
      <c r="AN64" s="16"/>
      <c r="AO64" s="16"/>
      <c r="AP64" s="16"/>
      <c r="AQ64" s="16"/>
      <c r="AR64" s="16"/>
      <c r="AS64" s="16"/>
      <c r="AT64" s="16"/>
      <c r="AU64" s="16"/>
      <c r="AV64" s="16"/>
      <c r="AW64" s="16"/>
      <c r="AX64" s="16"/>
      <c r="AY64" s="16"/>
      <c r="AZ64" s="16"/>
      <c r="BA64" s="16"/>
      <c r="BB64" s="16"/>
      <c r="BC64" s="16"/>
      <c r="BD64" s="16"/>
      <c r="BE64" s="16"/>
      <c r="BF64" s="16"/>
      <c r="BG64" s="16"/>
      <c r="BH64" s="16"/>
      <c r="BI64" s="16"/>
      <c r="BJ64" s="16"/>
      <c r="BL64" s="16"/>
      <c r="BM64" s="16"/>
      <c r="BN64" s="16"/>
      <c r="BO64" s="16"/>
      <c r="BP64" s="16"/>
      <c r="BQ64" s="16"/>
      <c r="BR64" s="16"/>
      <c r="BS64" s="16"/>
      <c r="BT64" s="16"/>
      <c r="BU64" s="16"/>
      <c r="BV64" s="16"/>
      <c r="BW64" s="16"/>
      <c r="BX64" s="16"/>
      <c r="BY64" s="16"/>
      <c r="BZ64" s="16"/>
      <c r="CA64" s="16"/>
      <c r="CB64" s="16"/>
      <c r="CC64" s="16"/>
      <c r="CD64" s="16"/>
      <c r="CE64" s="16"/>
      <c r="CF64" s="16"/>
      <c r="CG64" s="16"/>
      <c r="CH64" s="16"/>
      <c r="CI64" s="16"/>
    </row>
    <row r="65" ht="14.25">
      <c r="B65" s="68"/>
      <c r="C65" s="69"/>
      <c r="D65" s="69"/>
      <c r="E65" s="69"/>
      <c r="F65" s="69"/>
      <c r="G65" s="69"/>
      <c r="H65" s="69"/>
      <c r="I65" s="69"/>
      <c r="J65" s="69"/>
      <c r="K65" s="69"/>
      <c r="L65" s="69"/>
      <c r="M65" s="69"/>
      <c r="N65" s="69"/>
      <c r="O65" s="69"/>
      <c r="P65" s="69"/>
      <c r="Q65" s="69"/>
      <c r="R65" s="69"/>
      <c r="S65" s="16"/>
      <c r="T65" s="16"/>
      <c r="U65" s="16"/>
      <c r="V65" s="16"/>
      <c r="W65" s="16"/>
      <c r="X65" s="66"/>
      <c r="Y65" s="66"/>
      <c r="Z65" s="16"/>
      <c r="AA65" s="16"/>
      <c r="AB65" s="16"/>
      <c r="AC65" s="16"/>
      <c r="AD65" s="16"/>
      <c r="AE65" s="16"/>
      <c r="AF65" s="16"/>
      <c r="AG65" s="16"/>
      <c r="AH65" s="16"/>
      <c r="AI65" s="16"/>
      <c r="AJ65" s="16"/>
      <c r="AK65" s="16"/>
      <c r="AL65" s="16"/>
      <c r="AN65" s="16"/>
      <c r="AO65" s="16"/>
      <c r="AP65" s="16"/>
      <c r="AQ65" s="16"/>
      <c r="AR65" s="16"/>
      <c r="AS65" s="16"/>
      <c r="AT65" s="16"/>
      <c r="AU65" s="16"/>
      <c r="AV65" s="16"/>
      <c r="AW65" s="16"/>
      <c r="AX65" s="16"/>
      <c r="AY65" s="16"/>
      <c r="AZ65" s="16"/>
      <c r="BA65" s="16"/>
      <c r="BB65" s="16"/>
      <c r="BC65" s="16"/>
      <c r="BD65" s="16"/>
      <c r="BE65" s="16"/>
      <c r="BF65" s="16"/>
      <c r="BG65" s="16"/>
      <c r="BH65" s="16"/>
      <c r="BI65" s="16"/>
      <c r="BJ65" s="16"/>
      <c r="BL65" s="16"/>
      <c r="BM65" s="16"/>
      <c r="BN65" s="16"/>
      <c r="BO65" s="16"/>
      <c r="BP65" s="16"/>
      <c r="BQ65" s="16"/>
      <c r="BR65" s="16"/>
      <c r="BS65" s="16"/>
      <c r="BT65" s="16"/>
      <c r="BU65" s="16"/>
      <c r="BV65" s="16"/>
      <c r="BW65" s="16"/>
      <c r="BX65" s="16"/>
      <c r="BY65" s="16"/>
      <c r="BZ65" s="16"/>
      <c r="CA65" s="16"/>
      <c r="CB65" s="16"/>
      <c r="CC65" s="16"/>
      <c r="CD65" s="16"/>
      <c r="CE65" s="16"/>
      <c r="CF65" s="16"/>
      <c r="CG65" s="16"/>
      <c r="CH65" s="16"/>
      <c r="CI65" s="16"/>
    </row>
    <row r="66" ht="14.25">
      <c r="B66" s="68"/>
      <c r="C66" s="69"/>
      <c r="D66" s="69"/>
      <c r="E66" s="69"/>
      <c r="F66" s="69"/>
      <c r="G66" s="69"/>
      <c r="H66" s="69"/>
      <c r="I66" s="69"/>
      <c r="J66" s="69"/>
      <c r="K66" s="69"/>
      <c r="L66" s="69"/>
      <c r="M66" s="69"/>
      <c r="N66" s="69"/>
      <c r="O66" s="69"/>
      <c r="P66" s="69"/>
      <c r="Q66" s="69"/>
      <c r="R66" s="69"/>
      <c r="S66" s="16"/>
      <c r="T66" s="16"/>
      <c r="U66" s="16"/>
      <c r="V66" s="16"/>
      <c r="W66" s="16"/>
      <c r="X66" s="16"/>
      <c r="Y66" s="16"/>
      <c r="Z66" s="16"/>
      <c r="AA66" s="16"/>
      <c r="AB66" s="16"/>
      <c r="AC66" s="16"/>
      <c r="AD66" s="16"/>
      <c r="AE66" s="16"/>
      <c r="AF66" s="16"/>
      <c r="AG66" s="16"/>
      <c r="AH66" s="16"/>
      <c r="AI66" s="16"/>
      <c r="AJ66" s="16"/>
      <c r="AK66" s="16"/>
      <c r="AL66" s="16"/>
      <c r="AN66" s="16"/>
      <c r="AO66" s="16"/>
      <c r="AP66" s="16"/>
      <c r="AQ66" s="16"/>
      <c r="AR66" s="16"/>
      <c r="AS66" s="16"/>
      <c r="AT66" s="16"/>
      <c r="AU66" s="16"/>
      <c r="AV66" s="16"/>
      <c r="AW66" s="16"/>
      <c r="AX66" s="16"/>
      <c r="AY66" s="16"/>
      <c r="AZ66" s="16"/>
      <c r="BA66" s="16"/>
      <c r="BB66" s="16"/>
      <c r="BC66" s="16"/>
      <c r="BD66" s="16"/>
      <c r="BE66" s="16"/>
      <c r="BF66" s="16"/>
      <c r="BG66" s="16"/>
      <c r="BH66" s="16"/>
      <c r="BI66" s="16"/>
      <c r="BJ66" s="16"/>
      <c r="BL66" s="16"/>
      <c r="BM66" s="16"/>
      <c r="BN66" s="16"/>
      <c r="BO66" s="16"/>
      <c r="BP66" s="16"/>
      <c r="BQ66" s="16"/>
      <c r="BR66" s="16"/>
      <c r="BS66" s="16"/>
      <c r="BT66" s="16"/>
      <c r="BU66" s="16"/>
      <c r="BV66" s="16"/>
      <c r="BW66" s="16"/>
      <c r="BX66" s="16"/>
      <c r="BY66" s="16"/>
      <c r="BZ66" s="16"/>
      <c r="CA66" s="16"/>
      <c r="CB66" s="16"/>
      <c r="CC66" s="16"/>
      <c r="CD66" s="16"/>
      <c r="CE66" s="16"/>
      <c r="CF66" s="16"/>
      <c r="CG66" s="16"/>
      <c r="CH66" s="16"/>
      <c r="CI66" s="16"/>
    </row>
    <row r="67" ht="14.25">
      <c r="B67" s="68"/>
      <c r="C67" s="70"/>
      <c r="D67" s="69"/>
      <c r="E67" s="69"/>
      <c r="F67" s="69"/>
      <c r="G67" s="69"/>
      <c r="H67" s="69"/>
      <c r="I67" s="69"/>
      <c r="J67" s="69"/>
      <c r="K67" s="69"/>
      <c r="L67" s="69"/>
      <c r="M67" s="69"/>
      <c r="N67" s="69"/>
      <c r="O67" s="69"/>
      <c r="P67" s="69"/>
      <c r="Q67" s="69"/>
      <c r="R67" s="69"/>
      <c r="S67" s="16"/>
      <c r="T67" s="16"/>
      <c r="U67" s="16"/>
      <c r="V67" s="16"/>
      <c r="W67" s="16"/>
      <c r="X67" s="16"/>
      <c r="Y67" s="16"/>
      <c r="Z67" s="16"/>
      <c r="AA67" s="16"/>
      <c r="AB67" s="16"/>
      <c r="AC67" s="16"/>
      <c r="AD67" s="16"/>
      <c r="AE67" s="16"/>
      <c r="AF67" s="16"/>
      <c r="AG67" s="16"/>
      <c r="AH67" s="16"/>
      <c r="AI67" s="16"/>
      <c r="AJ67" s="16"/>
      <c r="AK67" s="16"/>
      <c r="AL67" s="16"/>
      <c r="AN67" s="16"/>
      <c r="AO67" s="16"/>
      <c r="AP67" s="16"/>
      <c r="AQ67" s="16"/>
      <c r="AR67" s="16"/>
      <c r="AS67" s="16"/>
      <c r="AT67" s="16"/>
      <c r="AU67" s="16"/>
      <c r="AV67" s="16"/>
      <c r="AW67" s="16"/>
      <c r="AX67" s="16"/>
      <c r="AY67" s="16"/>
      <c r="AZ67" s="16"/>
      <c r="BA67" s="16"/>
      <c r="BB67" s="16"/>
      <c r="BC67" s="16"/>
      <c r="BD67" s="16"/>
      <c r="BE67" s="16"/>
      <c r="BF67" s="16"/>
      <c r="BG67" s="16"/>
      <c r="BH67" s="16"/>
      <c r="BI67" s="16"/>
      <c r="BJ67" s="16"/>
      <c r="BL67" s="16"/>
      <c r="BM67" s="16"/>
      <c r="BN67" s="16"/>
      <c r="BO67" s="16"/>
      <c r="BP67" s="16"/>
      <c r="BQ67" s="16"/>
      <c r="BR67" s="16"/>
      <c r="BS67" s="16"/>
      <c r="BT67" s="16"/>
      <c r="BU67" s="16"/>
      <c r="BV67" s="16"/>
      <c r="BW67" s="16"/>
      <c r="BX67" s="16"/>
      <c r="BY67" s="16"/>
      <c r="BZ67" s="16"/>
      <c r="CA67" s="16"/>
      <c r="CB67" s="16"/>
      <c r="CC67" s="16"/>
      <c r="CD67" s="16"/>
      <c r="CE67" s="16"/>
      <c r="CF67" s="16"/>
      <c r="CG67" s="16"/>
      <c r="CH67" s="16"/>
      <c r="CI67" s="16"/>
    </row>
    <row r="68" ht="14.25">
      <c r="B68" s="68"/>
      <c r="C68" s="69"/>
      <c r="D68" s="69"/>
      <c r="E68" s="69"/>
      <c r="F68" s="69"/>
      <c r="G68" s="69"/>
      <c r="H68" s="69"/>
      <c r="I68" s="69"/>
      <c r="J68" s="69"/>
      <c r="K68" s="69"/>
      <c r="L68" s="69"/>
      <c r="M68" s="69"/>
      <c r="N68" s="69"/>
      <c r="O68" s="69"/>
      <c r="P68" s="69"/>
      <c r="Q68" s="69"/>
      <c r="R68" s="69"/>
      <c r="S68" s="16"/>
      <c r="T68" s="16"/>
      <c r="U68" s="16"/>
      <c r="V68" s="16"/>
      <c r="W68" s="16"/>
      <c r="X68" s="16"/>
      <c r="Y68" s="16"/>
      <c r="Z68" s="16"/>
      <c r="AA68" s="16"/>
      <c r="AB68" s="16"/>
      <c r="AC68" s="16"/>
      <c r="AD68" s="16"/>
      <c r="AE68" s="16"/>
      <c r="AF68" s="16"/>
      <c r="AG68" s="16"/>
      <c r="AH68" s="16"/>
      <c r="AI68" s="16"/>
      <c r="AJ68" s="16"/>
      <c r="AK68" s="16"/>
      <c r="AL68" s="16"/>
      <c r="AN68" s="16"/>
      <c r="AO68" s="16"/>
      <c r="AP68" s="16"/>
      <c r="AQ68" s="16"/>
      <c r="AR68" s="16"/>
      <c r="AS68" s="16"/>
      <c r="AT68" s="16"/>
      <c r="AU68" s="16"/>
      <c r="AV68" s="16"/>
      <c r="AW68" s="16"/>
      <c r="AX68" s="16"/>
      <c r="AY68" s="16"/>
      <c r="AZ68" s="16"/>
      <c r="BA68" s="16"/>
      <c r="BB68" s="16"/>
      <c r="BC68" s="16"/>
      <c r="BD68" s="16"/>
      <c r="BE68" s="16"/>
      <c r="BF68" s="16"/>
      <c r="BG68" s="16"/>
      <c r="BH68" s="16"/>
      <c r="BI68" s="16"/>
      <c r="BJ68" s="16"/>
      <c r="BL68" s="16"/>
      <c r="BM68" s="16"/>
      <c r="BN68" s="16"/>
      <c r="BO68" s="16"/>
      <c r="BP68" s="16"/>
      <c r="BQ68" s="16"/>
      <c r="BR68" s="16"/>
      <c r="BS68" s="16"/>
      <c r="BT68" s="16"/>
      <c r="BU68" s="16"/>
      <c r="BV68" s="16"/>
      <c r="BW68" s="16"/>
      <c r="BX68" s="16"/>
      <c r="BY68" s="16"/>
      <c r="BZ68" s="16"/>
      <c r="CA68" s="16"/>
      <c r="CB68" s="16"/>
      <c r="CC68" s="16"/>
      <c r="CD68" s="16"/>
      <c r="CE68" s="16"/>
      <c r="CF68" s="16"/>
      <c r="CG68" s="16"/>
      <c r="CH68" s="16"/>
      <c r="CI68" s="16"/>
    </row>
    <row r="69" ht="14.25">
      <c r="B69" s="68"/>
      <c r="C69" s="69"/>
      <c r="D69" s="69"/>
      <c r="E69" s="69"/>
      <c r="F69" s="69"/>
      <c r="G69" s="69"/>
      <c r="H69" s="69"/>
      <c r="I69" s="69"/>
      <c r="J69" s="69"/>
      <c r="K69" s="69"/>
      <c r="L69" s="69"/>
      <c r="M69" s="69"/>
      <c r="N69" s="69"/>
      <c r="O69" s="69"/>
      <c r="P69" s="69"/>
      <c r="Q69" s="69"/>
      <c r="R69" s="69"/>
      <c r="S69" s="16"/>
      <c r="T69" s="16"/>
      <c r="U69" s="16"/>
      <c r="V69" s="16"/>
      <c r="W69" s="16"/>
      <c r="X69" s="16"/>
      <c r="Y69" s="16"/>
      <c r="Z69" s="16"/>
      <c r="AA69" s="16"/>
      <c r="AB69" s="16"/>
      <c r="AC69" s="16"/>
      <c r="AD69" s="16"/>
      <c r="AE69" s="16"/>
      <c r="AF69" s="16"/>
      <c r="AG69" s="16"/>
      <c r="AH69" s="16"/>
      <c r="AI69" s="16"/>
      <c r="AJ69" s="16"/>
      <c r="AK69" s="16"/>
      <c r="AL69" s="16"/>
      <c r="AN69" s="16"/>
      <c r="AO69" s="16"/>
      <c r="AP69" s="16"/>
      <c r="AQ69" s="16"/>
      <c r="AR69" s="16"/>
      <c r="AS69" s="16"/>
      <c r="AT69" s="16"/>
      <c r="AU69" s="16"/>
      <c r="AV69" s="16"/>
      <c r="AW69" s="16"/>
      <c r="AX69" s="16"/>
      <c r="AY69" s="16"/>
      <c r="AZ69" s="16"/>
      <c r="BA69" s="16"/>
      <c r="BB69" s="16"/>
      <c r="BC69" s="16"/>
      <c r="BD69" s="16"/>
      <c r="BE69" s="16"/>
      <c r="BF69" s="16"/>
      <c r="BG69" s="16"/>
      <c r="BH69" s="16"/>
      <c r="BI69" s="16"/>
      <c r="BJ69" s="16"/>
      <c r="BL69" s="16"/>
      <c r="BM69" s="16"/>
      <c r="BN69" s="16"/>
      <c r="BO69" s="16"/>
      <c r="BP69" s="16"/>
      <c r="BQ69" s="16"/>
      <c r="BR69" s="16"/>
      <c r="BS69" s="16"/>
      <c r="BT69" s="16"/>
      <c r="BU69" s="16"/>
      <c r="BV69" s="16"/>
      <c r="BW69" s="16"/>
      <c r="BX69" s="16"/>
      <c r="BY69" s="16"/>
      <c r="BZ69" s="16"/>
      <c r="CA69" s="16"/>
      <c r="CB69" s="16"/>
      <c r="CC69" s="16"/>
      <c r="CD69" s="16"/>
      <c r="CE69" s="16"/>
      <c r="CF69" s="16"/>
      <c r="CG69" s="16"/>
      <c r="CH69" s="16"/>
      <c r="CI69" s="16"/>
    </row>
    <row r="70" ht="14.25">
      <c r="B70" s="68"/>
      <c r="C70" s="69"/>
      <c r="D70" s="69"/>
      <c r="E70" s="69"/>
      <c r="F70" s="69"/>
      <c r="G70" s="69"/>
      <c r="H70" s="69"/>
      <c r="I70" s="69"/>
      <c r="J70" s="69"/>
      <c r="K70" s="69"/>
      <c r="L70" s="69"/>
      <c r="M70" s="69"/>
      <c r="N70" s="69"/>
      <c r="O70" s="69"/>
      <c r="P70" s="69"/>
      <c r="Q70" s="69"/>
      <c r="R70" s="69"/>
      <c r="S70" s="16"/>
      <c r="T70" s="16"/>
      <c r="U70" s="16"/>
      <c r="V70" s="16"/>
      <c r="W70" s="16"/>
      <c r="X70" s="16"/>
      <c r="Y70" s="16"/>
      <c r="Z70" s="16"/>
      <c r="AA70" s="16"/>
      <c r="AB70" s="16"/>
      <c r="AC70" s="16"/>
      <c r="AD70" s="16"/>
      <c r="AE70" s="16"/>
      <c r="AF70" s="16"/>
      <c r="AG70" s="16"/>
      <c r="AH70" s="16"/>
      <c r="AI70" s="16"/>
      <c r="AJ70" s="16"/>
      <c r="AK70" s="16"/>
      <c r="AL70" s="16"/>
      <c r="AN70" s="16"/>
      <c r="AO70" s="16"/>
      <c r="AP70" s="16"/>
      <c r="AQ70" s="16"/>
      <c r="AR70" s="16"/>
      <c r="AS70" s="16"/>
      <c r="AT70" s="16"/>
      <c r="AU70" s="16"/>
      <c r="AV70" s="16"/>
      <c r="AW70" s="16"/>
      <c r="AX70" s="16"/>
      <c r="AY70" s="16"/>
      <c r="AZ70" s="16"/>
      <c r="BA70" s="16"/>
      <c r="BB70" s="16"/>
      <c r="BC70" s="16"/>
      <c r="BD70" s="16"/>
      <c r="BE70" s="16"/>
      <c r="BF70" s="16"/>
      <c r="BG70" s="16"/>
      <c r="BH70" s="16"/>
      <c r="BI70" s="16"/>
      <c r="BJ70" s="16"/>
      <c r="BL70" s="16"/>
      <c r="BM70" s="16"/>
      <c r="BN70" s="16"/>
      <c r="BO70" s="16"/>
      <c r="BP70" s="16"/>
      <c r="BQ70" s="16"/>
      <c r="BR70" s="16"/>
      <c r="BS70" s="16"/>
      <c r="BT70" s="16"/>
      <c r="BU70" s="16"/>
      <c r="BV70" s="16"/>
      <c r="BW70" s="16"/>
      <c r="BX70" s="16"/>
      <c r="BY70" s="16"/>
      <c r="BZ70" s="16"/>
      <c r="CA70" s="16"/>
      <c r="CB70" s="16"/>
      <c r="CC70" s="16"/>
      <c r="CD70" s="16"/>
      <c r="CE70" s="16"/>
      <c r="CF70" s="16"/>
      <c r="CG70" s="16"/>
      <c r="CH70" s="16"/>
      <c r="CI70" s="16"/>
    </row>
    <row r="71" ht="14.25">
      <c r="B71" s="68"/>
      <c r="C71" s="69"/>
      <c r="D71" s="69"/>
      <c r="E71" s="69"/>
      <c r="F71" s="69"/>
      <c r="G71" s="69"/>
      <c r="H71" s="69"/>
      <c r="I71" s="69"/>
      <c r="J71" s="69"/>
      <c r="K71" s="69"/>
      <c r="L71" s="69"/>
      <c r="M71" s="69"/>
      <c r="N71" s="69"/>
      <c r="O71" s="69"/>
      <c r="P71" s="69"/>
      <c r="Q71" s="69"/>
      <c r="R71" s="69"/>
      <c r="S71" s="16"/>
      <c r="T71" s="16"/>
      <c r="U71" s="16"/>
      <c r="V71" s="16"/>
      <c r="W71" s="16"/>
      <c r="X71" s="16"/>
      <c r="Y71" s="16"/>
      <c r="Z71" s="16"/>
      <c r="AA71" s="16"/>
      <c r="AB71" s="16"/>
      <c r="AC71" s="16"/>
      <c r="AD71" s="16"/>
      <c r="AE71" s="16"/>
      <c r="AF71" s="16"/>
      <c r="AG71" s="16"/>
      <c r="AH71" s="16"/>
      <c r="AI71" s="16"/>
      <c r="AJ71" s="16"/>
      <c r="AK71" s="16"/>
      <c r="AL71" s="16"/>
      <c r="AN71" s="16"/>
      <c r="AO71" s="16"/>
      <c r="AP71" s="16"/>
      <c r="AQ71" s="16"/>
      <c r="AR71" s="16"/>
      <c r="AS71" s="16"/>
      <c r="AT71" s="16"/>
      <c r="AU71" s="16"/>
      <c r="AV71" s="16"/>
      <c r="AW71" s="16"/>
      <c r="AX71" s="16"/>
      <c r="AY71" s="16"/>
      <c r="AZ71" s="16"/>
      <c r="BA71" s="16"/>
      <c r="BB71" s="16"/>
      <c r="BC71" s="16"/>
      <c r="BD71" s="16"/>
      <c r="BE71" s="16"/>
      <c r="BF71" s="16"/>
      <c r="BG71" s="16"/>
      <c r="BH71" s="16"/>
      <c r="BI71" s="16"/>
      <c r="BJ71" s="16"/>
      <c r="BL71" s="16"/>
      <c r="BM71" s="16"/>
      <c r="BN71" s="16"/>
      <c r="BO71" s="16"/>
      <c r="BP71" s="16"/>
      <c r="BQ71" s="16"/>
      <c r="BR71" s="16"/>
      <c r="BS71" s="16"/>
      <c r="BT71" s="16"/>
      <c r="BU71" s="16"/>
      <c r="BV71" s="16"/>
      <c r="BW71" s="16"/>
      <c r="BX71" s="16"/>
      <c r="BY71" s="16"/>
      <c r="BZ71" s="16"/>
      <c r="CA71" s="16"/>
      <c r="CB71" s="16"/>
      <c r="CC71" s="16"/>
      <c r="CD71" s="16"/>
      <c r="CE71" s="16"/>
      <c r="CF71" s="16"/>
      <c r="CG71" s="16"/>
      <c r="CH71" s="16"/>
      <c r="CI71" s="16"/>
    </row>
    <row r="72" ht="14.25">
      <c r="B72" s="68"/>
      <c r="C72" s="69"/>
      <c r="D72" s="69"/>
      <c r="E72" s="69"/>
      <c r="F72" s="69"/>
      <c r="G72" s="69"/>
      <c r="H72" s="69"/>
      <c r="I72" s="69"/>
      <c r="J72" s="69"/>
      <c r="K72" s="69"/>
      <c r="L72" s="69"/>
      <c r="M72" s="69"/>
      <c r="N72" s="69"/>
      <c r="O72" s="69"/>
      <c r="P72" s="69"/>
      <c r="Q72" s="69"/>
      <c r="R72" s="69"/>
      <c r="S72" s="16"/>
      <c r="T72" s="16"/>
      <c r="U72" s="16"/>
      <c r="V72" s="16"/>
      <c r="W72" s="16"/>
      <c r="X72" s="16"/>
      <c r="Y72" s="16"/>
      <c r="Z72" s="16"/>
      <c r="AA72" s="16"/>
      <c r="AB72" s="16"/>
      <c r="AC72" s="16"/>
      <c r="AD72" s="16"/>
      <c r="AE72" s="16"/>
      <c r="AF72" s="16"/>
      <c r="AG72" s="16"/>
      <c r="AH72" s="16"/>
      <c r="AI72" s="16"/>
      <c r="AJ72" s="16"/>
      <c r="AK72" s="16"/>
      <c r="AL72" s="16"/>
      <c r="AN72" s="16"/>
      <c r="AO72" s="16"/>
      <c r="AP72" s="16"/>
      <c r="AQ72" s="16"/>
      <c r="AR72" s="16"/>
      <c r="AS72" s="16"/>
      <c r="AT72" s="16"/>
      <c r="AU72" s="16"/>
      <c r="AV72" s="16"/>
      <c r="AW72" s="16"/>
      <c r="AX72" s="16"/>
      <c r="AY72" s="16"/>
      <c r="AZ72" s="16"/>
      <c r="BA72" s="16"/>
      <c r="BB72" s="16"/>
      <c r="BC72" s="16"/>
      <c r="BD72" s="16"/>
      <c r="BE72" s="16"/>
      <c r="BF72" s="16"/>
      <c r="BG72" s="16"/>
      <c r="BH72" s="16"/>
      <c r="BI72" s="16"/>
      <c r="BJ72" s="16"/>
      <c r="BL72" s="16"/>
      <c r="BM72" s="16"/>
      <c r="BN72" s="16"/>
      <c r="BO72" s="16"/>
      <c r="BP72" s="16"/>
      <c r="BQ72" s="16"/>
      <c r="BR72" s="16"/>
      <c r="BS72" s="16"/>
      <c r="BT72" s="16"/>
      <c r="BU72" s="16"/>
      <c r="BV72" s="16"/>
      <c r="BW72" s="16"/>
      <c r="BX72" s="16"/>
      <c r="BY72" s="16"/>
      <c r="BZ72" s="16"/>
      <c r="CA72" s="16"/>
      <c r="CB72" s="16"/>
      <c r="CC72" s="16"/>
      <c r="CD72" s="16"/>
      <c r="CE72" s="16"/>
      <c r="CF72" s="16"/>
      <c r="CG72" s="16"/>
      <c r="CH72" s="16"/>
      <c r="CI72" s="16"/>
    </row>
    <row r="73" ht="14.25">
      <c r="B73" s="68"/>
      <c r="C73" s="69"/>
      <c r="D73" s="69"/>
      <c r="E73" s="69"/>
      <c r="F73" s="69"/>
      <c r="G73" s="69"/>
      <c r="H73" s="69"/>
      <c r="I73" s="69"/>
      <c r="J73" s="69"/>
      <c r="K73" s="69"/>
      <c r="L73" s="69"/>
      <c r="M73" s="69"/>
      <c r="N73" s="69"/>
      <c r="O73" s="69"/>
      <c r="P73" s="69"/>
      <c r="Q73" s="69"/>
      <c r="R73" s="69"/>
      <c r="S73" s="16"/>
      <c r="T73" s="17"/>
      <c r="U73" s="17"/>
      <c r="V73" s="17"/>
      <c r="W73" s="17"/>
      <c r="X73" s="17"/>
      <c r="Y73" s="17"/>
      <c r="Z73" s="17"/>
      <c r="AA73" s="17"/>
      <c r="AB73" s="17"/>
      <c r="AC73" s="17"/>
      <c r="AD73" s="17"/>
      <c r="AE73" s="17"/>
      <c r="AF73" s="17"/>
      <c r="AG73" s="17"/>
      <c r="AH73" s="17"/>
      <c r="AI73" s="17"/>
      <c r="AJ73" s="17"/>
      <c r="AK73" s="17"/>
      <c r="AL73" s="17"/>
      <c r="AN73" s="16"/>
      <c r="AO73" s="16"/>
      <c r="AP73" s="16"/>
      <c r="AQ73" s="16"/>
      <c r="AR73" s="16"/>
      <c r="AS73" s="16"/>
      <c r="AT73" s="16"/>
      <c r="AU73" s="16"/>
      <c r="AV73" s="16"/>
      <c r="AW73" s="16"/>
      <c r="AX73" s="16"/>
      <c r="AY73" s="16"/>
      <c r="AZ73" s="16"/>
      <c r="BA73" s="16"/>
      <c r="BB73" s="16"/>
      <c r="BC73" s="16"/>
      <c r="BD73" s="16"/>
      <c r="BE73" s="16"/>
      <c r="BF73" s="16"/>
      <c r="BG73" s="16"/>
      <c r="BH73" s="16"/>
      <c r="BI73" s="16"/>
      <c r="BJ73" s="16"/>
      <c r="BL73" s="16"/>
      <c r="BM73" s="16"/>
      <c r="BN73" s="16"/>
      <c r="BO73" s="16"/>
      <c r="BP73" s="16"/>
      <c r="BQ73" s="16"/>
      <c r="BR73" s="16"/>
      <c r="BS73" s="16"/>
      <c r="BT73" s="16"/>
      <c r="BU73" s="16"/>
      <c r="BV73" s="16"/>
      <c r="BW73" s="16"/>
      <c r="BX73" s="16"/>
      <c r="BY73" s="16"/>
      <c r="BZ73" s="16"/>
      <c r="CA73" s="16"/>
      <c r="CB73" s="16"/>
      <c r="CC73" s="16"/>
      <c r="CD73" s="16"/>
      <c r="CE73" s="16"/>
      <c r="CF73" s="16"/>
      <c r="CG73" s="16"/>
      <c r="CH73" s="16"/>
      <c r="CI73" s="16"/>
    </row>
    <row r="74" ht="14.25">
      <c r="B74" s="68"/>
      <c r="C74" s="69"/>
      <c r="D74" s="69"/>
      <c r="E74" s="69"/>
      <c r="F74" s="69"/>
      <c r="G74" s="69"/>
      <c r="H74" s="69"/>
      <c r="I74" s="69"/>
      <c r="J74" s="69"/>
      <c r="K74" s="69"/>
      <c r="L74" s="69"/>
      <c r="M74" s="69"/>
      <c r="N74" s="69"/>
      <c r="O74" s="69"/>
      <c r="P74" s="69"/>
      <c r="Q74" s="69"/>
      <c r="R74" s="69"/>
      <c r="U74" s="16"/>
      <c r="V74" s="16"/>
      <c r="W74" s="16"/>
      <c r="X74" s="16"/>
      <c r="Y74" s="16"/>
      <c r="Z74" s="16"/>
      <c r="AA74" s="16"/>
      <c r="AB74" s="16"/>
      <c r="AC74" s="16"/>
      <c r="AD74" s="16"/>
      <c r="AN74" s="16"/>
      <c r="AO74" s="16"/>
      <c r="AP74" s="16"/>
      <c r="AQ74" s="16"/>
      <c r="AR74" s="16"/>
      <c r="AS74" s="16"/>
      <c r="AT74" s="16"/>
      <c r="AU74" s="16"/>
      <c r="AV74" s="16"/>
      <c r="AW74" s="16"/>
      <c r="AX74" s="16"/>
      <c r="AY74" s="16"/>
      <c r="AZ74" s="16"/>
      <c r="BA74" s="16"/>
      <c r="BB74" s="16"/>
      <c r="BC74" s="16"/>
      <c r="BD74" s="16"/>
      <c r="BE74" s="16"/>
      <c r="BF74" s="16"/>
      <c r="BG74" s="16"/>
      <c r="BH74" s="16"/>
      <c r="BI74" s="16"/>
      <c r="BJ74" s="16"/>
      <c r="BL74" s="16"/>
      <c r="BM74" s="16"/>
      <c r="BN74" s="16"/>
      <c r="BO74" s="16"/>
      <c r="BP74" s="16"/>
      <c r="BQ74" s="16"/>
      <c r="BR74" s="16"/>
      <c r="BS74" s="16"/>
      <c r="BT74" s="16"/>
      <c r="BU74" s="16"/>
      <c r="BV74" s="16"/>
      <c r="BW74" s="16"/>
      <c r="BX74" s="16"/>
      <c r="BY74" s="16"/>
      <c r="BZ74" s="16"/>
      <c r="CA74" s="16"/>
      <c r="CB74" s="16"/>
      <c r="CC74" s="16"/>
      <c r="CD74" s="16"/>
      <c r="CE74" s="16"/>
      <c r="CF74" s="16"/>
      <c r="CG74" s="16"/>
      <c r="CH74" s="16"/>
      <c r="CI74" s="16"/>
    </row>
    <row r="75" ht="14.25">
      <c r="B75" s="68"/>
      <c r="C75" s="69"/>
      <c r="D75" s="69"/>
      <c r="E75" s="69"/>
      <c r="F75" s="69"/>
      <c r="G75" s="69"/>
      <c r="H75" s="69"/>
      <c r="I75" s="69"/>
      <c r="J75" s="69"/>
      <c r="K75" s="69"/>
      <c r="L75" s="69"/>
      <c r="M75" s="69"/>
      <c r="N75" s="69"/>
      <c r="O75" s="69"/>
      <c r="P75" s="69"/>
      <c r="Q75" s="69"/>
      <c r="R75" s="69"/>
      <c r="U75" s="16"/>
      <c r="V75" s="16"/>
      <c r="W75" s="16"/>
      <c r="X75" s="16"/>
      <c r="Y75" s="16"/>
      <c r="Z75" s="16"/>
      <c r="AA75" s="16"/>
      <c r="AB75" s="16"/>
      <c r="AC75" s="16"/>
      <c r="AD75" s="16"/>
      <c r="AN75" s="16"/>
      <c r="AO75" s="16"/>
      <c r="AP75" s="16"/>
      <c r="AQ75" s="16"/>
      <c r="AR75" s="16"/>
      <c r="AS75" s="16"/>
      <c r="AT75" s="16"/>
      <c r="AU75" s="16"/>
      <c r="AV75" s="16"/>
      <c r="AW75" s="16"/>
      <c r="AX75" s="16"/>
      <c r="AY75" s="16"/>
      <c r="AZ75" s="16"/>
      <c r="BA75" s="16"/>
      <c r="BB75" s="16"/>
      <c r="BC75" s="16"/>
      <c r="BD75" s="16"/>
      <c r="BE75" s="16"/>
      <c r="BF75" s="16"/>
      <c r="BG75" s="16"/>
      <c r="BH75" s="16"/>
      <c r="BI75" s="16"/>
      <c r="BJ75" s="16"/>
      <c r="BL75" s="16"/>
      <c r="BM75" s="16"/>
      <c r="BN75" s="16"/>
      <c r="BO75" s="16"/>
      <c r="BP75" s="16"/>
      <c r="BQ75" s="16"/>
      <c r="BR75" s="16"/>
      <c r="BS75" s="16"/>
      <c r="BT75" s="16"/>
      <c r="BU75" s="16"/>
      <c r="BV75" s="16"/>
      <c r="BW75" s="16"/>
      <c r="BX75" s="16"/>
      <c r="BY75" s="16"/>
      <c r="BZ75" s="16"/>
      <c r="CA75" s="16"/>
      <c r="CB75" s="16"/>
      <c r="CC75" s="16"/>
      <c r="CD75" s="16"/>
      <c r="CE75" s="16"/>
      <c r="CF75" s="16"/>
      <c r="CG75" s="16"/>
      <c r="CH75" s="16"/>
      <c r="CI75" s="16"/>
    </row>
    <row r="76" ht="14.25">
      <c r="B76" s="68"/>
      <c r="C76" s="69"/>
      <c r="D76" s="69"/>
      <c r="E76" s="69"/>
      <c r="F76" s="69"/>
      <c r="G76" s="69"/>
      <c r="H76" s="69"/>
      <c r="I76" s="69"/>
      <c r="J76" s="69"/>
      <c r="K76" s="69"/>
      <c r="L76" s="69"/>
      <c r="M76" s="69"/>
      <c r="N76" s="69"/>
      <c r="O76" s="69"/>
      <c r="P76" s="69"/>
      <c r="Q76" s="69"/>
      <c r="R76" s="69"/>
      <c r="U76" s="16"/>
      <c r="V76" s="16"/>
      <c r="W76" s="16"/>
      <c r="X76" s="16"/>
      <c r="Y76" s="16"/>
      <c r="Z76" s="16"/>
      <c r="AA76" s="16"/>
      <c r="AB76" s="16"/>
      <c r="AC76" s="16"/>
      <c r="AD76" s="16"/>
      <c r="AN76" s="16"/>
      <c r="AO76" s="16"/>
      <c r="AP76" s="16"/>
      <c r="AQ76" s="16"/>
      <c r="AR76" s="16"/>
      <c r="AS76" s="16"/>
      <c r="AT76" s="16"/>
      <c r="AU76" s="16"/>
      <c r="AV76" s="16"/>
      <c r="AW76" s="16"/>
      <c r="AX76" s="16"/>
      <c r="AY76" s="16"/>
      <c r="AZ76" s="16"/>
      <c r="BA76" s="16"/>
      <c r="BB76" s="16"/>
      <c r="BC76" s="16"/>
      <c r="BD76" s="16"/>
      <c r="BE76" s="16"/>
      <c r="BF76" s="16"/>
      <c r="BG76" s="16"/>
      <c r="BH76" s="16"/>
      <c r="BI76" s="16"/>
      <c r="BJ76" s="16"/>
      <c r="BL76" s="16"/>
      <c r="BM76" s="16"/>
      <c r="BN76" s="16"/>
      <c r="BO76" s="16"/>
      <c r="BP76" s="16"/>
      <c r="BQ76" s="16"/>
      <c r="BR76" s="16"/>
      <c r="BS76" s="16"/>
      <c r="BT76" s="16"/>
      <c r="BU76" s="16"/>
      <c r="BV76" s="16"/>
      <c r="BW76" s="16"/>
      <c r="BX76" s="16"/>
      <c r="BY76" s="16"/>
      <c r="BZ76" s="16"/>
      <c r="CA76" s="16"/>
      <c r="CB76" s="16"/>
      <c r="CC76" s="16"/>
      <c r="CD76" s="16"/>
      <c r="CE76" s="16"/>
      <c r="CF76" s="16"/>
      <c r="CG76" s="16"/>
      <c r="CH76" s="16"/>
      <c r="CI76" s="16"/>
    </row>
    <row r="77" ht="14.25">
      <c r="B77" s="68"/>
      <c r="C77" s="69"/>
      <c r="D77" s="69"/>
      <c r="E77" s="69"/>
      <c r="F77" s="69"/>
      <c r="G77" s="69"/>
      <c r="H77" s="69"/>
      <c r="I77" s="69"/>
      <c r="J77" s="69"/>
      <c r="K77" s="69"/>
      <c r="L77" s="69"/>
      <c r="M77" s="69"/>
      <c r="N77" s="69"/>
      <c r="O77" s="69"/>
      <c r="P77" s="69"/>
      <c r="Q77" s="69"/>
      <c r="R77" s="69"/>
      <c r="U77" s="16"/>
      <c r="V77" s="16"/>
      <c r="W77" s="16"/>
      <c r="X77" s="16"/>
      <c r="Y77" s="16"/>
      <c r="Z77" s="16"/>
      <c r="AA77" s="16"/>
      <c r="AB77" s="16"/>
      <c r="AC77" s="16"/>
      <c r="AD77" s="16"/>
      <c r="AN77" s="16"/>
      <c r="AO77" s="16"/>
      <c r="AP77" s="16"/>
      <c r="AQ77" s="16"/>
      <c r="AR77" s="16"/>
      <c r="AS77" s="16"/>
      <c r="AT77" s="16"/>
      <c r="AU77" s="16"/>
      <c r="AV77" s="16"/>
      <c r="AW77" s="16"/>
      <c r="AX77" s="16"/>
      <c r="AY77" s="16"/>
      <c r="AZ77" s="16"/>
      <c r="BA77" s="16"/>
      <c r="BB77" s="16"/>
      <c r="BC77" s="16"/>
      <c r="BD77" s="16"/>
      <c r="BE77" s="16"/>
      <c r="BF77" s="16"/>
      <c r="BG77" s="16"/>
      <c r="BH77" s="16"/>
      <c r="BI77" s="16"/>
      <c r="BJ77" s="16"/>
      <c r="BL77" s="16"/>
      <c r="BM77" s="16"/>
      <c r="BN77" s="16"/>
      <c r="BO77" s="16"/>
      <c r="BP77" s="16"/>
      <c r="BQ77" s="16"/>
      <c r="BR77" s="16"/>
      <c r="BS77" s="16"/>
      <c r="BT77" s="16"/>
      <c r="BU77" s="16"/>
      <c r="BV77" s="16"/>
      <c r="BW77" s="16"/>
      <c r="BX77" s="16"/>
      <c r="BY77" s="16"/>
      <c r="BZ77" s="16"/>
      <c r="CA77" s="16"/>
      <c r="CB77" s="16"/>
      <c r="CC77" s="16"/>
      <c r="CD77" s="16"/>
      <c r="CE77" s="16"/>
      <c r="CF77" s="16"/>
      <c r="CG77" s="16"/>
      <c r="CH77" s="16"/>
      <c r="CI77" s="16"/>
    </row>
    <row r="78" ht="14.25">
      <c r="B78" s="68"/>
      <c r="C78" s="69"/>
      <c r="D78" s="69"/>
      <c r="E78" s="69"/>
      <c r="F78" s="69"/>
      <c r="G78" s="69"/>
      <c r="H78" s="69"/>
      <c r="I78" s="69"/>
      <c r="J78" s="69"/>
      <c r="K78" s="69"/>
      <c r="L78" s="69"/>
      <c r="M78" s="69"/>
      <c r="N78" s="69"/>
      <c r="O78" s="69"/>
      <c r="P78" s="69"/>
      <c r="Q78" s="69"/>
      <c r="R78" s="69"/>
      <c r="U78" s="16"/>
      <c r="V78" s="16"/>
      <c r="W78" s="16"/>
      <c r="X78" s="16"/>
      <c r="Y78" s="16"/>
      <c r="Z78" s="16"/>
      <c r="AA78" s="16"/>
      <c r="AB78" s="16"/>
      <c r="AC78" s="16"/>
      <c r="AD78" s="16"/>
      <c r="AN78" s="16"/>
      <c r="AO78" s="16"/>
      <c r="AP78" s="16"/>
      <c r="AQ78" s="16"/>
      <c r="AR78" s="16"/>
      <c r="AS78" s="16"/>
      <c r="AT78" s="16"/>
      <c r="AU78" s="16"/>
      <c r="AV78" s="16"/>
      <c r="AW78" s="16"/>
      <c r="AX78" s="16"/>
      <c r="AY78" s="16"/>
      <c r="AZ78" s="16"/>
      <c r="BA78" s="16"/>
      <c r="BB78" s="16"/>
      <c r="BC78" s="16"/>
      <c r="BD78" s="16"/>
      <c r="BE78" s="16"/>
      <c r="BF78" s="16"/>
      <c r="BG78" s="16"/>
      <c r="BH78" s="16"/>
      <c r="BI78" s="16"/>
      <c r="BJ78" s="16"/>
      <c r="BL78" s="16"/>
      <c r="BM78" s="16"/>
      <c r="BN78" s="16"/>
      <c r="BO78" s="16"/>
      <c r="BP78" s="16"/>
      <c r="BQ78" s="16"/>
      <c r="BR78" s="16"/>
      <c r="BS78" s="16"/>
      <c r="BT78" s="16"/>
      <c r="BU78" s="16"/>
      <c r="BV78" s="16"/>
      <c r="BW78" s="16"/>
      <c r="BX78" s="16"/>
      <c r="BY78" s="16"/>
      <c r="BZ78" s="16"/>
      <c r="CA78" s="16"/>
      <c r="CB78" s="16"/>
      <c r="CC78" s="16"/>
      <c r="CD78" s="16"/>
      <c r="CE78" s="16"/>
      <c r="CF78" s="16"/>
      <c r="CG78" s="16"/>
      <c r="CH78" s="16"/>
      <c r="CI78" s="16"/>
    </row>
    <row r="79" ht="14.25">
      <c r="B79" s="68"/>
      <c r="C79" s="69"/>
      <c r="D79" s="69"/>
      <c r="E79" s="69"/>
      <c r="F79" s="69"/>
      <c r="G79" s="69"/>
      <c r="H79" s="69"/>
      <c r="I79" s="69"/>
      <c r="J79" s="69"/>
      <c r="K79" s="69"/>
      <c r="L79" s="69"/>
      <c r="M79" s="69"/>
      <c r="N79" s="69"/>
      <c r="O79" s="69"/>
      <c r="P79" s="69"/>
      <c r="Q79" s="69"/>
      <c r="R79" s="69"/>
      <c r="U79" s="16"/>
      <c r="V79" s="16"/>
      <c r="W79" s="16"/>
      <c r="X79" s="16"/>
      <c r="Y79" s="16"/>
      <c r="Z79" s="16"/>
      <c r="AA79" s="16"/>
      <c r="AB79" s="16"/>
      <c r="AC79" s="16"/>
      <c r="AD79" s="16"/>
      <c r="AN79" s="16"/>
      <c r="AO79" s="16"/>
      <c r="AP79" s="16"/>
      <c r="AQ79" s="16"/>
      <c r="AR79" s="16"/>
      <c r="AS79" s="16"/>
      <c r="AT79" s="16"/>
      <c r="AU79" s="16"/>
      <c r="AV79" s="16"/>
      <c r="AW79" s="16"/>
      <c r="AX79" s="16"/>
      <c r="AY79" s="16"/>
      <c r="AZ79" s="16"/>
      <c r="BA79" s="16"/>
      <c r="BB79" s="16"/>
      <c r="BC79" s="16"/>
      <c r="BD79" s="16"/>
      <c r="BE79" s="16"/>
      <c r="BF79" s="16"/>
      <c r="BG79" s="16"/>
      <c r="BH79" s="16"/>
      <c r="BI79" s="16"/>
      <c r="BJ79" s="16"/>
      <c r="BL79" s="16"/>
      <c r="BM79" s="16"/>
      <c r="BN79" s="16"/>
      <c r="BO79" s="16"/>
      <c r="BP79" s="16"/>
      <c r="BQ79" s="16"/>
      <c r="BR79" s="16"/>
      <c r="BS79" s="16"/>
      <c r="BT79" s="16"/>
      <c r="BU79" s="16"/>
      <c r="BV79" s="16"/>
      <c r="BW79" s="16"/>
      <c r="BX79" s="16"/>
      <c r="BY79" s="17"/>
      <c r="BZ79" s="16"/>
      <c r="CA79" s="16"/>
      <c r="CB79" s="16"/>
      <c r="CC79" s="16"/>
      <c r="CD79" s="16"/>
      <c r="CE79" s="16"/>
      <c r="CF79" s="16"/>
      <c r="CG79" s="16"/>
      <c r="CH79" s="16"/>
      <c r="CI79" s="16"/>
    </row>
    <row r="80" ht="14.25">
      <c r="B80" s="68"/>
      <c r="C80" s="69"/>
      <c r="D80" s="69"/>
      <c r="E80" s="69"/>
      <c r="F80" s="69"/>
      <c r="G80" s="69"/>
      <c r="H80" s="69"/>
      <c r="I80" s="69"/>
      <c r="J80" s="69"/>
      <c r="K80" s="69"/>
      <c r="L80" s="69"/>
      <c r="M80" s="69"/>
      <c r="N80" s="69"/>
      <c r="O80" s="69"/>
      <c r="P80" s="69"/>
      <c r="Q80" s="69"/>
      <c r="R80" s="69"/>
      <c r="U80" s="16"/>
      <c r="V80" s="16"/>
      <c r="W80" s="16"/>
      <c r="X80" s="16"/>
      <c r="Y80" s="16"/>
      <c r="Z80" s="16"/>
      <c r="AA80" s="16"/>
      <c r="AB80" s="16"/>
      <c r="AC80" s="16"/>
      <c r="AD80" s="16"/>
      <c r="AN80" s="16"/>
      <c r="AO80" s="16"/>
      <c r="AP80" s="16"/>
      <c r="AQ80" s="16"/>
      <c r="AR80" s="16"/>
      <c r="AS80" s="16"/>
      <c r="AT80" s="16"/>
      <c r="AU80" s="16"/>
      <c r="AV80" s="16"/>
      <c r="AW80" s="16"/>
      <c r="AX80" s="16"/>
      <c r="AY80" s="16"/>
      <c r="AZ80" s="16"/>
      <c r="BA80" s="16"/>
      <c r="BB80" s="16"/>
      <c r="BC80" s="16"/>
      <c r="BD80" s="16"/>
      <c r="BE80" s="16"/>
      <c r="BF80" s="16"/>
      <c r="BG80" s="16"/>
      <c r="BH80" s="16"/>
      <c r="BI80" s="16"/>
      <c r="BJ80" s="16"/>
      <c r="BL80" s="16"/>
      <c r="BM80" s="16"/>
      <c r="BN80" s="16"/>
      <c r="BO80" s="16"/>
      <c r="BP80" s="16"/>
      <c r="BQ80" s="16"/>
      <c r="BR80" s="16"/>
      <c r="BS80" s="16"/>
      <c r="BT80" s="16"/>
      <c r="BU80" s="16"/>
      <c r="BV80" s="16"/>
      <c r="BW80" s="16"/>
      <c r="BX80" s="16"/>
      <c r="BY80" s="16"/>
      <c r="BZ80" s="16"/>
      <c r="CA80" s="16"/>
      <c r="CB80" s="16"/>
      <c r="CC80" s="16"/>
      <c r="CD80" s="16"/>
      <c r="CE80" s="16"/>
      <c r="CF80" s="16"/>
      <c r="CG80" s="16"/>
      <c r="CH80" s="16"/>
      <c r="CI80" s="16"/>
    </row>
    <row r="81" ht="14.25">
      <c r="B81" s="68"/>
      <c r="C81" s="69"/>
      <c r="D81" s="69"/>
      <c r="E81" s="69"/>
      <c r="F81" s="69"/>
      <c r="G81" s="69"/>
      <c r="H81" s="69"/>
      <c r="I81" s="69"/>
      <c r="J81" s="69"/>
      <c r="K81" s="69"/>
      <c r="L81" s="69"/>
      <c r="M81" s="69"/>
      <c r="N81" s="69"/>
      <c r="O81" s="69"/>
      <c r="P81" s="69"/>
      <c r="Q81" s="69"/>
      <c r="R81" s="69"/>
      <c r="U81" s="16"/>
      <c r="V81" s="16"/>
      <c r="W81" s="16"/>
      <c r="X81" s="16"/>
      <c r="Y81" s="16"/>
      <c r="Z81" s="16"/>
      <c r="AA81" s="16"/>
      <c r="AB81" s="16"/>
      <c r="AC81" s="16"/>
      <c r="AD81" s="16"/>
      <c r="AN81" s="16"/>
      <c r="AO81" s="16"/>
      <c r="AP81" s="16"/>
      <c r="AQ81" s="16"/>
      <c r="AR81" s="16"/>
      <c r="AS81" s="16"/>
      <c r="AT81" s="16"/>
      <c r="AU81" s="16"/>
      <c r="AV81" s="16"/>
      <c r="AW81" s="16"/>
      <c r="AX81" s="16"/>
      <c r="AY81" s="16"/>
      <c r="AZ81" s="16"/>
      <c r="BA81" s="16"/>
      <c r="BB81" s="16"/>
      <c r="BC81" s="16"/>
      <c r="BD81" s="16"/>
      <c r="BE81" s="16"/>
      <c r="BF81" s="16"/>
      <c r="BG81" s="16"/>
      <c r="BH81" s="16"/>
      <c r="BI81" s="16"/>
      <c r="BJ81" s="16"/>
      <c r="BL81" s="16"/>
      <c r="BM81" s="16"/>
      <c r="BN81" s="16"/>
      <c r="BO81" s="16"/>
      <c r="BP81" s="16"/>
      <c r="BQ81" s="16"/>
      <c r="BR81" s="16"/>
      <c r="BS81" s="16"/>
      <c r="BT81" s="16"/>
      <c r="BU81" s="16"/>
      <c r="BV81" s="16"/>
      <c r="BW81" s="16"/>
      <c r="BX81" s="16"/>
      <c r="BY81" s="16"/>
      <c r="BZ81" s="16"/>
      <c r="CA81" s="16"/>
      <c r="CB81" s="16"/>
      <c r="CC81" s="16"/>
      <c r="CD81" s="16"/>
      <c r="CE81" s="16"/>
      <c r="CF81" s="16"/>
      <c r="CG81" s="16"/>
      <c r="CH81" s="16"/>
      <c r="CI81" s="16"/>
    </row>
    <row r="82" ht="14.25">
      <c r="B82" s="68"/>
      <c r="C82" s="69"/>
      <c r="D82" s="69"/>
      <c r="E82" s="69"/>
      <c r="F82" s="69"/>
      <c r="G82" s="69"/>
      <c r="H82" s="69"/>
      <c r="I82" s="69"/>
      <c r="J82" s="69"/>
      <c r="K82" s="69"/>
      <c r="L82" s="69"/>
      <c r="M82" s="69"/>
      <c r="N82" s="69"/>
      <c r="O82" s="69"/>
      <c r="P82" s="69"/>
      <c r="Q82" s="69"/>
      <c r="R82" s="69"/>
      <c r="U82" s="16"/>
      <c r="V82" s="16"/>
      <c r="W82" s="16"/>
      <c r="X82" s="16"/>
      <c r="Y82" s="16"/>
      <c r="Z82" s="16"/>
      <c r="AA82" s="16"/>
      <c r="AB82" s="16"/>
      <c r="AC82" s="16"/>
      <c r="AD82" s="16"/>
      <c r="AN82" s="16"/>
      <c r="AO82" s="16"/>
      <c r="AP82" s="16"/>
      <c r="AQ82" s="16"/>
      <c r="AR82" s="16"/>
      <c r="AS82" s="16"/>
      <c r="AT82" s="16"/>
      <c r="AU82" s="16"/>
      <c r="AV82" s="16"/>
      <c r="AW82" s="16"/>
      <c r="AX82" s="16"/>
      <c r="AY82" s="16"/>
      <c r="AZ82" s="16"/>
      <c r="BA82" s="16"/>
      <c r="BB82" s="16"/>
      <c r="BC82" s="16"/>
      <c r="BD82" s="16"/>
      <c r="BE82" s="16"/>
      <c r="BF82" s="16"/>
      <c r="BG82" s="16"/>
      <c r="BH82" s="16"/>
      <c r="BI82" s="16"/>
      <c r="BJ82" s="16"/>
      <c r="BL82" s="16"/>
      <c r="BM82" s="16"/>
      <c r="BN82" s="16"/>
      <c r="BO82" s="16"/>
      <c r="BP82" s="16"/>
      <c r="BQ82" s="16"/>
      <c r="BR82" s="16"/>
      <c r="BS82" s="16"/>
      <c r="BT82" s="16"/>
      <c r="BU82" s="16"/>
      <c r="BV82" s="16"/>
      <c r="BW82" s="16"/>
      <c r="BX82" s="16"/>
      <c r="BY82" s="16"/>
      <c r="BZ82" s="16"/>
      <c r="CA82" s="16"/>
      <c r="CB82" s="16"/>
      <c r="CC82" s="16"/>
      <c r="CD82" s="16"/>
      <c r="CE82" s="16"/>
      <c r="CF82" s="16"/>
      <c r="CG82" s="16"/>
      <c r="CH82" s="16"/>
      <c r="CI82" s="16"/>
    </row>
    <row r="83" ht="14.25">
      <c r="B83" s="68"/>
      <c r="C83" s="69"/>
      <c r="D83" s="69"/>
      <c r="E83" s="69"/>
      <c r="F83" s="69"/>
      <c r="G83" s="69"/>
      <c r="H83" s="69"/>
      <c r="I83" s="69"/>
      <c r="J83" s="69"/>
      <c r="K83" s="69"/>
      <c r="L83" s="69"/>
      <c r="M83" s="69"/>
      <c r="N83" s="69"/>
      <c r="O83" s="69"/>
      <c r="P83" s="69"/>
      <c r="Q83" s="69"/>
      <c r="R83" s="69"/>
      <c r="U83" s="16"/>
      <c r="V83" s="16"/>
      <c r="W83" s="16"/>
      <c r="X83" s="16"/>
      <c r="Y83" s="16"/>
      <c r="Z83" s="16"/>
      <c r="AA83" s="16"/>
      <c r="AB83" s="16"/>
      <c r="AC83" s="16"/>
      <c r="AD83" s="16"/>
      <c r="AN83" s="16"/>
      <c r="AO83" s="16"/>
      <c r="AP83" s="16"/>
      <c r="AQ83" s="16"/>
      <c r="AR83" s="16"/>
      <c r="AS83" s="16"/>
      <c r="AT83" s="16"/>
      <c r="AU83" s="16"/>
      <c r="AV83" s="16"/>
      <c r="AW83" s="16"/>
      <c r="AX83" s="16"/>
      <c r="AY83" s="16"/>
      <c r="AZ83" s="16"/>
      <c r="BA83" s="16"/>
      <c r="BB83" s="16"/>
      <c r="BC83" s="16"/>
      <c r="BD83" s="16"/>
      <c r="BE83" s="16"/>
      <c r="BF83" s="16"/>
      <c r="BG83" s="16"/>
      <c r="BH83" s="16"/>
      <c r="BI83" s="16"/>
      <c r="BJ83" s="16"/>
      <c r="BL83" s="16"/>
      <c r="BM83" s="16"/>
      <c r="BN83" s="16"/>
      <c r="BO83" s="16"/>
      <c r="BP83" s="16"/>
      <c r="BQ83" s="16"/>
      <c r="BR83" s="16"/>
      <c r="BS83" s="16"/>
      <c r="BT83" s="16"/>
      <c r="BU83" s="16"/>
      <c r="BV83" s="16"/>
      <c r="BW83" s="16"/>
      <c r="BX83" s="16"/>
      <c r="BY83" s="16"/>
      <c r="BZ83" s="16"/>
      <c r="CA83" s="16"/>
      <c r="CB83" s="16"/>
      <c r="CC83" s="16"/>
      <c r="CD83" s="16"/>
      <c r="CE83" s="16"/>
      <c r="CF83" s="16"/>
      <c r="CG83" s="16"/>
      <c r="CH83" s="16"/>
      <c r="CI83" s="16"/>
    </row>
    <row r="84" ht="14.25">
      <c r="B84" s="68"/>
      <c r="C84" s="69"/>
      <c r="D84" s="69"/>
      <c r="E84" s="69"/>
      <c r="F84" s="69"/>
      <c r="G84" s="69"/>
      <c r="H84" s="69"/>
      <c r="I84" s="69"/>
      <c r="J84" s="69"/>
      <c r="K84" s="69"/>
      <c r="L84" s="69"/>
      <c r="M84" s="69"/>
      <c r="N84" s="69"/>
      <c r="O84" s="69"/>
      <c r="P84" s="69"/>
      <c r="Q84" s="69"/>
      <c r="R84" s="69"/>
      <c r="U84" s="16"/>
      <c r="V84" s="16"/>
      <c r="W84" s="16"/>
      <c r="X84" s="16"/>
      <c r="Y84" s="16"/>
      <c r="Z84" s="16"/>
      <c r="AA84" s="16"/>
      <c r="AB84" s="16"/>
      <c r="AC84" s="16"/>
      <c r="AD84" s="16"/>
      <c r="AN84" s="16"/>
      <c r="AO84" s="16"/>
      <c r="AP84" s="16"/>
      <c r="AQ84" s="16"/>
      <c r="AR84" s="16"/>
      <c r="AS84" s="16"/>
      <c r="AT84" s="16"/>
      <c r="AU84" s="16"/>
      <c r="AV84" s="16"/>
      <c r="AW84" s="16"/>
      <c r="AX84" s="16"/>
      <c r="AY84" s="16"/>
      <c r="AZ84" s="16"/>
      <c r="BA84" s="16"/>
      <c r="BB84" s="16"/>
      <c r="BC84" s="16"/>
      <c r="BD84" s="16"/>
      <c r="BE84" s="16"/>
      <c r="BF84" s="16"/>
      <c r="BG84" s="16"/>
      <c r="BH84" s="16"/>
      <c r="BI84" s="16"/>
      <c r="BJ84" s="16"/>
      <c r="BL84" s="16"/>
      <c r="BM84" s="16"/>
      <c r="BN84" s="16"/>
      <c r="BO84" s="16"/>
      <c r="BP84" s="16"/>
      <c r="BQ84" s="16"/>
      <c r="BR84" s="16"/>
      <c r="BS84" s="16"/>
      <c r="BT84" s="16"/>
      <c r="BU84" s="16"/>
      <c r="BV84" s="16"/>
      <c r="BW84" s="16"/>
      <c r="BX84" s="16"/>
      <c r="BY84" s="16"/>
      <c r="BZ84" s="16"/>
      <c r="CA84" s="16"/>
      <c r="CB84" s="16"/>
      <c r="CC84" s="16"/>
      <c r="CD84" s="16"/>
      <c r="CE84" s="16"/>
      <c r="CF84" s="16"/>
      <c r="CG84" s="16"/>
      <c r="CH84" s="16"/>
      <c r="CI84" s="16"/>
    </row>
    <row r="85" ht="14.25">
      <c r="B85" s="68"/>
      <c r="C85" s="69"/>
      <c r="D85" s="69"/>
      <c r="E85" s="69"/>
      <c r="F85" s="69"/>
      <c r="G85" s="69"/>
      <c r="H85" s="69"/>
      <c r="I85" s="69"/>
      <c r="J85" s="69"/>
      <c r="K85" s="69"/>
      <c r="L85" s="69"/>
      <c r="M85" s="69"/>
      <c r="N85" s="69"/>
      <c r="O85" s="69"/>
      <c r="P85" s="69"/>
      <c r="Q85" s="69"/>
      <c r="R85" s="69"/>
      <c r="U85" s="16"/>
      <c r="V85" s="16"/>
      <c r="W85" s="16"/>
      <c r="X85" s="16"/>
      <c r="Y85" s="16"/>
      <c r="Z85" s="16"/>
      <c r="AA85" s="16"/>
      <c r="AB85" s="16"/>
      <c r="AC85" s="16"/>
      <c r="AD85" s="16"/>
      <c r="AN85" s="16"/>
      <c r="AO85" s="16"/>
      <c r="AP85" s="16"/>
      <c r="AQ85" s="16"/>
      <c r="AR85" s="16"/>
      <c r="AS85" s="16"/>
      <c r="AT85" s="16"/>
      <c r="AU85" s="16"/>
      <c r="AV85" s="16"/>
      <c r="AW85" s="16"/>
      <c r="AX85" s="16"/>
      <c r="AY85" s="16"/>
      <c r="AZ85" s="16"/>
      <c r="BA85" s="16"/>
      <c r="BB85" s="16"/>
      <c r="BC85" s="16"/>
      <c r="BD85" s="16"/>
      <c r="BE85" s="16"/>
      <c r="BF85" s="16"/>
      <c r="BG85" s="16"/>
      <c r="BH85" s="16"/>
      <c r="BI85" s="16"/>
      <c r="BJ85" s="16"/>
      <c r="BL85" s="16"/>
      <c r="BM85" s="16"/>
      <c r="BN85" s="16"/>
      <c r="BO85" s="16"/>
      <c r="BP85" s="16"/>
      <c r="BQ85" s="16"/>
      <c r="BR85" s="16"/>
      <c r="BS85" s="16"/>
      <c r="BT85" s="16"/>
      <c r="BU85" s="16"/>
      <c r="BV85" s="16"/>
      <c r="BW85" s="16"/>
      <c r="BX85" s="16"/>
      <c r="BY85" s="16"/>
      <c r="BZ85" s="16"/>
      <c r="CA85" s="16"/>
      <c r="CB85" s="16"/>
      <c r="CC85" s="16"/>
      <c r="CD85" s="16"/>
      <c r="CE85" s="16"/>
      <c r="CF85" s="16"/>
      <c r="CG85" s="16"/>
      <c r="CH85" s="16"/>
      <c r="CI85" s="16"/>
    </row>
    <row r="86" ht="14.25">
      <c r="B86" s="68"/>
      <c r="C86" s="69"/>
      <c r="D86" s="69"/>
      <c r="E86" s="69"/>
      <c r="F86" s="69"/>
      <c r="G86" s="69"/>
      <c r="H86" s="69"/>
      <c r="I86" s="69"/>
      <c r="J86" s="69"/>
      <c r="K86" s="69"/>
      <c r="L86" s="69"/>
      <c r="M86" s="69"/>
      <c r="N86" s="69"/>
      <c r="O86" s="69"/>
      <c r="P86" s="69"/>
      <c r="Q86" s="69"/>
      <c r="R86" s="69"/>
      <c r="U86" s="16"/>
      <c r="V86" s="16"/>
      <c r="W86" s="16"/>
      <c r="X86" s="16"/>
      <c r="Y86" s="16"/>
      <c r="Z86" s="16"/>
      <c r="AA86" s="16"/>
      <c r="AB86" s="16"/>
      <c r="AC86" s="16"/>
      <c r="AD86" s="16"/>
      <c r="AN86" s="16"/>
      <c r="AO86" s="16"/>
      <c r="AP86" s="16"/>
      <c r="AQ86" s="16"/>
      <c r="AR86" s="16"/>
      <c r="AS86" s="16"/>
      <c r="AT86" s="16"/>
      <c r="AU86" s="16"/>
      <c r="AV86" s="16"/>
      <c r="AW86" s="16"/>
      <c r="AX86" s="16"/>
      <c r="AY86" s="16"/>
      <c r="AZ86" s="16"/>
      <c r="BA86" s="16"/>
      <c r="BB86" s="16"/>
      <c r="BC86" s="16"/>
      <c r="BD86" s="16"/>
      <c r="BE86" s="16"/>
      <c r="BF86" s="16"/>
      <c r="BG86" s="16"/>
      <c r="BH86" s="16"/>
      <c r="BI86" s="16"/>
      <c r="BJ86" s="16"/>
      <c r="BL86" s="16"/>
      <c r="BM86" s="16"/>
      <c r="BN86" s="16"/>
      <c r="BO86" s="16"/>
      <c r="BP86" s="16"/>
      <c r="BQ86" s="16"/>
      <c r="BR86" s="16"/>
      <c r="BS86" s="16"/>
      <c r="BT86" s="16"/>
      <c r="BU86" s="16"/>
      <c r="BV86" s="16"/>
      <c r="BW86" s="16"/>
      <c r="BX86" s="16"/>
      <c r="BY86" s="16"/>
      <c r="BZ86" s="16"/>
      <c r="CA86" s="16"/>
      <c r="CB86" s="16"/>
      <c r="CC86" s="16"/>
      <c r="CD86" s="16"/>
      <c r="CE86" s="16"/>
      <c r="CF86" s="16"/>
      <c r="CG86" s="16"/>
      <c r="CH86" s="16"/>
      <c r="CI86" s="16"/>
    </row>
    <row r="87" ht="14.25">
      <c r="B87" s="68"/>
      <c r="C87" s="69"/>
      <c r="D87" s="69"/>
      <c r="E87" s="69"/>
      <c r="F87" s="69"/>
      <c r="G87" s="69"/>
      <c r="H87" s="69"/>
      <c r="I87" s="69"/>
      <c r="J87" s="69"/>
      <c r="K87" s="69"/>
      <c r="L87" s="69"/>
      <c r="M87" s="69"/>
      <c r="N87" s="69"/>
      <c r="O87" s="69"/>
      <c r="P87" s="69"/>
      <c r="Q87" s="69"/>
      <c r="R87" s="69"/>
      <c r="U87" s="16"/>
      <c r="V87" s="16"/>
      <c r="W87" s="16"/>
      <c r="X87" s="16"/>
      <c r="Y87" s="16"/>
      <c r="Z87" s="16"/>
      <c r="AA87" s="16"/>
      <c r="AB87" s="16"/>
      <c r="AC87" s="16"/>
      <c r="AD87" s="16"/>
      <c r="AN87" s="16"/>
      <c r="AO87" s="16"/>
      <c r="AP87" s="16"/>
      <c r="AQ87" s="16"/>
      <c r="AR87" s="16"/>
      <c r="AS87" s="16"/>
      <c r="AT87" s="16"/>
      <c r="AU87" s="16"/>
      <c r="AV87" s="16"/>
      <c r="AW87" s="16"/>
      <c r="AX87" s="16"/>
      <c r="AY87" s="16"/>
      <c r="AZ87" s="16"/>
      <c r="BA87" s="16"/>
      <c r="BB87" s="16"/>
      <c r="BC87" s="16"/>
      <c r="BD87" s="16"/>
      <c r="BE87" s="16"/>
      <c r="BF87" s="16"/>
      <c r="BG87" s="16"/>
      <c r="BH87" s="16"/>
      <c r="BI87" s="16"/>
      <c r="BJ87" s="16"/>
      <c r="BL87" s="16"/>
      <c r="BM87" s="16"/>
      <c r="BN87" s="16"/>
      <c r="BO87" s="16"/>
      <c r="BP87" s="16"/>
      <c r="BQ87" s="16"/>
      <c r="BR87" s="16"/>
      <c r="BS87" s="16"/>
      <c r="BT87" s="16"/>
      <c r="BU87" s="16"/>
      <c r="BV87" s="16"/>
      <c r="BW87" s="16"/>
      <c r="BX87" s="16"/>
      <c r="BY87" s="16"/>
      <c r="BZ87" s="16"/>
      <c r="CA87" s="16"/>
      <c r="CB87" s="16"/>
      <c r="CC87" s="16"/>
      <c r="CD87" s="16"/>
      <c r="CE87" s="16"/>
      <c r="CF87" s="16"/>
      <c r="CG87" s="16"/>
      <c r="CH87" s="16"/>
      <c r="CI87" s="16"/>
    </row>
    <row r="88" ht="14.25">
      <c r="B88" s="71"/>
      <c r="C88" s="16"/>
      <c r="D88" s="16"/>
      <c r="E88" s="16"/>
      <c r="F88" s="16"/>
      <c r="G88" s="16"/>
      <c r="H88" s="16"/>
      <c r="I88" s="16"/>
      <c r="J88" s="69"/>
      <c r="K88" s="69"/>
      <c r="L88" s="69"/>
      <c r="M88" s="69"/>
      <c r="N88" s="69"/>
      <c r="O88" s="69"/>
      <c r="P88" s="69"/>
      <c r="Q88" s="69"/>
      <c r="R88" s="69"/>
      <c r="U88" s="16"/>
      <c r="V88" s="16"/>
      <c r="W88" s="16"/>
      <c r="X88" s="16"/>
      <c r="Y88" s="16"/>
      <c r="Z88" s="16"/>
      <c r="AA88" s="16"/>
      <c r="AB88" s="16"/>
      <c r="AC88" s="16"/>
      <c r="AD88" s="16"/>
      <c r="AN88" s="16"/>
      <c r="AO88" s="16"/>
      <c r="AP88" s="16"/>
      <c r="AQ88" s="16"/>
      <c r="AR88" s="16"/>
      <c r="AS88" s="16"/>
      <c r="AT88" s="16"/>
      <c r="AU88" s="16"/>
      <c r="AV88" s="16"/>
      <c r="AW88" s="16"/>
      <c r="AX88" s="16"/>
      <c r="AY88" s="16"/>
      <c r="AZ88" s="16"/>
      <c r="BA88" s="16"/>
      <c r="BB88" s="16"/>
      <c r="BC88" s="16"/>
      <c r="BD88" s="16"/>
      <c r="BE88" s="16"/>
      <c r="BF88" s="16"/>
      <c r="BG88" s="16"/>
      <c r="BH88" s="16"/>
      <c r="BI88" s="16"/>
      <c r="BJ88" s="16"/>
      <c r="BL88" s="16"/>
      <c r="BM88" s="16"/>
      <c r="BN88" s="16"/>
      <c r="BO88" s="16"/>
      <c r="BP88" s="16"/>
      <c r="BQ88" s="16"/>
      <c r="BR88" s="16"/>
      <c r="BS88" s="16"/>
      <c r="BT88" s="16"/>
      <c r="BU88" s="16"/>
      <c r="BV88" s="16"/>
      <c r="BW88" s="16"/>
      <c r="BX88" s="16"/>
      <c r="BY88" s="16"/>
      <c r="BZ88" s="16"/>
      <c r="CA88" s="16"/>
      <c r="CB88" s="16"/>
      <c r="CC88" s="16"/>
      <c r="CD88" s="16"/>
      <c r="CE88" s="16"/>
      <c r="CF88" s="16"/>
      <c r="CG88" s="16"/>
      <c r="CH88" s="16"/>
      <c r="CI88" s="16"/>
    </row>
    <row r="89" ht="14.25">
      <c r="B89" s="71"/>
      <c r="C89" s="72"/>
      <c r="D89" s="73"/>
      <c r="E89" s="72"/>
      <c r="F89" s="73"/>
      <c r="G89" s="74"/>
      <c r="H89" s="16"/>
      <c r="I89" s="16"/>
      <c r="J89" s="69"/>
      <c r="K89" s="69"/>
      <c r="L89" s="69"/>
      <c r="M89" s="69"/>
      <c r="N89" s="69"/>
      <c r="O89" s="69"/>
      <c r="P89" s="69"/>
      <c r="Q89" s="69"/>
      <c r="R89" s="69"/>
      <c r="U89" s="16"/>
      <c r="V89" s="16"/>
      <c r="W89" s="16"/>
      <c r="X89" s="16"/>
      <c r="Y89" s="16"/>
      <c r="Z89" s="16"/>
      <c r="AA89" s="16"/>
      <c r="AB89" s="16"/>
      <c r="AC89" s="16"/>
      <c r="AD89" s="16"/>
      <c r="AN89" s="16"/>
      <c r="AO89" s="16"/>
      <c r="AP89" s="16"/>
      <c r="AQ89" s="16"/>
      <c r="AR89" s="16"/>
      <c r="AS89" s="16"/>
      <c r="AT89" s="16"/>
      <c r="AU89" s="16"/>
      <c r="AV89" s="16"/>
      <c r="AW89" s="16"/>
      <c r="AX89" s="16"/>
      <c r="AY89" s="16"/>
      <c r="AZ89" s="16"/>
      <c r="BA89" s="16"/>
      <c r="BB89" s="16"/>
      <c r="BC89" s="16"/>
      <c r="BD89" s="16"/>
      <c r="BE89" s="16"/>
      <c r="BF89" s="16"/>
      <c r="BG89" s="16"/>
      <c r="BH89" s="16"/>
      <c r="BI89" s="16"/>
      <c r="BJ89" s="16"/>
      <c r="BL89" s="16"/>
      <c r="BM89" s="16"/>
      <c r="BN89" s="16"/>
      <c r="BO89" s="16"/>
      <c r="BP89" s="16"/>
      <c r="BQ89" s="16"/>
      <c r="BR89" s="16"/>
      <c r="BS89" s="16"/>
      <c r="BT89" s="16"/>
      <c r="BU89" s="16"/>
      <c r="BV89" s="16"/>
      <c r="BW89" s="16"/>
      <c r="BX89" s="16"/>
      <c r="BY89" s="16"/>
      <c r="BZ89" s="16"/>
      <c r="CA89" s="16"/>
      <c r="CB89" s="16"/>
      <c r="CC89" s="16"/>
      <c r="CD89" s="16"/>
      <c r="CE89" s="16"/>
      <c r="CF89" s="16"/>
      <c r="CG89" s="16"/>
      <c r="CH89" s="16"/>
      <c r="CI89" s="16"/>
    </row>
    <row r="90" ht="14.25">
      <c r="B90" s="71"/>
      <c r="C90" s="72"/>
      <c r="D90" s="73"/>
      <c r="E90" s="72"/>
      <c r="F90" s="73"/>
      <c r="G90" s="74"/>
      <c r="H90" s="16"/>
      <c r="I90" s="16"/>
      <c r="J90" s="69"/>
      <c r="K90" s="69"/>
      <c r="L90" s="69"/>
      <c r="M90" s="69"/>
      <c r="N90" s="69"/>
      <c r="O90" s="69"/>
      <c r="P90" s="69"/>
      <c r="Q90" s="69"/>
      <c r="R90" s="69"/>
      <c r="U90" s="16"/>
      <c r="V90" s="16"/>
      <c r="W90" s="16"/>
      <c r="X90" s="16"/>
      <c r="Y90" s="16"/>
      <c r="Z90" s="16"/>
      <c r="AA90" s="16"/>
      <c r="AB90" s="16"/>
      <c r="AC90" s="16"/>
      <c r="AD90" s="16"/>
      <c r="AN90" s="16"/>
      <c r="AO90" s="16"/>
      <c r="AP90" s="16"/>
      <c r="AQ90" s="16"/>
      <c r="AR90" s="16"/>
      <c r="AS90" s="16"/>
      <c r="AT90" s="16"/>
      <c r="AU90" s="16"/>
      <c r="AV90" s="16"/>
      <c r="AW90" s="16"/>
      <c r="AX90" s="16"/>
      <c r="AY90" s="16"/>
      <c r="AZ90" s="16"/>
      <c r="BA90" s="16"/>
      <c r="BB90" s="16"/>
      <c r="BC90" s="16"/>
      <c r="BD90" s="16"/>
      <c r="BE90" s="16"/>
      <c r="BF90" s="16"/>
      <c r="BG90" s="16"/>
      <c r="BH90" s="16"/>
      <c r="BI90" s="16"/>
      <c r="BJ90" s="16"/>
      <c r="BL90" s="16"/>
      <c r="BM90" s="16"/>
      <c r="BN90" s="16"/>
      <c r="BO90" s="16"/>
      <c r="BP90" s="16"/>
      <c r="BQ90" s="16"/>
      <c r="BR90" s="16"/>
      <c r="BS90" s="16"/>
      <c r="BT90" s="16"/>
      <c r="BU90" s="16"/>
      <c r="BV90" s="16"/>
      <c r="BW90" s="16"/>
      <c r="BX90" s="16"/>
      <c r="BY90" s="16"/>
      <c r="BZ90" s="16"/>
      <c r="CA90" s="16"/>
      <c r="CB90" s="16"/>
      <c r="CC90" s="16"/>
      <c r="CD90" s="16"/>
      <c r="CE90" s="16"/>
      <c r="CF90" s="16"/>
      <c r="CG90" s="16"/>
      <c r="CH90" s="16"/>
      <c r="CI90" s="16"/>
    </row>
    <row r="91" ht="14.25">
      <c r="B91" s="71"/>
      <c r="C91" s="17"/>
      <c r="D91" s="16"/>
      <c r="E91" s="16"/>
      <c r="F91" s="16"/>
      <c r="G91" s="16"/>
      <c r="H91" s="16"/>
      <c r="I91" s="16"/>
      <c r="J91" s="69"/>
      <c r="K91" s="69"/>
      <c r="L91" s="69"/>
      <c r="M91" s="69"/>
      <c r="N91" s="69"/>
      <c r="O91" s="69"/>
      <c r="P91" s="69"/>
      <c r="Q91" s="69"/>
      <c r="R91" s="69"/>
      <c r="U91" s="16"/>
      <c r="V91" s="16"/>
      <c r="W91" s="16"/>
      <c r="X91" s="16"/>
      <c r="Y91" s="16"/>
      <c r="Z91" s="16"/>
      <c r="AA91" s="16"/>
      <c r="AB91" s="16"/>
      <c r="AC91" s="16"/>
      <c r="AD91" s="16"/>
      <c r="AN91" s="16"/>
      <c r="AO91" s="16"/>
      <c r="AP91" s="16"/>
      <c r="AQ91" s="16"/>
      <c r="AR91" s="16"/>
      <c r="AS91" s="16"/>
      <c r="AT91" s="16"/>
      <c r="AU91" s="16"/>
      <c r="AV91" s="16"/>
      <c r="AW91" s="16"/>
      <c r="AX91" s="16"/>
      <c r="AY91" s="16"/>
      <c r="AZ91" s="16"/>
      <c r="BA91" s="16"/>
      <c r="BB91" s="16"/>
      <c r="BC91" s="16"/>
      <c r="BD91" s="16"/>
      <c r="BE91" s="16"/>
      <c r="BF91" s="16"/>
      <c r="BG91" s="16"/>
      <c r="BH91" s="16"/>
      <c r="BI91" s="16"/>
      <c r="BJ91" s="16"/>
      <c r="BL91" s="16"/>
      <c r="BM91" s="16"/>
      <c r="BN91" s="16"/>
      <c r="BO91" s="16"/>
      <c r="BP91" s="16"/>
      <c r="BQ91" s="16"/>
      <c r="BR91" s="16"/>
      <c r="BS91" s="16"/>
      <c r="BT91" s="16"/>
      <c r="BU91" s="16"/>
      <c r="BV91" s="16"/>
      <c r="BW91" s="16"/>
      <c r="BX91" s="16"/>
      <c r="BY91" s="16"/>
      <c r="BZ91" s="16"/>
      <c r="CA91" s="16"/>
      <c r="CB91" s="16"/>
      <c r="CC91" s="16"/>
      <c r="CD91" s="16"/>
      <c r="CE91" s="16"/>
      <c r="CF91" s="16"/>
      <c r="CG91" s="16"/>
      <c r="CH91" s="16"/>
      <c r="CI91" s="16"/>
    </row>
    <row r="92" ht="14.25">
      <c r="B92" s="71"/>
      <c r="C92" s="17"/>
      <c r="D92" s="16"/>
      <c r="E92" s="16"/>
      <c r="F92" s="16"/>
      <c r="G92" s="16"/>
      <c r="H92" s="16"/>
      <c r="I92" s="16"/>
      <c r="J92" s="69"/>
      <c r="K92" s="69"/>
      <c r="L92" s="69"/>
      <c r="M92" s="69"/>
      <c r="N92" s="69"/>
      <c r="O92" s="69"/>
      <c r="P92" s="69"/>
      <c r="Q92" s="69"/>
      <c r="R92" s="69"/>
      <c r="U92" s="16"/>
      <c r="V92" s="16"/>
      <c r="W92" s="16"/>
      <c r="X92" s="16"/>
      <c r="Y92" s="16"/>
      <c r="Z92" s="16"/>
      <c r="AA92" s="16"/>
      <c r="AB92" s="16"/>
      <c r="AC92" s="16"/>
      <c r="AD92" s="16"/>
      <c r="AN92" s="16"/>
      <c r="AO92" s="16"/>
      <c r="AP92" s="16"/>
      <c r="AQ92" s="16"/>
      <c r="AR92" s="16"/>
      <c r="AS92" s="16"/>
      <c r="AT92" s="16"/>
      <c r="AU92" s="16"/>
      <c r="AV92" s="16"/>
      <c r="AW92" s="16"/>
      <c r="AX92" s="16"/>
      <c r="AY92" s="16"/>
      <c r="AZ92" s="16"/>
      <c r="BA92" s="16"/>
      <c r="BB92" s="16"/>
      <c r="BC92" s="16"/>
      <c r="BD92" s="16"/>
      <c r="BE92" s="16"/>
      <c r="BF92" s="16"/>
      <c r="BG92" s="16"/>
      <c r="BH92" s="16"/>
      <c r="BI92" s="16"/>
      <c r="BJ92" s="16"/>
      <c r="BL92" s="16"/>
      <c r="BM92" s="16"/>
      <c r="BN92" s="16"/>
      <c r="BO92" s="16"/>
      <c r="BP92" s="16"/>
      <c r="BQ92" s="16"/>
      <c r="BR92" s="16"/>
      <c r="BS92" s="16"/>
      <c r="BT92" s="16"/>
      <c r="BU92" s="16"/>
      <c r="BV92" s="16"/>
      <c r="BW92" s="16"/>
      <c r="BX92" s="16"/>
      <c r="BY92" s="16"/>
      <c r="BZ92" s="16"/>
      <c r="CA92" s="16"/>
      <c r="CB92" s="16"/>
      <c r="CC92" s="16"/>
      <c r="CD92" s="16"/>
      <c r="CE92" s="16"/>
      <c r="CF92" s="16"/>
      <c r="CG92" s="16"/>
      <c r="CH92" s="16"/>
      <c r="CI92" s="16"/>
    </row>
    <row r="93" ht="14.25">
      <c r="B93" s="71"/>
      <c r="C93" s="17"/>
      <c r="D93" s="16"/>
      <c r="E93" s="16"/>
      <c r="F93" s="16"/>
      <c r="G93" s="16"/>
      <c r="H93" s="16"/>
      <c r="I93" s="16"/>
      <c r="J93" s="69"/>
      <c r="K93" s="69"/>
      <c r="L93" s="69"/>
      <c r="M93" s="69"/>
      <c r="N93" s="69"/>
      <c r="O93" s="69"/>
      <c r="P93" s="69"/>
      <c r="Q93" s="69"/>
      <c r="R93" s="69"/>
      <c r="U93" s="16"/>
      <c r="V93" s="16"/>
      <c r="W93" s="16"/>
      <c r="X93" s="16"/>
      <c r="Y93" s="16"/>
      <c r="Z93" s="16"/>
      <c r="AA93" s="16"/>
      <c r="AB93" s="16"/>
      <c r="AC93" s="16"/>
      <c r="AD93" s="16"/>
      <c r="AN93" s="16"/>
      <c r="AO93" s="16"/>
      <c r="AP93" s="16"/>
      <c r="AQ93" s="16"/>
      <c r="AR93" s="16"/>
      <c r="AS93" s="16"/>
      <c r="AT93" s="16"/>
      <c r="AU93" s="16"/>
      <c r="AV93" s="16"/>
      <c r="AW93" s="16"/>
      <c r="AX93" s="16"/>
      <c r="AY93" s="16"/>
      <c r="AZ93" s="16"/>
      <c r="BA93" s="16"/>
      <c r="BB93" s="16"/>
      <c r="BC93" s="16"/>
      <c r="BD93" s="16"/>
      <c r="BE93" s="16"/>
      <c r="BF93" s="16"/>
      <c r="BG93" s="16"/>
      <c r="BH93" s="16"/>
      <c r="BI93" s="16"/>
      <c r="BJ93" s="16"/>
      <c r="BL93" s="16"/>
      <c r="BM93" s="16"/>
      <c r="BN93" s="16"/>
      <c r="BO93" s="16"/>
      <c r="BP93" s="16"/>
      <c r="BQ93" s="16"/>
      <c r="BR93" s="16"/>
      <c r="BS93" s="16"/>
      <c r="BT93" s="16"/>
      <c r="BU93" s="16"/>
      <c r="BV93" s="16"/>
      <c r="BW93" s="16"/>
      <c r="BX93" s="16"/>
      <c r="BY93" s="16"/>
      <c r="BZ93" s="16"/>
      <c r="CA93" s="16"/>
      <c r="CB93" s="16"/>
      <c r="CC93" s="16"/>
      <c r="CD93" s="16"/>
      <c r="CE93" s="16"/>
      <c r="CF93" s="16"/>
      <c r="CG93" s="16"/>
      <c r="CH93" s="16"/>
      <c r="CI93" s="16"/>
    </row>
    <row r="94" ht="14.25">
      <c r="B94" s="71"/>
      <c r="C94" s="17"/>
      <c r="D94" s="16"/>
      <c r="E94" s="16"/>
      <c r="F94" s="16"/>
      <c r="G94" s="16"/>
      <c r="H94" s="16"/>
      <c r="I94" s="16"/>
      <c r="J94" s="69"/>
      <c r="K94" s="69"/>
      <c r="L94" s="69"/>
      <c r="M94" s="69"/>
      <c r="N94" s="69"/>
      <c r="O94" s="69"/>
      <c r="P94" s="69"/>
      <c r="Q94" s="69"/>
      <c r="R94" s="69"/>
      <c r="AN94" s="16"/>
      <c r="AO94" s="16"/>
      <c r="AP94" s="16"/>
      <c r="AQ94" s="16"/>
      <c r="AR94" s="16"/>
      <c r="AS94" s="16"/>
      <c r="AT94" s="16"/>
      <c r="AU94" s="16"/>
      <c r="AV94" s="16"/>
      <c r="AW94" s="16"/>
      <c r="AX94" s="16"/>
      <c r="AY94" s="16"/>
      <c r="AZ94" s="16"/>
      <c r="BA94" s="16"/>
      <c r="BB94" s="16"/>
      <c r="BC94" s="16"/>
      <c r="BD94" s="16"/>
      <c r="BE94" s="16"/>
      <c r="BF94" s="16"/>
      <c r="BG94" s="16"/>
      <c r="BH94" s="16"/>
      <c r="BI94" s="16"/>
      <c r="BJ94" s="16"/>
      <c r="BL94" s="16"/>
      <c r="BM94" s="16"/>
      <c r="BN94" s="16"/>
      <c r="BO94" s="16"/>
      <c r="BP94" s="16"/>
      <c r="BQ94" s="16"/>
      <c r="BR94" s="16"/>
      <c r="BS94" s="16"/>
      <c r="BT94" s="16"/>
      <c r="BU94" s="16"/>
      <c r="BV94" s="16"/>
      <c r="BW94" s="16"/>
      <c r="BX94" s="16"/>
      <c r="BY94" s="16"/>
      <c r="BZ94" s="16"/>
      <c r="CA94" s="16"/>
      <c r="CB94" s="16"/>
      <c r="CC94" s="16"/>
      <c r="CD94" s="16"/>
      <c r="CE94" s="16"/>
      <c r="CF94" s="16"/>
      <c r="CG94" s="16"/>
      <c r="CH94" s="16"/>
      <c r="CI94" s="16"/>
    </row>
    <row r="95" ht="14.25">
      <c r="B95" s="71"/>
      <c r="C95" s="17"/>
      <c r="D95" s="16"/>
      <c r="E95" s="16"/>
      <c r="F95" s="16"/>
      <c r="G95" s="16"/>
      <c r="H95" s="16"/>
      <c r="I95" s="16"/>
      <c r="J95" s="69"/>
      <c r="K95" s="69"/>
      <c r="L95" s="69"/>
      <c r="M95" s="69"/>
      <c r="N95" s="69"/>
      <c r="O95" s="69"/>
      <c r="P95" s="69"/>
      <c r="Q95" s="69"/>
      <c r="R95" s="69"/>
      <c r="AN95" s="16"/>
      <c r="AO95" s="16"/>
      <c r="AP95" s="16"/>
      <c r="AQ95" s="16"/>
      <c r="AR95" s="16"/>
      <c r="AS95" s="16"/>
      <c r="AT95" s="16"/>
      <c r="AU95" s="16"/>
      <c r="AV95" s="16"/>
      <c r="AW95" s="16"/>
      <c r="AX95" s="16"/>
      <c r="AY95" s="16"/>
      <c r="AZ95" s="16"/>
      <c r="BA95" s="16"/>
      <c r="BB95" s="16"/>
      <c r="BC95" s="16"/>
      <c r="BD95" s="16"/>
      <c r="BE95" s="16"/>
      <c r="BF95" s="16"/>
      <c r="BG95" s="16"/>
      <c r="BH95" s="16"/>
      <c r="BI95" s="16"/>
      <c r="BJ95" s="16"/>
      <c r="BL95" s="16"/>
      <c r="BM95" s="16"/>
      <c r="BN95" s="16"/>
      <c r="BO95" s="16"/>
      <c r="BP95" s="16"/>
      <c r="BQ95" s="16"/>
      <c r="BR95" s="16"/>
      <c r="BS95" s="16"/>
      <c r="BT95" s="16"/>
      <c r="BU95" s="16"/>
      <c r="BV95" s="16"/>
      <c r="BW95" s="16"/>
      <c r="BX95" s="16"/>
      <c r="BY95" s="16"/>
      <c r="BZ95" s="16"/>
      <c r="CA95" s="16"/>
      <c r="CB95" s="16"/>
      <c r="CC95" s="16"/>
      <c r="CD95" s="16"/>
      <c r="CE95" s="16"/>
      <c r="CF95" s="16"/>
      <c r="CG95" s="16"/>
      <c r="CH95" s="16"/>
      <c r="CI95" s="16"/>
    </row>
    <row r="96" ht="14.25">
      <c r="B96" s="71"/>
      <c r="C96" s="17"/>
      <c r="D96" s="16"/>
      <c r="E96" s="16"/>
      <c r="F96" s="16"/>
      <c r="G96" s="16"/>
      <c r="H96" s="16"/>
      <c r="I96" s="16"/>
      <c r="J96" s="69"/>
      <c r="K96" s="69"/>
      <c r="L96" s="69"/>
      <c r="M96" s="69"/>
      <c r="N96" s="69"/>
      <c r="O96" s="69"/>
      <c r="P96" s="69"/>
      <c r="Q96" s="69"/>
      <c r="R96" s="69"/>
      <c r="AN96" s="16"/>
      <c r="AO96" s="16"/>
      <c r="AP96" s="16"/>
      <c r="AQ96" s="16"/>
      <c r="AR96" s="16"/>
      <c r="AS96" s="16"/>
      <c r="AT96" s="16"/>
      <c r="AU96" s="16"/>
      <c r="AV96" s="16"/>
      <c r="AW96" s="16"/>
      <c r="AX96" s="16"/>
      <c r="AY96" s="16"/>
      <c r="AZ96" s="16"/>
      <c r="BA96" s="16"/>
      <c r="BB96" s="16"/>
      <c r="BC96" s="16"/>
      <c r="BD96" s="16"/>
      <c r="BE96" s="16"/>
      <c r="BF96" s="16"/>
      <c r="BG96" s="16"/>
      <c r="BH96" s="16"/>
      <c r="BI96" s="16"/>
      <c r="BJ96" s="16"/>
      <c r="BL96" s="16"/>
      <c r="BM96" s="16"/>
      <c r="BN96" s="16"/>
      <c r="BO96" s="16"/>
      <c r="BP96" s="16"/>
      <c r="BQ96" s="16"/>
      <c r="BR96" s="16"/>
      <c r="BS96" s="16"/>
      <c r="BT96" s="16"/>
      <c r="BU96" s="16"/>
      <c r="BV96" s="16"/>
      <c r="BW96" s="16"/>
      <c r="BX96" s="16"/>
      <c r="BY96" s="16"/>
      <c r="BZ96" s="16"/>
      <c r="CA96" s="16"/>
      <c r="CB96" s="16"/>
      <c r="CC96" s="16"/>
      <c r="CD96" s="16"/>
      <c r="CE96" s="16"/>
      <c r="CF96" s="16"/>
      <c r="CG96" s="16"/>
      <c r="CH96" s="16"/>
      <c r="CI96" s="16"/>
    </row>
    <row r="97" ht="14.25">
      <c r="B97" s="71"/>
      <c r="C97" s="17"/>
      <c r="D97" s="16"/>
      <c r="E97" s="16"/>
      <c r="F97" s="16"/>
      <c r="G97" s="16"/>
      <c r="H97" s="16"/>
      <c r="I97" s="16"/>
      <c r="J97" s="69"/>
      <c r="K97" s="69"/>
      <c r="L97" s="69"/>
      <c r="M97" s="69"/>
      <c r="N97" s="69"/>
      <c r="O97" s="69"/>
      <c r="P97" s="69"/>
      <c r="Q97" s="69"/>
      <c r="R97" s="69"/>
      <c r="AN97" s="16"/>
      <c r="AO97" s="16"/>
      <c r="AP97" s="16"/>
      <c r="AQ97" s="16"/>
      <c r="AR97" s="16"/>
      <c r="AS97" s="16"/>
      <c r="AT97" s="16"/>
      <c r="AU97" s="16"/>
      <c r="AV97" s="16"/>
      <c r="AW97" s="16"/>
      <c r="AX97" s="16"/>
      <c r="AY97" s="16"/>
      <c r="AZ97" s="16"/>
      <c r="BA97" s="16"/>
      <c r="BB97" s="16"/>
      <c r="BC97" s="16"/>
      <c r="BD97" s="16"/>
      <c r="BE97" s="16"/>
      <c r="BF97" s="16"/>
      <c r="BG97" s="16"/>
      <c r="BH97" s="16"/>
      <c r="BI97" s="16"/>
      <c r="BJ97" s="16"/>
      <c r="BL97" s="16"/>
      <c r="BM97" s="16"/>
      <c r="BN97" s="16"/>
      <c r="BO97" s="16"/>
      <c r="BP97" s="16"/>
      <c r="BQ97" s="16"/>
      <c r="BR97" s="16"/>
      <c r="BS97" s="16"/>
      <c r="BT97" s="16"/>
      <c r="BU97" s="16"/>
      <c r="BV97" s="16"/>
      <c r="BW97" s="16"/>
      <c r="BX97" s="16"/>
      <c r="BY97" s="16"/>
      <c r="BZ97" s="16"/>
      <c r="CA97" s="16"/>
      <c r="CB97" s="16"/>
      <c r="CC97" s="16"/>
      <c r="CD97" s="16"/>
      <c r="CE97" s="16"/>
      <c r="CF97" s="16"/>
      <c r="CG97" s="16"/>
      <c r="CH97" s="16"/>
      <c r="CI97" s="16"/>
    </row>
    <row r="98" ht="14.25">
      <c r="B98" s="71"/>
      <c r="C98" s="17"/>
      <c r="D98" s="16"/>
      <c r="E98" s="16"/>
      <c r="F98" s="16"/>
      <c r="G98" s="16"/>
      <c r="H98" s="16"/>
      <c r="I98" s="16"/>
      <c r="J98" s="69"/>
      <c r="K98" s="69"/>
      <c r="L98" s="69"/>
      <c r="M98" s="69"/>
      <c r="N98" s="69"/>
      <c r="O98" s="69"/>
      <c r="P98" s="69"/>
      <c r="Q98" s="69"/>
      <c r="R98" s="69"/>
      <c r="AN98" s="16"/>
      <c r="AO98" s="16"/>
      <c r="AP98" s="16"/>
      <c r="AQ98" s="16"/>
      <c r="AR98" s="16"/>
      <c r="AS98" s="16"/>
      <c r="AT98" s="16"/>
      <c r="AU98" s="16"/>
      <c r="AV98" s="16"/>
      <c r="AW98" s="16"/>
      <c r="AX98" s="16"/>
      <c r="AY98" s="16"/>
      <c r="AZ98" s="16"/>
      <c r="BA98" s="16"/>
      <c r="BB98" s="16"/>
      <c r="BC98" s="16"/>
      <c r="BD98" s="16"/>
      <c r="BE98" s="16"/>
      <c r="BF98" s="16"/>
      <c r="BG98" s="16"/>
      <c r="BH98" s="16"/>
      <c r="BI98" s="16"/>
      <c r="BJ98" s="16"/>
      <c r="BK98" s="16"/>
      <c r="BL98" s="16"/>
      <c r="BM98" s="16"/>
      <c r="BN98" s="16"/>
      <c r="BO98" s="16"/>
      <c r="BP98" s="16"/>
      <c r="BQ98" s="16"/>
      <c r="BR98" s="16"/>
      <c r="BS98" s="16"/>
      <c r="BT98" s="16"/>
      <c r="BU98" s="16"/>
      <c r="BV98" s="16"/>
      <c r="BW98" s="16"/>
      <c r="BX98" s="16"/>
      <c r="BY98" s="16"/>
      <c r="BZ98" s="16"/>
      <c r="CA98" s="16"/>
      <c r="CB98" s="16"/>
      <c r="CC98" s="16"/>
      <c r="CD98" s="16"/>
      <c r="CE98" s="16"/>
      <c r="CF98" s="16"/>
      <c r="CG98" s="16"/>
      <c r="CH98" s="16"/>
      <c r="CI98" s="16"/>
    </row>
    <row r="99" ht="14.25">
      <c r="B99" s="71"/>
      <c r="C99" s="17"/>
      <c r="D99" s="16"/>
      <c r="E99" s="16"/>
      <c r="F99" s="16"/>
      <c r="G99" s="16"/>
      <c r="H99" s="16"/>
      <c r="I99" s="16"/>
      <c r="J99" s="69"/>
      <c r="K99" s="69"/>
      <c r="L99" s="69"/>
      <c r="M99" s="69"/>
      <c r="N99" s="69"/>
      <c r="O99" s="69"/>
      <c r="P99" s="69"/>
      <c r="Q99" s="69"/>
      <c r="R99" s="69"/>
      <c r="AN99" s="16"/>
      <c r="AO99" s="16"/>
      <c r="AP99" s="16"/>
      <c r="AQ99" s="16"/>
      <c r="AR99" s="16"/>
      <c r="AS99" s="16"/>
      <c r="AT99" s="16"/>
      <c r="AU99" s="16"/>
      <c r="AV99" s="16"/>
      <c r="AW99" s="16"/>
      <c r="AX99" s="16"/>
      <c r="AY99" s="16"/>
      <c r="AZ99" s="16"/>
      <c r="BA99" s="16"/>
      <c r="BB99" s="16"/>
      <c r="BC99" s="16"/>
      <c r="BD99" s="16"/>
      <c r="BE99" s="16"/>
      <c r="BF99" s="16"/>
      <c r="BG99" s="16"/>
      <c r="BH99" s="16"/>
      <c r="BI99" s="16"/>
      <c r="BJ99" s="16"/>
      <c r="BK99" s="16"/>
      <c r="BL99" s="16"/>
      <c r="BM99" s="16"/>
      <c r="BN99" s="16"/>
      <c r="BO99" s="16"/>
      <c r="BP99" s="16"/>
      <c r="BQ99" s="16"/>
      <c r="BR99" s="16"/>
      <c r="BS99" s="16"/>
      <c r="BT99" s="16"/>
      <c r="BU99" s="16"/>
      <c r="BV99" s="16"/>
      <c r="BW99" s="16"/>
      <c r="BX99" s="16"/>
      <c r="BY99" s="16"/>
      <c r="BZ99" s="16"/>
      <c r="CA99" s="16"/>
      <c r="CB99" s="16"/>
      <c r="CC99" s="16"/>
      <c r="CD99" s="16"/>
      <c r="CE99" s="16"/>
      <c r="CF99" s="16"/>
      <c r="CG99" s="16"/>
      <c r="CH99" s="16"/>
      <c r="CI99" s="16"/>
    </row>
    <row r="100" ht="14.25">
      <c r="B100" s="71"/>
      <c r="C100" s="17"/>
      <c r="D100" s="16"/>
      <c r="E100" s="16"/>
      <c r="F100" s="16"/>
      <c r="G100" s="16"/>
      <c r="H100" s="16"/>
      <c r="I100" s="16"/>
      <c r="J100" s="69"/>
      <c r="K100" s="69"/>
      <c r="L100" s="69"/>
      <c r="M100" s="69"/>
      <c r="N100" s="69"/>
      <c r="O100" s="69"/>
      <c r="P100" s="69"/>
      <c r="Q100" s="69"/>
      <c r="R100" s="69"/>
    </row>
    <row r="101" ht="14.25">
      <c r="B101" s="71"/>
      <c r="C101" s="17"/>
      <c r="D101" s="16"/>
      <c r="E101" s="16"/>
      <c r="F101" s="16"/>
      <c r="G101" s="16"/>
      <c r="H101" s="16"/>
      <c r="I101" s="16"/>
      <c r="J101" s="69"/>
      <c r="K101" s="69"/>
      <c r="L101" s="69"/>
      <c r="M101" s="69"/>
      <c r="N101" s="69"/>
      <c r="O101" s="69"/>
      <c r="P101" s="69"/>
      <c r="Q101" s="69"/>
      <c r="R101" s="69"/>
    </row>
    <row r="102" ht="14.25">
      <c r="B102" s="71"/>
      <c r="C102" s="17"/>
      <c r="D102" s="16"/>
      <c r="E102" s="16"/>
      <c r="F102" s="16"/>
      <c r="G102" s="16"/>
      <c r="H102" s="16"/>
      <c r="I102" s="16"/>
      <c r="J102" s="69"/>
      <c r="K102" s="69"/>
      <c r="L102" s="69"/>
      <c r="M102" s="69"/>
      <c r="N102" s="69"/>
      <c r="O102" s="69"/>
      <c r="P102" s="69"/>
      <c r="Q102" s="69"/>
      <c r="R102" s="69"/>
    </row>
    <row r="103" ht="14.25">
      <c r="B103" s="71"/>
      <c r="C103" s="17"/>
      <c r="D103" s="16"/>
      <c r="E103" s="16"/>
      <c r="F103" s="16"/>
      <c r="G103" s="16"/>
      <c r="H103" s="16"/>
      <c r="I103" s="16"/>
      <c r="J103" s="69"/>
      <c r="K103" s="69"/>
      <c r="L103" s="69"/>
      <c r="M103" s="69"/>
      <c r="N103" s="69"/>
      <c r="O103" s="69"/>
      <c r="P103" s="69"/>
      <c r="Q103" s="69"/>
      <c r="R103" s="69"/>
    </row>
    <row r="104" ht="14.25">
      <c r="B104" s="71"/>
      <c r="C104" s="17"/>
      <c r="D104" s="16"/>
      <c r="E104" s="16"/>
      <c r="F104" s="16"/>
      <c r="G104" s="16"/>
      <c r="H104" s="75"/>
      <c r="I104" s="75"/>
      <c r="J104" s="76"/>
      <c r="K104" s="76"/>
      <c r="L104" s="76"/>
      <c r="M104" s="76"/>
      <c r="N104" s="76"/>
      <c r="O104" s="76"/>
      <c r="P104" s="76"/>
      <c r="Q104" s="76"/>
      <c r="R104" s="76"/>
    </row>
    <row r="105" ht="14.25">
      <c r="B105" s="16"/>
      <c r="C105" s="17"/>
      <c r="D105" s="16"/>
      <c r="E105" s="16"/>
      <c r="F105" s="16"/>
      <c r="G105" s="16"/>
      <c r="H105" s="16"/>
      <c r="I105" s="16"/>
    </row>
  </sheetData>
  <mergeCells count="12">
    <mergeCell ref="C2:AC2"/>
    <mergeCell ref="AG2:AN2"/>
    <mergeCell ref="BB2:BI2"/>
    <mergeCell ref="C3:E3"/>
    <mergeCell ref="F3:H3"/>
    <mergeCell ref="I3:K3"/>
    <mergeCell ref="L3:N3"/>
    <mergeCell ref="O3:Q3"/>
    <mergeCell ref="R3:T3"/>
    <mergeCell ref="U3:W3"/>
    <mergeCell ref="X3:Z3"/>
    <mergeCell ref="AA3:AC3"/>
  </mergeCell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ellIs" priority="17" operator="equal" id="{00E9006D-001B-4AD8-B795-00B100700091}">
            <xm:f>$AQ$8</xm:f>
            <x14:dxf>
              <font>
                <color rgb="FF9C0006"/>
              </font>
              <fill>
                <patternFill patternType="solid">
                  <fgColor rgb="FFFFC7CE"/>
                  <bgColor rgb="FFFFC7CE"/>
                </patternFill>
              </fill>
            </x14:dxf>
          </x14:cfRule>
          <xm:sqref>BB4 BB38 BB5 BB6 BB7 BB8 BB9 BB10 BB11 BB12 BB13 BB14 BB15 BB16 BB17 BB18 BB19 BB20 BB21 BB22 BB23 BB24 BB25 BB26 BB27 BB28 BB29 BB30 BB31 BB32 BB33 BB34 BB35 BB36 BB37 BC4 BC5 BC6 BC7 BC8 BC9 BC10 BC11 BC12 BC13 BC14 BC15 BC16 BC17 BC18 BC19 BC20 BC21 BC22 BC23 BC24 BC25 BC26 BC27 BC28 BC29 BC30 BC31 BC32 BC33 BC34 BC35 BC36 BC37 BD4 BD5 BD6 BD7 BD8 BD9 BD10 BD11 BD12 BD13 BD14 BD15 BD16 BD17 BD18 BD19 BD20 BD21 BD22 BD23 BD24 BD25 BD26 BD27 BD28 BD29 BD30 BD31 BD32 BD33 BD34 BD35 BD36 BD37 BE4 BE5 BE6 BE7 BE8 BE9 BE10 BE11 BE12 BE13 BE14 BE15 BE16 BE17 BE18 BE19 BE20 BE21 BE22 BE23 BE24 BE25 BE26 BE27 BE28 BE29 BE30 BE31 BE32 BE33 BE34 BE35 BE36 BE37 BF4 BF5 BF6 BF7 BF8 BF9 BF10 BF11 BF12 BF13 BF14 BF15 BF16 BF17 BF18 BF19 BF20 BF21 BF22 BF23 BF24 BF25 BF26 BF27 BF28 BF29 BF30 BF31 BF32 BF33 BF34 BF35 BF36 BF37 BG4 BG5 BG6 BG7 BG8 BG9 BG10 BG11 BG12 BG13 BG14 BG15 BG16 BG17 BG18 BG19 BG20 BG21 BG22 BG23 BG24 BG25 BG26 BG27 BG28 BG29 BG30 BG31 BG32 BG33 BG34 BG35 BG36 BG37 BH4 BH5 BH6 BH7 BH8 BH9 BH10 BH11 BH12 BH13 BH14 BH15 BH16 BH17 BH18 BH19 BH20 BH21 BH22 BH23 BH24 BH25 BH26 BH27 BH28 BH29 BH30 BH31 BH32 BH33 BH34 BH35 BH36 BH37 BI4 BI5 BI6 BI7 BI8 BI9 BI10 BI11 BI12 BI13 BI14 BI15 BI16 BI17 BI18 BI19 BI20 BI21 BI22 BI23 BI24 BI25 BI26 BI27 BI28 BI29 BI30 BI31 BI32 BI33 BI34 BI35 BI36 BI37</xm:sqref>
        </x14:conditionalFormatting>
        <x14:conditionalFormatting xmlns:xm="http://schemas.microsoft.com/office/excel/2006/main">
          <x14:cfRule type="cellIs" priority="16" operator="equal" id="{009700C5-00EC-406E-BC30-001E008F001C}">
            <xm:f>$AR$8</xm:f>
            <x14:dxf>
              <font>
                <color rgb="FF9C0006"/>
              </font>
              <fill>
                <patternFill patternType="solid">
                  <fgColor rgb="FFFFC7CE"/>
                  <bgColor rgb="FFFFC7CE"/>
                </patternFill>
              </fill>
            </x14:dxf>
          </x14:cfRule>
          <xm:sqref>BC38</xm:sqref>
        </x14:conditionalFormatting>
        <x14:conditionalFormatting xmlns:xm="http://schemas.microsoft.com/office/excel/2006/main">
          <x14:cfRule type="cellIs" priority="15" operator="equal" id="{0054005D-00AD-4551-81F5-0069000C00A3}">
            <xm:f>$AS$8</xm:f>
            <x14:dxf>
              <font>
                <color rgb="FF9C0006"/>
              </font>
              <fill>
                <patternFill patternType="solid">
                  <fgColor rgb="FFFFC7CE"/>
                  <bgColor rgb="FFFFC7CE"/>
                </patternFill>
              </fill>
            </x14:dxf>
          </x14:cfRule>
          <xm:sqref>BD38</xm:sqref>
        </x14:conditionalFormatting>
        <x14:conditionalFormatting xmlns:xm="http://schemas.microsoft.com/office/excel/2006/main">
          <x14:cfRule type="cellIs" priority="14" operator="equal" id="{007D005B-0062-4EEB-9FFC-00EB003D0082}">
            <xm:f>$AT$8</xm:f>
            <x14:dxf>
              <font>
                <color rgb="FF9C0006"/>
              </font>
              <fill>
                <patternFill patternType="solid">
                  <fgColor rgb="FFFFC7CE"/>
                  <bgColor rgb="FFFFC7CE"/>
                </patternFill>
              </fill>
            </x14:dxf>
          </x14:cfRule>
          <xm:sqref>BE38</xm:sqref>
        </x14:conditionalFormatting>
        <x14:conditionalFormatting xmlns:xm="http://schemas.microsoft.com/office/excel/2006/main">
          <x14:cfRule type="cellIs" priority="13" operator="equal" id="{00430093-0005-4A27-B4DB-0098000C00D2}">
            <xm:f>$AU$8</xm:f>
            <x14:dxf>
              <font>
                <color rgb="FF9C0006"/>
              </font>
              <fill>
                <patternFill patternType="solid">
                  <fgColor rgb="FFFFC7CE"/>
                  <bgColor rgb="FFFFC7CE"/>
                </patternFill>
              </fill>
            </x14:dxf>
          </x14:cfRule>
          <xm:sqref>BF38</xm:sqref>
        </x14:conditionalFormatting>
        <x14:conditionalFormatting xmlns:xm="http://schemas.microsoft.com/office/excel/2006/main">
          <x14:cfRule type="cellIs" priority="12" operator="equal" id="{0040009A-0018-469D-8E09-005300B10094}">
            <xm:f>$AV$8</xm:f>
            <x14:dxf>
              <font>
                <color rgb="FF9C0006"/>
              </font>
              <fill>
                <patternFill patternType="solid">
                  <fgColor rgb="FFFFC7CE"/>
                  <bgColor rgb="FFFFC7CE"/>
                </patternFill>
              </fill>
            </x14:dxf>
          </x14:cfRule>
          <xm:sqref>BG38</xm:sqref>
        </x14:conditionalFormatting>
        <x14:conditionalFormatting xmlns:xm="http://schemas.microsoft.com/office/excel/2006/main">
          <x14:cfRule type="cellIs" priority="11" operator="equal" id="{003300CA-00C9-44B0-8A75-006C00030024}">
            <xm:f>$AW$8</xm:f>
            <x14:dxf>
              <font>
                <color rgb="FF9C0006"/>
              </font>
              <fill>
                <patternFill patternType="solid">
                  <fgColor rgb="FFFFC7CE"/>
                  <bgColor rgb="FFFFC7CE"/>
                </patternFill>
              </fill>
            </x14:dxf>
          </x14:cfRule>
          <xm:sqref>BH38</xm:sqref>
        </x14:conditionalFormatting>
        <x14:conditionalFormatting xmlns:xm="http://schemas.microsoft.com/office/excel/2006/main">
          <x14:cfRule type="cellIs" priority="10" operator="equal" id="{00EA006F-00E2-4418-91CA-008700B60006}">
            <xm:f>$AX$8</xm:f>
            <x14:dxf>
              <font>
                <color rgb="FF9C0006"/>
              </font>
              <fill>
                <patternFill patternType="solid">
                  <fgColor rgb="FFFFC7CE"/>
                  <bgColor rgb="FFFFC7CE"/>
                </patternFill>
              </fill>
            </x14:dxf>
          </x14:cfRule>
          <xm:sqref>BI38</xm:sqref>
        </x14:conditionalFormatting>
        <x14:conditionalFormatting xmlns:xm="http://schemas.microsoft.com/office/excel/2006/main">
          <x14:cfRule type="cellIs" priority="9" operator="greaterThan" id="{00A00059-0027-4D0C-B14F-0094000700EE}">
            <xm:f>33</xm:f>
            <x14:dxf>
              <font>
                <color rgb="FF9C0006"/>
              </font>
              <fill>
                <patternFill patternType="solid">
                  <fgColor rgb="FFFFC7CE"/>
                  <bgColor rgb="FFFFC7CE"/>
                </patternFill>
              </fill>
            </x14:dxf>
          </x14:cfRule>
          <xm:sqref>AQ7:AX7</xm:sqref>
        </x14:conditionalFormatting>
        <x14:conditionalFormatting xmlns:xm="http://schemas.microsoft.com/office/excel/2006/main">
          <x14:cfRule type="cellIs" priority="8" operator="equal" id="{00E900B7-003C-4EC4-BD20-00A200AC00D9}">
            <xm:f>$AQ$8</xm:f>
            <x14:dxf>
              <font>
                <color rgb="FF9C0006"/>
              </font>
              <fill>
                <patternFill patternType="solid">
                  <fgColor rgb="FFFFC7CE"/>
                  <bgColor rgb="FFFFC7CE"/>
                </patternFill>
              </fill>
            </x14:dxf>
          </x14:cfRule>
          <xm:sqref>BB4:BB37</xm:sqref>
        </x14:conditionalFormatting>
        <x14:conditionalFormatting xmlns:xm="http://schemas.microsoft.com/office/excel/2006/main">
          <x14:cfRule type="cellIs" priority="7" operator="equal" id="{00F30023-0029-41ED-B8EC-005F00230040}">
            <xm:f>$AR$8</xm:f>
            <x14:dxf>
              <font>
                <color rgb="FF9C0006"/>
              </font>
              <fill>
                <patternFill patternType="solid">
                  <fgColor rgb="FFFFC7CE"/>
                  <bgColor rgb="FFFFC7CE"/>
                </patternFill>
              </fill>
            </x14:dxf>
          </x14:cfRule>
          <xm:sqref>BC4:BC37</xm:sqref>
        </x14:conditionalFormatting>
        <x14:conditionalFormatting xmlns:xm="http://schemas.microsoft.com/office/excel/2006/main">
          <x14:cfRule type="cellIs" priority="6" operator="equal" id="{007C00E1-0054-438D-9383-00E500AB00DF}">
            <xm:f>$AS$8</xm:f>
            <x14:dxf>
              <font>
                <color rgb="FF9C0006"/>
              </font>
              <fill>
                <patternFill patternType="solid">
                  <fgColor rgb="FFFFC7CE"/>
                  <bgColor rgb="FFFFC7CE"/>
                </patternFill>
              </fill>
            </x14:dxf>
          </x14:cfRule>
          <xm:sqref>BD4:BD37</xm:sqref>
        </x14:conditionalFormatting>
        <x14:conditionalFormatting xmlns:xm="http://schemas.microsoft.com/office/excel/2006/main">
          <x14:cfRule type="cellIs" priority="5" operator="equal" id="{00760007-00EA-459D-9A99-00910075005B}">
            <xm:f>$AT$8</xm:f>
            <x14:dxf>
              <font>
                <color rgb="FF9C0006"/>
              </font>
              <fill>
                <patternFill patternType="solid">
                  <fgColor rgb="FFFFC7CE"/>
                  <bgColor rgb="FFFFC7CE"/>
                </patternFill>
              </fill>
            </x14:dxf>
          </x14:cfRule>
          <xm:sqref>BE4:BE37</xm:sqref>
        </x14:conditionalFormatting>
        <x14:conditionalFormatting xmlns:xm="http://schemas.microsoft.com/office/excel/2006/main">
          <x14:cfRule type="cellIs" priority="4" operator="equal" id="{00260044-00A3-46E6-A1D5-00EC00AA0096}">
            <xm:f>$AU$8</xm:f>
            <x14:dxf>
              <font>
                <color rgb="FF9C0006"/>
              </font>
              <fill>
                <patternFill patternType="solid">
                  <fgColor rgb="FFFFC7CE"/>
                  <bgColor rgb="FFFFC7CE"/>
                </patternFill>
              </fill>
            </x14:dxf>
          </x14:cfRule>
          <xm:sqref>BF4:BF37</xm:sqref>
        </x14:conditionalFormatting>
        <x14:conditionalFormatting xmlns:xm="http://schemas.microsoft.com/office/excel/2006/main">
          <x14:cfRule type="cellIs" priority="3" operator="equal" id="{00AC00A7-003A-4BCC-9286-001700A300C7}">
            <xm:f>$AV$8</xm:f>
            <x14:dxf>
              <font>
                <color rgb="FF9C0006"/>
              </font>
              <fill>
                <patternFill patternType="solid">
                  <fgColor rgb="FFFFC7CE"/>
                  <bgColor rgb="FFFFC7CE"/>
                </patternFill>
              </fill>
            </x14:dxf>
          </x14:cfRule>
          <xm:sqref>BG4:BG37</xm:sqref>
        </x14:conditionalFormatting>
        <x14:conditionalFormatting xmlns:xm="http://schemas.microsoft.com/office/excel/2006/main">
          <x14:cfRule type="cellIs" priority="2" operator="equal" id="{003D00EF-0085-43E1-B40E-00A3008D00E5}">
            <xm:f>$AW$8</xm:f>
            <x14:dxf>
              <font>
                <color rgb="FF9C0006"/>
              </font>
              <fill>
                <patternFill patternType="solid">
                  <fgColor rgb="FFFFC7CE"/>
                  <bgColor rgb="FFFFC7CE"/>
                </patternFill>
              </fill>
            </x14:dxf>
          </x14:cfRule>
          <xm:sqref>BH4:BH37</xm:sqref>
        </x14:conditionalFormatting>
        <x14:conditionalFormatting xmlns:xm="http://schemas.microsoft.com/office/excel/2006/main">
          <x14:cfRule type="cellIs" priority="1" operator="equal" id="{0001000D-00AC-466B-B6F5-00A4008000FA}">
            <xm:f>$AX$8</xm:f>
            <x14:dxf>
              <font>
                <color rgb="FF9C0006"/>
              </font>
              <fill>
                <patternFill patternType="solid">
                  <fgColor rgb="FFFFC7CE"/>
                  <bgColor rgb="FFFFC7CE"/>
                </patternFill>
              </fill>
            </x14:dxf>
          </x14:cfRule>
          <xm:sqref>BI4:BI37</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DV91" zoomScale="100" workbookViewId="0">
      <selection activeCell="A1" activeCellId="0" sqref="A1"/>
    </sheetView>
  </sheetViews>
  <sheetFormatPr defaultRowHeight="14.25"/>
  <cols>
    <col customWidth="1" min="1" max="1" width="3.140625"/>
    <col customWidth="1" min="2" max="2" width="7.8515625"/>
    <col customWidth="1" min="31" max="36" width="9.140625"/>
    <col customWidth="1" min="37" max="37" width="11.00390625"/>
    <col customWidth="1" min="38" max="38" width="10.8515625"/>
    <col customWidth="1" min="39" max="39" width="12.00390625"/>
    <col customWidth="1" min="40" max="40" width="12.140625"/>
    <col customWidth="1" min="41" max="41" width="9.140625"/>
    <col customWidth="1" min="42" max="42" width="12.28125"/>
    <col customWidth="1" min="43" max="43" width="9.140625"/>
    <col customWidth="1" min="44" max="44" width="10.00390625"/>
    <col min="45" max="46" width="9.140625"/>
    <col customWidth="1" min="47" max="47" width="11.00390625"/>
    <col customWidth="1" min="48" max="48" width="10.8515625"/>
    <col customWidth="1" min="49" max="49" width="12.00390625"/>
    <col customWidth="1" min="50" max="50" width="12.140625"/>
    <col customWidth="1" min="54" max="57" width="9.140625"/>
    <col customWidth="1" min="58" max="58" width="11.00390625"/>
    <col customWidth="1" min="59" max="59" width="10.8515625"/>
    <col customWidth="1" min="60" max="60" width="12.00390625"/>
    <col customWidth="1" min="61" max="61" width="12.140625"/>
    <col bestFit="1" min="65" max="65" width="9.8515625"/>
  </cols>
  <sheetData>
    <row r="2" ht="14.25">
      <c r="B2" s="1" t="s">
        <v>0</v>
      </c>
      <c r="C2" s="2" t="s">
        <v>1</v>
      </c>
      <c r="D2" s="3"/>
      <c r="E2" s="3"/>
      <c r="F2" s="3"/>
      <c r="G2" s="3"/>
      <c r="H2" s="3"/>
      <c r="I2" s="3"/>
      <c r="J2" s="3"/>
      <c r="K2" s="3"/>
      <c r="L2" s="3"/>
      <c r="M2" s="3"/>
      <c r="N2" s="3"/>
      <c r="O2" s="3"/>
      <c r="P2" s="3"/>
      <c r="Q2" s="3"/>
      <c r="R2" s="3"/>
      <c r="S2" s="3"/>
      <c r="T2" s="3"/>
      <c r="U2" s="3"/>
      <c r="V2" s="3"/>
      <c r="W2" s="3"/>
      <c r="X2" s="3"/>
      <c r="Y2" s="3"/>
      <c r="Z2" s="3"/>
      <c r="AA2" s="3"/>
      <c r="AB2" s="3"/>
      <c r="AC2" s="3"/>
      <c r="AE2" s="4"/>
      <c r="AF2" s="1" t="s">
        <v>0</v>
      </c>
      <c r="AG2" s="5" t="s">
        <v>1</v>
      </c>
      <c r="AH2" s="5"/>
      <c r="AI2" s="5"/>
      <c r="AJ2" s="5"/>
      <c r="AK2" s="5"/>
      <c r="AL2" s="5"/>
      <c r="AM2" s="5"/>
      <c r="AN2" s="5"/>
      <c r="BB2" s="6" t="s">
        <v>2</v>
      </c>
      <c r="BC2" s="6"/>
      <c r="BD2" s="6"/>
      <c r="BE2" s="6"/>
      <c r="BF2" s="6"/>
      <c r="BG2" s="6"/>
      <c r="BH2" s="6"/>
      <c r="BI2" s="6"/>
    </row>
    <row r="3" ht="14.25">
      <c r="B3" s="1" t="s">
        <v>3</v>
      </c>
      <c r="C3" s="7" t="s">
        <v>4</v>
      </c>
      <c r="D3" s="8"/>
      <c r="E3" s="8"/>
      <c r="F3" s="7" t="s">
        <v>5</v>
      </c>
      <c r="G3" s="8"/>
      <c r="H3" s="9"/>
      <c r="I3" s="7" t="s">
        <v>6</v>
      </c>
      <c r="J3" s="8"/>
      <c r="K3" s="9"/>
      <c r="L3" s="8" t="s">
        <v>7</v>
      </c>
      <c r="M3" s="8"/>
      <c r="N3" s="9"/>
      <c r="O3" s="7" t="s">
        <v>8</v>
      </c>
      <c r="P3" s="8"/>
      <c r="Q3" s="9"/>
      <c r="R3" s="8" t="s">
        <v>9</v>
      </c>
      <c r="S3" s="8"/>
      <c r="T3" s="9"/>
      <c r="U3" s="10" t="s">
        <v>10</v>
      </c>
      <c r="V3" s="10"/>
      <c r="W3" s="10"/>
      <c r="X3" s="10" t="s">
        <v>11</v>
      </c>
      <c r="Y3" s="10"/>
      <c r="Z3" s="10"/>
      <c r="AA3" s="11" t="s">
        <v>12</v>
      </c>
      <c r="AB3" s="12"/>
      <c r="AC3" s="13"/>
      <c r="AE3" s="14" t="s">
        <v>13</v>
      </c>
      <c r="AF3" s="1" t="s">
        <v>3</v>
      </c>
      <c r="AG3" s="15" t="s">
        <v>4</v>
      </c>
      <c r="AH3" s="15" t="s">
        <v>5</v>
      </c>
      <c r="AI3" s="15" t="s">
        <v>6</v>
      </c>
      <c r="AJ3" s="15" t="s">
        <v>7</v>
      </c>
      <c r="AK3" s="15" t="s">
        <v>8</v>
      </c>
      <c r="AL3" s="15" t="s">
        <v>9</v>
      </c>
      <c r="AM3" s="15" t="s">
        <v>10</v>
      </c>
      <c r="AN3" s="15" t="s">
        <v>11</v>
      </c>
      <c r="AO3" s="16"/>
      <c r="AP3" s="17"/>
      <c r="AQ3" s="15" t="s">
        <v>4</v>
      </c>
      <c r="AR3" s="15" t="s">
        <v>5</v>
      </c>
      <c r="AS3" s="15" t="s">
        <v>6</v>
      </c>
      <c r="AT3" s="15" t="s">
        <v>7</v>
      </c>
      <c r="AU3" s="77" t="s">
        <v>8</v>
      </c>
      <c r="AV3" s="15" t="s">
        <v>9</v>
      </c>
      <c r="AW3" s="15" t="s">
        <v>10</v>
      </c>
      <c r="AX3" s="15" t="s">
        <v>11</v>
      </c>
      <c r="AY3" s="18" t="s">
        <v>14</v>
      </c>
      <c r="AZ3" s="18">
        <f>COUNT(AG4:AG37)</f>
        <v>27</v>
      </c>
      <c r="BA3" s="17"/>
      <c r="BB3" s="15" t="s">
        <v>4</v>
      </c>
      <c r="BC3" s="15" t="s">
        <v>5</v>
      </c>
      <c r="BD3" s="15" t="s">
        <v>6</v>
      </c>
      <c r="BE3" s="77" t="s">
        <v>7</v>
      </c>
      <c r="BF3" s="15" t="s">
        <v>8</v>
      </c>
      <c r="BG3" s="15" t="s">
        <v>9</v>
      </c>
      <c r="BH3" s="15" t="s">
        <v>10</v>
      </c>
      <c r="BI3" s="15" t="s">
        <v>11</v>
      </c>
      <c r="BK3" s="78" t="s">
        <v>52</v>
      </c>
      <c r="BL3" s="78"/>
      <c r="BM3" s="78"/>
      <c r="BN3" s="17"/>
      <c r="BO3" s="17"/>
      <c r="BP3" s="17"/>
      <c r="BQ3" s="17"/>
      <c r="BR3" s="17"/>
      <c r="BS3" s="16"/>
      <c r="BT3" s="17"/>
      <c r="BU3" s="16"/>
    </row>
    <row r="4" ht="14.25">
      <c r="A4" s="20" t="s">
        <v>13</v>
      </c>
      <c r="B4" s="1" t="s">
        <v>18</v>
      </c>
      <c r="C4" s="21" t="s">
        <v>19</v>
      </c>
      <c r="D4" s="22" t="s">
        <v>20</v>
      </c>
      <c r="E4" s="23" t="s">
        <v>12</v>
      </c>
      <c r="F4" s="21" t="s">
        <v>19</v>
      </c>
      <c r="G4" s="22" t="s">
        <v>20</v>
      </c>
      <c r="H4" s="23" t="s">
        <v>12</v>
      </c>
      <c r="I4" s="21" t="s">
        <v>19</v>
      </c>
      <c r="J4" s="22" t="s">
        <v>20</v>
      </c>
      <c r="K4" s="23" t="s">
        <v>12</v>
      </c>
      <c r="L4" s="21" t="s">
        <v>19</v>
      </c>
      <c r="M4" s="22" t="s">
        <v>20</v>
      </c>
      <c r="N4" s="23" t="s">
        <v>12</v>
      </c>
      <c r="O4" s="21" t="s">
        <v>19</v>
      </c>
      <c r="P4" s="22" t="s">
        <v>20</v>
      </c>
      <c r="Q4" s="23" t="s">
        <v>12</v>
      </c>
      <c r="R4" s="21" t="s">
        <v>19</v>
      </c>
      <c r="S4" s="22" t="s">
        <v>20</v>
      </c>
      <c r="T4" s="23" t="s">
        <v>12</v>
      </c>
      <c r="U4" s="21" t="s">
        <v>19</v>
      </c>
      <c r="V4" s="22" t="s">
        <v>20</v>
      </c>
      <c r="W4" s="23" t="s">
        <v>12</v>
      </c>
      <c r="X4" s="21" t="s">
        <v>19</v>
      </c>
      <c r="Y4" s="22" t="s">
        <v>20</v>
      </c>
      <c r="Z4" s="23" t="s">
        <v>12</v>
      </c>
      <c r="AA4" s="24" t="s">
        <v>19</v>
      </c>
      <c r="AB4" s="25" t="s">
        <v>20</v>
      </c>
      <c r="AC4" s="26" t="s">
        <v>12</v>
      </c>
      <c r="AE4" s="27">
        <f>1</f>
        <v>1</v>
      </c>
      <c r="AF4" s="28">
        <v>44817</v>
      </c>
      <c r="AG4" s="29">
        <f t="shared" ref="AG4:AG8" si="132">E5</f>
        <v>74</v>
      </c>
      <c r="AH4" s="29">
        <f t="shared" ref="AH4:AH8" si="133">H5</f>
        <v>3</v>
      </c>
      <c r="AI4" s="29">
        <f t="shared" ref="AI4:AI8" si="134">K5</f>
        <v>45</v>
      </c>
      <c r="AJ4" s="29">
        <f t="shared" ref="AJ4:AJ8" si="135">N5</f>
        <v>1</v>
      </c>
      <c r="AK4" s="29">
        <f t="shared" ref="AK4:AK8" si="136">Q5</f>
        <v>50</v>
      </c>
      <c r="AL4" s="29">
        <f t="shared" ref="AL4:AL8" si="137">T5</f>
        <v>11</v>
      </c>
      <c r="AM4" s="29">
        <f t="shared" ref="AM4:AM8" si="138">W5</f>
        <v>0</v>
      </c>
      <c r="AN4" s="29">
        <f t="shared" ref="AN4:AN8" si="139">Z5</f>
        <v>47</v>
      </c>
      <c r="AO4" s="17"/>
      <c r="AP4" s="30" t="s">
        <v>15</v>
      </c>
      <c r="AQ4" s="31">
        <f>AVERAGE(AG4:AG37)</f>
        <v>64.518518518518519</v>
      </c>
      <c r="AR4" s="31">
        <f>AVERAGE(AH4:AH37)</f>
        <v>5.333333333333333</v>
      </c>
      <c r="AS4" s="31">
        <f>AVERAGE(AI4:AI37)</f>
        <v>20.333333333333332</v>
      </c>
      <c r="AT4" s="31">
        <f>AVERAGE(AJ4:AJ37)</f>
        <v>5.6296296296296298</v>
      </c>
      <c r="AU4" s="31">
        <f>AVERAGE(AK4:AK37)</f>
        <v>70.444444444444443</v>
      </c>
      <c r="AV4" s="31">
        <f>AVERAGE(AL4:AL37)</f>
        <v>10.74074074074074</v>
      </c>
      <c r="AW4" s="31">
        <f>AVERAGE(AM4:AM37)</f>
        <v>2.6666666666666665</v>
      </c>
      <c r="AX4" s="31">
        <f>AVERAGE(AN4:AN37)</f>
        <v>56.592592592592595</v>
      </c>
      <c r="BA4" s="17"/>
      <c r="BB4" s="32">
        <f t="shared" ref="BB4:BB9" si="140">ABS(AG4-AQ$4)</f>
        <v>9.481481481481481</v>
      </c>
      <c r="BC4" s="32">
        <f t="shared" ref="BC4:BC9" si="141">ABS(AH4-AR$4)</f>
        <v>2.333333333333333</v>
      </c>
      <c r="BD4" s="32">
        <f t="shared" ref="BD4:BD9" si="142">ABS(AI4-AS$4)</f>
        <v>24.666666666666668</v>
      </c>
      <c r="BE4" s="32">
        <f t="shared" ref="BE4:BE9" si="143">ABS(AJ4-AT$4)</f>
        <v>4.6296296296296298</v>
      </c>
      <c r="BF4" s="32">
        <f t="shared" ref="BF4:BF9" si="144">ABS(AK4-AU$4)</f>
        <v>20.444444444444443</v>
      </c>
      <c r="BG4" s="32">
        <f t="shared" ref="BG4:BG9" si="145">ABS(AL4-AV$4)</f>
        <v>0.25925925925925952</v>
      </c>
      <c r="BH4" s="32">
        <f t="shared" ref="BH4:BH9" si="146">ABS(AM4-AW$4)</f>
        <v>2.6666666666666665</v>
      </c>
      <c r="BI4" s="32">
        <f t="shared" ref="BI4:BI9" si="147">ABS(AN4-AX$4)</f>
        <v>9.5925925925925952</v>
      </c>
      <c r="BK4" s="79" t="s">
        <v>53</v>
      </c>
      <c r="BL4" s="79" t="s">
        <v>54</v>
      </c>
      <c r="BM4" s="79" t="s">
        <v>55</v>
      </c>
      <c r="BN4" s="17"/>
      <c r="BO4" s="17"/>
      <c r="BP4" s="17"/>
      <c r="BQ4" s="17"/>
      <c r="BR4" s="17"/>
      <c r="BS4" s="16"/>
      <c r="BT4" s="17"/>
      <c r="BU4" s="16"/>
    </row>
    <row r="5" ht="14.25">
      <c r="A5" s="30">
        <f>1</f>
        <v>1</v>
      </c>
      <c r="B5" s="28">
        <v>44817</v>
      </c>
      <c r="C5" s="33">
        <v>0</v>
      </c>
      <c r="D5" s="34">
        <v>74</v>
      </c>
      <c r="E5" s="35">
        <f t="shared" ref="E5:E9" si="148">C5+D5</f>
        <v>74</v>
      </c>
      <c r="F5" s="36">
        <v>0</v>
      </c>
      <c r="G5" s="37">
        <v>3</v>
      </c>
      <c r="H5" s="35">
        <f t="shared" ref="H5:H9" si="149">F5+G5</f>
        <v>3</v>
      </c>
      <c r="I5" s="38">
        <v>0</v>
      </c>
      <c r="J5" s="37">
        <v>45</v>
      </c>
      <c r="K5" s="35">
        <f t="shared" ref="K5:K9" si="150">I5+J5</f>
        <v>45</v>
      </c>
      <c r="L5" s="38">
        <v>0</v>
      </c>
      <c r="M5" s="37">
        <v>1</v>
      </c>
      <c r="N5" s="35">
        <f t="shared" ref="N5:N9" si="151">L5+M5</f>
        <v>1</v>
      </c>
      <c r="O5" s="38">
        <v>0</v>
      </c>
      <c r="P5" s="37">
        <v>50</v>
      </c>
      <c r="Q5" s="35">
        <f t="shared" ref="Q5:Q9" si="152">O5+P5</f>
        <v>50</v>
      </c>
      <c r="R5" s="38">
        <v>0</v>
      </c>
      <c r="S5" s="37">
        <v>11</v>
      </c>
      <c r="T5" s="35">
        <f t="shared" ref="T5:T9" si="153">R5+S5</f>
        <v>11</v>
      </c>
      <c r="U5" s="38">
        <v>0</v>
      </c>
      <c r="V5" s="37">
        <v>0</v>
      </c>
      <c r="W5" s="35">
        <f t="shared" ref="W5:W9" si="154">U5+V5</f>
        <v>0</v>
      </c>
      <c r="X5" s="38">
        <v>1</v>
      </c>
      <c r="Y5" s="37">
        <v>46</v>
      </c>
      <c r="Z5" s="35">
        <f t="shared" ref="Z5:Z9" si="155">X5+Y5</f>
        <v>47</v>
      </c>
      <c r="AA5" s="39">
        <f t="shared" ref="AA5:AA9" si="156">C5+F5+I5+L5+O5+R5+U5+X5</f>
        <v>1</v>
      </c>
      <c r="AB5" s="40">
        <f t="shared" ref="AB5:AB9" si="157">D5+G5+J5+M5+P5+S5+V5+Y5</f>
        <v>230</v>
      </c>
      <c r="AC5" s="41">
        <f t="shared" ref="AC5:AC9" si="158">AA5+AB5</f>
        <v>231</v>
      </c>
      <c r="AE5" s="27">
        <f t="shared" ref="AE5:AE10" si="159">AE4+1</f>
        <v>2</v>
      </c>
      <c r="AF5" s="28">
        <v>44818</v>
      </c>
      <c r="AG5" s="29">
        <f t="shared" si="132"/>
        <v>67</v>
      </c>
      <c r="AH5" s="29">
        <f t="shared" si="133"/>
        <v>3</v>
      </c>
      <c r="AI5" s="29">
        <f t="shared" si="134"/>
        <v>43</v>
      </c>
      <c r="AJ5" s="29">
        <f t="shared" si="135"/>
        <v>1</v>
      </c>
      <c r="AK5" s="29">
        <f t="shared" si="136"/>
        <v>48</v>
      </c>
      <c r="AL5" s="29">
        <f t="shared" si="137"/>
        <v>11</v>
      </c>
      <c r="AM5" s="29">
        <f t="shared" si="138"/>
        <v>0</v>
      </c>
      <c r="AN5" s="29">
        <f t="shared" si="139"/>
        <v>43</v>
      </c>
      <c r="AO5" s="17"/>
      <c r="AP5" s="30" t="s">
        <v>21</v>
      </c>
      <c r="AQ5" s="31">
        <f>VAR(AG4:AG37)</f>
        <v>61.643874643874646</v>
      </c>
      <c r="AR5" s="31">
        <f>VAR(AH4:AH37)</f>
        <v>7.1538461538461542</v>
      </c>
      <c r="AS5" s="31">
        <f>VAR(AI4:AI37)</f>
        <v>113.07692307692308</v>
      </c>
      <c r="AT5" s="31">
        <f>VAR(AJ4:AJ37)</f>
        <v>22.242165242165242</v>
      </c>
      <c r="AU5" s="31">
        <f>VAR(AK4:AK37)</f>
        <v>153.25641025641025</v>
      </c>
      <c r="AV5" s="31">
        <f>VAR(AL4:AL37)</f>
        <v>3.2763532763532761</v>
      </c>
      <c r="AW5" s="31">
        <f>VAR(AM4:AM37)</f>
        <v>4.4615384615384626</v>
      </c>
      <c r="AX5" s="31">
        <f>VAR(AN4:AN37)</f>
        <v>79.019943019942986</v>
      </c>
      <c r="BA5" s="17"/>
      <c r="BB5" s="32">
        <f t="shared" si="140"/>
        <v>2.481481481481481</v>
      </c>
      <c r="BC5" s="32">
        <f t="shared" si="141"/>
        <v>2.333333333333333</v>
      </c>
      <c r="BD5" s="32">
        <f t="shared" si="142"/>
        <v>22.666666666666668</v>
      </c>
      <c r="BE5" s="32">
        <f t="shared" si="143"/>
        <v>4.6296296296296298</v>
      </c>
      <c r="BF5" s="32">
        <f t="shared" si="144"/>
        <v>22.444444444444443</v>
      </c>
      <c r="BG5" s="32">
        <f t="shared" si="145"/>
        <v>0.25925925925925952</v>
      </c>
      <c r="BH5" s="32">
        <f t="shared" si="146"/>
        <v>2.6666666666666665</v>
      </c>
      <c r="BI5" s="32">
        <f t="shared" si="147"/>
        <v>13.592592592592595</v>
      </c>
      <c r="BK5" s="80">
        <f>COUNT('Шаг 0'!AG4:AG37)</f>
        <v>34</v>
      </c>
      <c r="BL5" s="80">
        <f>COUNT('Шаг 1'!AG4:AG37)</f>
        <v>31</v>
      </c>
      <c r="BM5" s="80">
        <f>COUNT(AG4:AG37)</f>
        <v>27</v>
      </c>
      <c r="BN5" s="17"/>
      <c r="BO5" s="17"/>
      <c r="BP5" s="17"/>
      <c r="BQ5" s="17"/>
      <c r="BR5" s="17"/>
      <c r="BS5" s="17"/>
      <c r="BT5" s="17"/>
      <c r="BU5" s="16"/>
    </row>
    <row r="6" ht="14.25">
      <c r="A6" s="30">
        <f t="shared" ref="A6:A10" si="160">A5+1</f>
        <v>2</v>
      </c>
      <c r="B6" s="28">
        <v>44818</v>
      </c>
      <c r="C6" s="33">
        <v>0</v>
      </c>
      <c r="D6" s="34">
        <v>67</v>
      </c>
      <c r="E6" s="35">
        <f t="shared" si="148"/>
        <v>67</v>
      </c>
      <c r="F6" s="36">
        <v>0</v>
      </c>
      <c r="G6" s="37">
        <v>3</v>
      </c>
      <c r="H6" s="35">
        <f t="shared" si="149"/>
        <v>3</v>
      </c>
      <c r="I6" s="38">
        <v>0</v>
      </c>
      <c r="J6" s="37">
        <v>43</v>
      </c>
      <c r="K6" s="35">
        <f t="shared" si="150"/>
        <v>43</v>
      </c>
      <c r="L6" s="38">
        <v>0</v>
      </c>
      <c r="M6" s="37">
        <v>1</v>
      </c>
      <c r="N6" s="42">
        <f t="shared" si="151"/>
        <v>1</v>
      </c>
      <c r="O6" s="38">
        <v>0</v>
      </c>
      <c r="P6" s="37">
        <v>48</v>
      </c>
      <c r="Q6" s="35">
        <f t="shared" si="152"/>
        <v>48</v>
      </c>
      <c r="R6" s="38">
        <v>0</v>
      </c>
      <c r="S6" s="37">
        <v>11</v>
      </c>
      <c r="T6" s="35">
        <f t="shared" si="153"/>
        <v>11</v>
      </c>
      <c r="U6" s="38">
        <v>0</v>
      </c>
      <c r="V6" s="37">
        <v>0</v>
      </c>
      <c r="W6" s="35">
        <f t="shared" si="154"/>
        <v>0</v>
      </c>
      <c r="X6" s="38">
        <v>1</v>
      </c>
      <c r="Y6" s="37">
        <v>42</v>
      </c>
      <c r="Z6" s="35">
        <f t="shared" si="155"/>
        <v>43</v>
      </c>
      <c r="AA6" s="39">
        <f t="shared" si="156"/>
        <v>1</v>
      </c>
      <c r="AB6" s="40">
        <f t="shared" si="157"/>
        <v>215</v>
      </c>
      <c r="AC6" s="41">
        <f t="shared" si="158"/>
        <v>216</v>
      </c>
      <c r="AE6" s="27">
        <f t="shared" si="159"/>
        <v>3</v>
      </c>
      <c r="AF6" s="28">
        <v>44819</v>
      </c>
      <c r="AG6" s="29">
        <f t="shared" si="132"/>
        <v>67</v>
      </c>
      <c r="AH6" s="29">
        <f t="shared" si="133"/>
        <v>3</v>
      </c>
      <c r="AI6" s="29">
        <f t="shared" si="134"/>
        <v>45</v>
      </c>
      <c r="AJ6" s="29">
        <f t="shared" si="135"/>
        <v>1</v>
      </c>
      <c r="AK6" s="29">
        <f t="shared" si="136"/>
        <v>52</v>
      </c>
      <c r="AL6" s="29">
        <f t="shared" si="137"/>
        <v>11</v>
      </c>
      <c r="AM6" s="29">
        <f t="shared" si="138"/>
        <v>0</v>
      </c>
      <c r="AN6" s="29">
        <f t="shared" si="139"/>
        <v>45</v>
      </c>
      <c r="AO6" s="17"/>
      <c r="AP6" s="43" t="s">
        <v>27</v>
      </c>
      <c r="AQ6" s="31">
        <f>MAX(AG4:AG37)-MIN(AG4:AG37)</f>
        <v>32</v>
      </c>
      <c r="AR6" s="31">
        <f>MAX(AH4:AH37)-MIN(AH4:AH37)</f>
        <v>9</v>
      </c>
      <c r="AS6" s="31">
        <f>MAX(AI4:AI37)-MIN(AI4:AI37)</f>
        <v>33</v>
      </c>
      <c r="AT6" s="31">
        <f>MAX(AJ4:AJ37)-MIN(AJ4:AJ37)</f>
        <v>12</v>
      </c>
      <c r="AU6" s="31">
        <f>MAX(AK4:AK37)-MIN(AK4:AK37)</f>
        <v>37</v>
      </c>
      <c r="AV6" s="31">
        <f>MAX(AL4:AL37)-MIN(AL4:AL37)</f>
        <v>6</v>
      </c>
      <c r="AW6" s="31">
        <f>MAX(AM4:AM37)-MIN(AM4:AM37)</f>
        <v>6</v>
      </c>
      <c r="AX6" s="31">
        <f>MAX(AN4:AN37)-MIN(AN4:AN37)</f>
        <v>24</v>
      </c>
      <c r="BA6" s="16"/>
      <c r="BB6" s="32">
        <f t="shared" si="140"/>
        <v>2.481481481481481</v>
      </c>
      <c r="BC6" s="32">
        <f t="shared" si="141"/>
        <v>2.333333333333333</v>
      </c>
      <c r="BD6" s="32">
        <f t="shared" si="142"/>
        <v>24.666666666666668</v>
      </c>
      <c r="BE6" s="32">
        <f t="shared" si="143"/>
        <v>4.6296296296296298</v>
      </c>
      <c r="BF6" s="32">
        <f t="shared" si="144"/>
        <v>18.444444444444443</v>
      </c>
      <c r="BG6" s="32">
        <f t="shared" si="145"/>
        <v>0.25925925925925952</v>
      </c>
      <c r="BH6" s="32">
        <f t="shared" si="146"/>
        <v>2.6666666666666665</v>
      </c>
      <c r="BI6" s="32">
        <f t="shared" si="147"/>
        <v>11.592592592592595</v>
      </c>
      <c r="BK6" s="17"/>
      <c r="BL6" s="17"/>
      <c r="BM6" s="16"/>
      <c r="BN6" s="17"/>
      <c r="BO6" s="17"/>
      <c r="BP6" s="17"/>
      <c r="BQ6" s="17"/>
      <c r="BR6" s="17"/>
      <c r="BS6" s="17"/>
      <c r="BT6" s="17"/>
      <c r="BU6" s="16"/>
    </row>
    <row r="7" ht="14.25">
      <c r="A7" s="30">
        <f t="shared" si="160"/>
        <v>3</v>
      </c>
      <c r="B7" s="28">
        <v>44819</v>
      </c>
      <c r="C7" s="33">
        <v>0</v>
      </c>
      <c r="D7" s="34">
        <v>67</v>
      </c>
      <c r="E7" s="35">
        <f t="shared" si="148"/>
        <v>67</v>
      </c>
      <c r="F7" s="36">
        <v>0</v>
      </c>
      <c r="G7" s="37">
        <v>3</v>
      </c>
      <c r="H7" s="35">
        <f t="shared" si="149"/>
        <v>3</v>
      </c>
      <c r="I7" s="38">
        <v>0</v>
      </c>
      <c r="J7" s="37">
        <v>45</v>
      </c>
      <c r="K7" s="35">
        <f t="shared" si="150"/>
        <v>45</v>
      </c>
      <c r="L7" s="38">
        <v>0</v>
      </c>
      <c r="M7" s="37">
        <v>1</v>
      </c>
      <c r="N7" s="44">
        <f t="shared" si="151"/>
        <v>1</v>
      </c>
      <c r="O7" s="38">
        <v>0</v>
      </c>
      <c r="P7" s="37">
        <v>52</v>
      </c>
      <c r="Q7" s="35">
        <f t="shared" si="152"/>
        <v>52</v>
      </c>
      <c r="R7" s="38">
        <v>0</v>
      </c>
      <c r="S7" s="37">
        <v>11</v>
      </c>
      <c r="T7" s="35">
        <f t="shared" si="153"/>
        <v>11</v>
      </c>
      <c r="U7" s="38">
        <v>0</v>
      </c>
      <c r="V7" s="37">
        <v>0</v>
      </c>
      <c r="W7" s="35">
        <f t="shared" si="154"/>
        <v>0</v>
      </c>
      <c r="X7" s="38">
        <v>1</v>
      </c>
      <c r="Y7" s="37">
        <v>44</v>
      </c>
      <c r="Z7" s="35">
        <f t="shared" si="155"/>
        <v>45</v>
      </c>
      <c r="AA7" s="39">
        <f t="shared" si="156"/>
        <v>1</v>
      </c>
      <c r="AB7" s="40">
        <f t="shared" si="157"/>
        <v>223</v>
      </c>
      <c r="AC7" s="41">
        <f t="shared" si="158"/>
        <v>224</v>
      </c>
      <c r="AE7" s="27">
        <f t="shared" si="159"/>
        <v>4</v>
      </c>
      <c r="AF7" s="28">
        <v>44820</v>
      </c>
      <c r="AG7" s="29">
        <f t="shared" si="132"/>
        <v>67</v>
      </c>
      <c r="AH7" s="29">
        <f t="shared" si="133"/>
        <v>3</v>
      </c>
      <c r="AI7" s="29">
        <f t="shared" si="134"/>
        <v>45</v>
      </c>
      <c r="AJ7" s="29">
        <f t="shared" si="135"/>
        <v>1</v>
      </c>
      <c r="AK7" s="29">
        <f t="shared" si="136"/>
        <v>54</v>
      </c>
      <c r="AL7" s="29">
        <f t="shared" si="137"/>
        <v>11</v>
      </c>
      <c r="AM7" s="29">
        <f t="shared" si="138"/>
        <v>1</v>
      </c>
      <c r="AN7" s="29">
        <f t="shared" si="139"/>
        <v>45</v>
      </c>
      <c r="AO7" s="17"/>
      <c r="AP7" s="43" t="s">
        <v>28</v>
      </c>
      <c r="AQ7" s="31">
        <f>SQRT(AQ5)/AQ4*100</f>
        <v>12.169159342976867</v>
      </c>
      <c r="AR7" s="31">
        <f>SQRT(AR5)/AR4*100</f>
        <v>50.150015338597242</v>
      </c>
      <c r="AS7" s="31">
        <f>SQRT(AS5)/AS4*100</f>
        <v>52.297196824812296</v>
      </c>
      <c r="AT7" s="31">
        <f>SQRT(AT5)/AT4*100</f>
        <v>83.773894918695959</v>
      </c>
      <c r="AU7" s="31">
        <f>SQRT(AU5)/AU4*100</f>
        <v>17.573674412342861</v>
      </c>
      <c r="AV7" s="31">
        <f>SQRT(AV5)/AV4*100</f>
        <v>16.852375531470056</v>
      </c>
      <c r="AW7" s="31">
        <f>SQRT(AW5)/AW4*100</f>
        <v>79.208828179303751</v>
      </c>
      <c r="AX7" s="31">
        <f>SQRT(AX5)/AX4*100</f>
        <v>15.70756139948854</v>
      </c>
      <c r="AY7" t="s">
        <v>51</v>
      </c>
      <c r="BA7" s="17"/>
      <c r="BB7" s="32">
        <f t="shared" si="140"/>
        <v>2.481481481481481</v>
      </c>
      <c r="BC7" s="32">
        <f t="shared" si="141"/>
        <v>2.333333333333333</v>
      </c>
      <c r="BD7" s="32">
        <f t="shared" si="142"/>
        <v>24.666666666666668</v>
      </c>
      <c r="BE7" s="32">
        <f t="shared" si="143"/>
        <v>4.6296296296296298</v>
      </c>
      <c r="BF7" s="32">
        <f t="shared" si="144"/>
        <v>16.444444444444443</v>
      </c>
      <c r="BG7" s="32">
        <f t="shared" si="145"/>
        <v>0.25925925925925952</v>
      </c>
      <c r="BH7" s="32">
        <f t="shared" si="146"/>
        <v>1.6666666666666665</v>
      </c>
      <c r="BI7" s="32">
        <f t="shared" si="147"/>
        <v>11.592592592592595</v>
      </c>
      <c r="BK7" s="16"/>
      <c r="BL7" s="17"/>
      <c r="BM7" s="17"/>
      <c r="BN7" s="17"/>
      <c r="BO7" s="17"/>
      <c r="BP7" s="17"/>
      <c r="BQ7" s="17"/>
      <c r="BR7" s="17"/>
      <c r="BS7" s="17"/>
      <c r="BT7" s="17"/>
      <c r="BU7" s="16"/>
    </row>
    <row r="8" ht="14.25">
      <c r="A8" s="30">
        <f t="shared" si="160"/>
        <v>4</v>
      </c>
      <c r="B8" s="28">
        <v>44820</v>
      </c>
      <c r="C8" s="33">
        <v>0</v>
      </c>
      <c r="D8" s="34">
        <v>67</v>
      </c>
      <c r="E8" s="35">
        <f t="shared" si="148"/>
        <v>67</v>
      </c>
      <c r="F8" s="36">
        <v>0</v>
      </c>
      <c r="G8" s="37">
        <v>3</v>
      </c>
      <c r="H8" s="35">
        <f t="shared" si="149"/>
        <v>3</v>
      </c>
      <c r="I8" s="38">
        <v>0</v>
      </c>
      <c r="J8" s="37">
        <v>45</v>
      </c>
      <c r="K8" s="35">
        <f t="shared" si="150"/>
        <v>45</v>
      </c>
      <c r="L8" s="38">
        <v>0</v>
      </c>
      <c r="M8" s="37">
        <v>1</v>
      </c>
      <c r="N8" s="35">
        <f t="shared" si="151"/>
        <v>1</v>
      </c>
      <c r="O8" s="38">
        <v>0</v>
      </c>
      <c r="P8" s="37">
        <v>54</v>
      </c>
      <c r="Q8" s="35">
        <f t="shared" si="152"/>
        <v>54</v>
      </c>
      <c r="R8" s="38">
        <v>0</v>
      </c>
      <c r="S8" s="37">
        <v>11</v>
      </c>
      <c r="T8" s="35">
        <f t="shared" si="153"/>
        <v>11</v>
      </c>
      <c r="U8" s="38">
        <v>0</v>
      </c>
      <c r="V8" s="37">
        <v>1</v>
      </c>
      <c r="W8" s="35">
        <f t="shared" si="154"/>
        <v>1</v>
      </c>
      <c r="X8" s="38">
        <v>1</v>
      </c>
      <c r="Y8" s="37">
        <v>44</v>
      </c>
      <c r="Z8" s="35">
        <f t="shared" si="155"/>
        <v>45</v>
      </c>
      <c r="AA8" s="39">
        <f t="shared" si="156"/>
        <v>1</v>
      </c>
      <c r="AB8" s="40">
        <f t="shared" si="157"/>
        <v>226</v>
      </c>
      <c r="AC8" s="41">
        <f t="shared" si="158"/>
        <v>227</v>
      </c>
      <c r="AE8" s="27">
        <f t="shared" si="159"/>
        <v>5</v>
      </c>
      <c r="AF8" s="28">
        <v>44823</v>
      </c>
      <c r="AG8" s="29">
        <f t="shared" si="132"/>
        <v>45</v>
      </c>
      <c r="AH8" s="29">
        <f t="shared" si="133"/>
        <v>3</v>
      </c>
      <c r="AI8" s="29">
        <f t="shared" si="134"/>
        <v>15</v>
      </c>
      <c r="AJ8" s="29">
        <f t="shared" si="135"/>
        <v>1</v>
      </c>
      <c r="AK8" s="29">
        <f t="shared" si="136"/>
        <v>51</v>
      </c>
      <c r="AL8" s="29">
        <f t="shared" si="137"/>
        <v>11</v>
      </c>
      <c r="AM8" s="29">
        <f t="shared" si="138"/>
        <v>1</v>
      </c>
      <c r="AN8" s="29">
        <f t="shared" si="139"/>
        <v>47</v>
      </c>
      <c r="AO8" s="17"/>
      <c r="AP8" s="43" t="s">
        <v>35</v>
      </c>
      <c r="AQ8" s="31">
        <f>MAX(BB4:BB38)</f>
        <v>19.518518518518519</v>
      </c>
      <c r="AR8" s="31">
        <f>MAX(BC4:BC38)</f>
        <v>5.666666666666667</v>
      </c>
      <c r="AS8" s="31">
        <f>MAX(BD4:BD38)</f>
        <v>24.666666666666668</v>
      </c>
      <c r="AT8" s="31">
        <f>MAX(BE4:BE38)</f>
        <v>7.3703703703703702</v>
      </c>
      <c r="AU8" s="31">
        <f>MAX(BF4:BF38)</f>
        <v>22.444444444444443</v>
      </c>
      <c r="AV8" s="31">
        <f>MAX(BG4:BG38)</f>
        <v>3.2592592592592595</v>
      </c>
      <c r="AW8" s="31">
        <f>MAX(BH4:BH38)</f>
        <v>3.3333333333333335</v>
      </c>
      <c r="AX8" s="31">
        <f>MAX(BI4:BI38)</f>
        <v>13.592592592592595</v>
      </c>
      <c r="BA8" s="17"/>
      <c r="BB8" s="32">
        <f t="shared" si="140"/>
        <v>19.518518518518519</v>
      </c>
      <c r="BC8" s="32">
        <f t="shared" si="141"/>
        <v>2.333333333333333</v>
      </c>
      <c r="BD8" s="32">
        <f t="shared" si="142"/>
        <v>5.3333333333333321</v>
      </c>
      <c r="BE8" s="32">
        <f t="shared" si="143"/>
        <v>4.6296296296296298</v>
      </c>
      <c r="BF8" s="32">
        <f t="shared" si="144"/>
        <v>19.444444444444443</v>
      </c>
      <c r="BG8" s="32">
        <f t="shared" si="145"/>
        <v>0.25925925925925952</v>
      </c>
      <c r="BH8" s="32">
        <f t="shared" si="146"/>
        <v>1.6666666666666665</v>
      </c>
      <c r="BI8" s="32">
        <f t="shared" si="147"/>
        <v>9.5925925925925952</v>
      </c>
      <c r="BK8" s="17"/>
      <c r="BL8" s="17"/>
      <c r="BM8" s="17"/>
      <c r="BN8" s="17"/>
      <c r="BO8" s="17"/>
      <c r="BP8" s="17"/>
      <c r="BQ8" s="17"/>
      <c r="BR8" s="17"/>
      <c r="BS8" s="17"/>
      <c r="BT8" s="17"/>
      <c r="BU8" s="16"/>
    </row>
    <row r="9" ht="14.25">
      <c r="A9" s="30">
        <f t="shared" si="160"/>
        <v>5</v>
      </c>
      <c r="B9" s="28">
        <v>44823</v>
      </c>
      <c r="C9" s="33">
        <v>0</v>
      </c>
      <c r="D9" s="34">
        <v>45</v>
      </c>
      <c r="E9" s="35">
        <f t="shared" si="148"/>
        <v>45</v>
      </c>
      <c r="F9" s="36">
        <v>0</v>
      </c>
      <c r="G9" s="37">
        <v>3</v>
      </c>
      <c r="H9" s="35">
        <f t="shared" si="149"/>
        <v>3</v>
      </c>
      <c r="I9" s="38">
        <v>0</v>
      </c>
      <c r="J9" s="37">
        <v>15</v>
      </c>
      <c r="K9" s="35">
        <f t="shared" si="150"/>
        <v>15</v>
      </c>
      <c r="L9" s="38">
        <v>0</v>
      </c>
      <c r="M9" s="37">
        <v>1</v>
      </c>
      <c r="N9" s="35">
        <f t="shared" si="151"/>
        <v>1</v>
      </c>
      <c r="O9" s="38">
        <v>0</v>
      </c>
      <c r="P9" s="37">
        <v>51</v>
      </c>
      <c r="Q9" s="35">
        <f t="shared" si="152"/>
        <v>51</v>
      </c>
      <c r="R9" s="38">
        <v>0</v>
      </c>
      <c r="S9" s="37">
        <v>11</v>
      </c>
      <c r="T9" s="35">
        <f t="shared" si="153"/>
        <v>11</v>
      </c>
      <c r="U9" s="38">
        <v>0</v>
      </c>
      <c r="V9" s="37">
        <v>1</v>
      </c>
      <c r="W9" s="35">
        <f t="shared" si="154"/>
        <v>1</v>
      </c>
      <c r="X9" s="38">
        <v>1</v>
      </c>
      <c r="Y9" s="37">
        <v>46</v>
      </c>
      <c r="Z9" s="35">
        <f t="shared" si="155"/>
        <v>47</v>
      </c>
      <c r="AA9" s="39">
        <f t="shared" si="156"/>
        <v>1</v>
      </c>
      <c r="AB9" s="40">
        <f t="shared" si="157"/>
        <v>173</v>
      </c>
      <c r="AC9" s="41">
        <f t="shared" si="158"/>
        <v>174</v>
      </c>
      <c r="AE9" s="27">
        <f t="shared" si="159"/>
        <v>6</v>
      </c>
      <c r="AF9" s="28">
        <v>44824</v>
      </c>
      <c r="AG9" s="29">
        <f t="shared" ref="AG9:AG31" si="161">E10</f>
        <v>51</v>
      </c>
      <c r="AH9" s="29">
        <f t="shared" ref="AH9:AH31" si="162">H10</f>
        <v>3</v>
      </c>
      <c r="AI9" s="29">
        <f t="shared" ref="AI9:AI31" si="163">K10</f>
        <v>14</v>
      </c>
      <c r="AJ9" s="29">
        <f t="shared" ref="AJ9:AJ31" si="164">N10</f>
        <v>1</v>
      </c>
      <c r="AK9" s="29">
        <f t="shared" ref="AK9:AK31" si="165">Q10</f>
        <v>52</v>
      </c>
      <c r="AL9" s="29">
        <f t="shared" ref="AL9:AL31" si="166">T10</f>
        <v>12</v>
      </c>
      <c r="AM9" s="29">
        <f t="shared" ref="AM9:AM31" si="167">W10</f>
        <v>1</v>
      </c>
      <c r="AN9" s="29">
        <f t="shared" ref="AN9:AN31" si="168">Z10</f>
        <v>45</v>
      </c>
      <c r="AO9" s="17"/>
      <c r="AP9" s="43" t="s">
        <v>39</v>
      </c>
      <c r="AQ9" s="31">
        <f>AQ8/SQRT(AQ5)</f>
        <v>2.4860043643949328</v>
      </c>
      <c r="AR9" s="31">
        <f>AR8/SQRT(AR5)</f>
        <v>2.1186434198002373</v>
      </c>
      <c r="AS9" s="31">
        <f>AS8/SQRT(AS5)</f>
        <v>2.3196554074630651</v>
      </c>
      <c r="AT9" s="31">
        <f>AT8/SQRT(AT5)</f>
        <v>1.5627905657083287</v>
      </c>
      <c r="AU9" s="31">
        <f>AU8/SQRT(AU5)</f>
        <v>1.8130072283456355</v>
      </c>
      <c r="AV9" s="31">
        <f>AV8/SQRT(AV5)</f>
        <v>1.8006261211982308</v>
      </c>
      <c r="AW9" s="31">
        <f>AW8/SQRT(AW5)</f>
        <v>1.5781069215799977</v>
      </c>
      <c r="AX9" s="31">
        <f>AX8/SQRT(AX5)</f>
        <v>1.5290931543397892</v>
      </c>
      <c r="BA9" s="16"/>
      <c r="BB9" s="32">
        <f t="shared" si="140"/>
        <v>13.518518518518519</v>
      </c>
      <c r="BC9" s="32">
        <f t="shared" si="141"/>
        <v>2.333333333333333</v>
      </c>
      <c r="BD9" s="32">
        <f t="shared" si="142"/>
        <v>6.3333333333333321</v>
      </c>
      <c r="BE9" s="32">
        <f t="shared" si="143"/>
        <v>4.6296296296296298</v>
      </c>
      <c r="BF9" s="32">
        <f t="shared" si="144"/>
        <v>18.444444444444443</v>
      </c>
      <c r="BG9" s="32">
        <f t="shared" si="145"/>
        <v>1.2592592592592595</v>
      </c>
      <c r="BH9" s="32">
        <f t="shared" si="146"/>
        <v>1.6666666666666665</v>
      </c>
      <c r="BI9" s="32">
        <f t="shared" si="147"/>
        <v>11.592592592592595</v>
      </c>
      <c r="BK9" s="17"/>
      <c r="BL9" s="17"/>
      <c r="BM9" s="16"/>
      <c r="BN9" s="17"/>
      <c r="BO9" s="17"/>
      <c r="BP9" s="17"/>
      <c r="BQ9" s="17"/>
      <c r="BR9" s="17"/>
      <c r="BS9" s="17"/>
      <c r="BT9" s="17"/>
      <c r="BU9" s="16"/>
    </row>
    <row r="10" ht="14.25">
      <c r="A10" s="30">
        <f t="shared" si="160"/>
        <v>6</v>
      </c>
      <c r="B10" s="28">
        <v>44824</v>
      </c>
      <c r="C10" s="33">
        <v>0</v>
      </c>
      <c r="D10" s="34">
        <v>51</v>
      </c>
      <c r="E10" s="35">
        <f t="shared" ref="E10:E15" si="169">C10+D10</f>
        <v>51</v>
      </c>
      <c r="F10" s="36">
        <v>0</v>
      </c>
      <c r="G10" s="37">
        <v>3</v>
      </c>
      <c r="H10" s="35">
        <f t="shared" ref="H10:H15" si="170">F10+G10</f>
        <v>3</v>
      </c>
      <c r="I10" s="38">
        <v>0</v>
      </c>
      <c r="J10" s="37">
        <v>14</v>
      </c>
      <c r="K10" s="35">
        <f t="shared" ref="K10:K15" si="171">I10+J10</f>
        <v>14</v>
      </c>
      <c r="L10" s="38">
        <v>0</v>
      </c>
      <c r="M10" s="37">
        <v>1</v>
      </c>
      <c r="N10" s="35">
        <f t="shared" ref="N10:N15" si="172">L10+M10</f>
        <v>1</v>
      </c>
      <c r="O10" s="38">
        <v>0</v>
      </c>
      <c r="P10" s="37">
        <v>52</v>
      </c>
      <c r="Q10" s="35">
        <f t="shared" ref="Q10:Q15" si="173">O10+P10</f>
        <v>52</v>
      </c>
      <c r="R10" s="38">
        <v>0</v>
      </c>
      <c r="S10" s="37">
        <v>12</v>
      </c>
      <c r="T10" s="35">
        <f t="shared" ref="T10:T15" si="174">R10+S10</f>
        <v>12</v>
      </c>
      <c r="U10" s="38">
        <v>0</v>
      </c>
      <c r="V10" s="37">
        <v>1</v>
      </c>
      <c r="W10" s="35">
        <f t="shared" ref="W10:W15" si="175">U10+V10</f>
        <v>1</v>
      </c>
      <c r="X10" s="38">
        <v>1</v>
      </c>
      <c r="Y10" s="37">
        <v>44</v>
      </c>
      <c r="Z10" s="35">
        <f t="shared" ref="Z10:Z15" si="176">X10+Y10</f>
        <v>45</v>
      </c>
      <c r="AA10" s="39">
        <f t="shared" ref="AA10:AA38" si="177">C10+F10+I10+L10+O10+R10+U10+X10</f>
        <v>1</v>
      </c>
      <c r="AB10" s="40">
        <f t="shared" ref="AB10:AB38" si="178">D10+G10+J10+M10+P10+S10+V10+Y10</f>
        <v>178</v>
      </c>
      <c r="AC10" s="41">
        <f t="shared" ref="AC10:AC38" si="179">AA10+AB10</f>
        <v>179</v>
      </c>
      <c r="AE10" s="27">
        <f t="shared" si="159"/>
        <v>7</v>
      </c>
      <c r="AF10" s="28">
        <v>44825</v>
      </c>
      <c r="AG10" s="29">
        <f t="shared" si="161"/>
        <v>52</v>
      </c>
      <c r="AH10" s="29">
        <f t="shared" si="162"/>
        <v>3</v>
      </c>
      <c r="AI10" s="29">
        <f t="shared" si="163"/>
        <v>12</v>
      </c>
      <c r="AJ10" s="29">
        <f t="shared" si="164"/>
        <v>1</v>
      </c>
      <c r="AK10" s="29">
        <f t="shared" si="165"/>
        <v>56</v>
      </c>
      <c r="AL10" s="29">
        <f t="shared" si="166"/>
        <v>12</v>
      </c>
      <c r="AM10" s="29">
        <f t="shared" si="167"/>
        <v>1</v>
      </c>
      <c r="AN10" s="29">
        <f t="shared" si="168"/>
        <v>44</v>
      </c>
      <c r="AO10" s="17"/>
      <c r="AP10" s="43" t="s">
        <v>40</v>
      </c>
      <c r="AQ10" s="31">
        <f>_xlfn.TINV(0.001,$AZ$3-1)</f>
        <v>3.7066117434809103</v>
      </c>
      <c r="AR10" s="31">
        <f>_xlfn.TINV(0.001,$AZ$3-1)</f>
        <v>3.7066117434809103</v>
      </c>
      <c r="AS10" s="31">
        <f>_xlfn.TINV(0.001,$AZ$3-1)</f>
        <v>3.7066117434809103</v>
      </c>
      <c r="AT10" s="31">
        <f>_xlfn.TINV(0.001,$AZ$3-1)</f>
        <v>3.7066117434809103</v>
      </c>
      <c r="AU10" s="31">
        <f>_xlfn.TINV(0.001,$AZ$3-1)</f>
        <v>3.7066117434809103</v>
      </c>
      <c r="AV10" s="31">
        <f>_xlfn.TINV(0.001,$AZ$3-1)</f>
        <v>3.7066117434809103</v>
      </c>
      <c r="AW10" s="31">
        <f>_xlfn.TINV(0.001,$AZ$3-1)</f>
        <v>3.7066117434809103</v>
      </c>
      <c r="AX10" s="31">
        <f>_xlfn.TINV(0.001,$AZ$3-1)</f>
        <v>3.7066117434809103</v>
      </c>
      <c r="BA10" s="16"/>
      <c r="BB10" s="32">
        <f t="shared" ref="BB10:BB31" si="180">ABS(AG10-AQ$4)</f>
        <v>12.518518518518519</v>
      </c>
      <c r="BC10" s="32">
        <f t="shared" ref="BC10:BC31" si="181">ABS(AH10-AR$4)</f>
        <v>2.333333333333333</v>
      </c>
      <c r="BD10" s="32">
        <f t="shared" ref="BD10:BD31" si="182">ABS(AI10-AS$4)</f>
        <v>8.3333333333333321</v>
      </c>
      <c r="BE10" s="32">
        <f t="shared" ref="BE10:BE31" si="183">ABS(AJ10-AT$4)</f>
        <v>4.6296296296296298</v>
      </c>
      <c r="BF10" s="32">
        <f t="shared" ref="BF10:BF31" si="184">ABS(AK10-AU$4)</f>
        <v>14.444444444444443</v>
      </c>
      <c r="BG10" s="32">
        <f t="shared" ref="BG10:BG31" si="185">ABS(AL10-AV$4)</f>
        <v>1.2592592592592595</v>
      </c>
      <c r="BH10" s="32">
        <f t="shared" ref="BH10:BH31" si="186">ABS(AM10-AW$4)</f>
        <v>1.6666666666666665</v>
      </c>
      <c r="BI10" s="32">
        <f t="shared" ref="BI10:BI31" si="187">ABS(AN10-AX$4)</f>
        <v>12.592592592592595</v>
      </c>
      <c r="BK10" s="17"/>
      <c r="BL10" s="17"/>
      <c r="BM10" s="16"/>
      <c r="BN10" s="17"/>
      <c r="BO10" s="17"/>
      <c r="BP10" s="17"/>
      <c r="BQ10" s="17"/>
      <c r="BR10" s="17"/>
      <c r="BS10" s="17"/>
      <c r="BT10" s="17"/>
      <c r="BU10" s="16"/>
    </row>
    <row r="11" ht="14.25">
      <c r="A11" s="30">
        <f t="shared" ref="A11:A38" si="188">A10+1</f>
        <v>7</v>
      </c>
      <c r="B11" s="28">
        <v>44825</v>
      </c>
      <c r="C11" s="33">
        <v>0</v>
      </c>
      <c r="D11" s="34">
        <v>52</v>
      </c>
      <c r="E11" s="35">
        <f t="shared" si="169"/>
        <v>52</v>
      </c>
      <c r="F11" s="36">
        <v>0</v>
      </c>
      <c r="G11" s="37">
        <v>3</v>
      </c>
      <c r="H11" s="35">
        <f t="shared" si="170"/>
        <v>3</v>
      </c>
      <c r="I11" s="38">
        <v>0</v>
      </c>
      <c r="J11" s="37">
        <v>12</v>
      </c>
      <c r="K11" s="35">
        <f t="shared" si="171"/>
        <v>12</v>
      </c>
      <c r="L11" s="38">
        <v>0</v>
      </c>
      <c r="M11" s="37">
        <v>1</v>
      </c>
      <c r="N11" s="35">
        <f t="shared" si="172"/>
        <v>1</v>
      </c>
      <c r="O11" s="38">
        <v>0</v>
      </c>
      <c r="P11" s="37">
        <v>56</v>
      </c>
      <c r="Q11" s="35">
        <f t="shared" si="173"/>
        <v>56</v>
      </c>
      <c r="R11" s="38">
        <v>0</v>
      </c>
      <c r="S11" s="37">
        <v>12</v>
      </c>
      <c r="T11" s="35">
        <f t="shared" si="174"/>
        <v>12</v>
      </c>
      <c r="U11" s="38">
        <v>0</v>
      </c>
      <c r="V11" s="37">
        <v>1</v>
      </c>
      <c r="W11" s="35">
        <f t="shared" si="175"/>
        <v>1</v>
      </c>
      <c r="X11" s="38">
        <v>1</v>
      </c>
      <c r="Y11" s="37">
        <v>43</v>
      </c>
      <c r="Z11" s="35">
        <f t="shared" si="176"/>
        <v>44</v>
      </c>
      <c r="AA11" s="39">
        <f t="shared" si="177"/>
        <v>1</v>
      </c>
      <c r="AB11" s="40">
        <f t="shared" si="178"/>
        <v>180</v>
      </c>
      <c r="AC11" s="41">
        <f t="shared" si="179"/>
        <v>181</v>
      </c>
      <c r="AE11" s="27">
        <f t="shared" ref="AE11:AE37" si="189">AE10+1</f>
        <v>8</v>
      </c>
      <c r="AF11" s="28">
        <v>44826</v>
      </c>
      <c r="AG11" s="29">
        <f t="shared" si="161"/>
        <v>53</v>
      </c>
      <c r="AH11" s="29">
        <f t="shared" si="162"/>
        <v>2</v>
      </c>
      <c r="AI11" s="29">
        <f t="shared" si="163"/>
        <v>12</v>
      </c>
      <c r="AJ11" s="29">
        <f t="shared" si="164"/>
        <v>1</v>
      </c>
      <c r="AK11" s="29">
        <f t="shared" si="165"/>
        <v>66</v>
      </c>
      <c r="AL11" s="29">
        <f t="shared" si="166"/>
        <v>10</v>
      </c>
      <c r="AM11" s="29">
        <f t="shared" si="167"/>
        <v>1</v>
      </c>
      <c r="AN11" s="29">
        <f t="shared" si="168"/>
        <v>44</v>
      </c>
      <c r="AO11" s="17"/>
      <c r="AP11" s="43" t="s">
        <v>42</v>
      </c>
      <c r="AQ11" s="31">
        <f>_xlfn.TINV(0.05,$AZ$3-1)</f>
        <v>2.0555294386428722</v>
      </c>
      <c r="AR11" s="31">
        <f>_xlfn.TINV(0.05,$AZ$3-1)</f>
        <v>2.0555294386428722</v>
      </c>
      <c r="AS11" s="31">
        <f>_xlfn.TINV(0.05,$AZ$3-1)</f>
        <v>2.0555294386428722</v>
      </c>
      <c r="AT11" s="31">
        <f>_xlfn.TINV(0.05,$AZ$3-1)</f>
        <v>2.0555294386428722</v>
      </c>
      <c r="AU11" s="31">
        <f>_xlfn.TINV(0.05,$AZ$3-1)</f>
        <v>2.0555294386428722</v>
      </c>
      <c r="AV11" s="31">
        <f>_xlfn.TINV(0.05,$AZ$3-1)</f>
        <v>2.0555294386428722</v>
      </c>
      <c r="AW11" s="31">
        <f>_xlfn.TINV(0.05,$AZ$3-1)</f>
        <v>2.0555294386428722</v>
      </c>
      <c r="AX11" s="31">
        <f>_xlfn.TINV(0.05,$AZ$3-1)</f>
        <v>2.0555294386428722</v>
      </c>
      <c r="BA11" s="16"/>
      <c r="BB11" s="32">
        <f t="shared" si="180"/>
        <v>11.518518518518519</v>
      </c>
      <c r="BC11" s="32">
        <f t="shared" si="181"/>
        <v>3.333333333333333</v>
      </c>
      <c r="BD11" s="32">
        <f t="shared" si="182"/>
        <v>8.3333333333333321</v>
      </c>
      <c r="BE11" s="32">
        <f t="shared" si="183"/>
        <v>4.6296296296296298</v>
      </c>
      <c r="BF11" s="32">
        <f t="shared" si="184"/>
        <v>4.4444444444444429</v>
      </c>
      <c r="BG11" s="32">
        <f t="shared" si="185"/>
        <v>0.74074074074074048</v>
      </c>
      <c r="BH11" s="32">
        <f t="shared" si="186"/>
        <v>1.6666666666666665</v>
      </c>
      <c r="BI11" s="32">
        <f t="shared" si="187"/>
        <v>12.592592592592595</v>
      </c>
      <c r="BK11" s="17"/>
      <c r="BL11" s="17"/>
      <c r="BM11" s="16"/>
      <c r="BN11" s="17"/>
      <c r="BO11" s="17"/>
      <c r="BP11" s="17"/>
      <c r="BQ11" s="17"/>
      <c r="BR11" s="17"/>
      <c r="BS11" s="17"/>
      <c r="BT11" s="17"/>
      <c r="BU11" s="16"/>
    </row>
    <row r="12" ht="14.25">
      <c r="A12" s="30">
        <f t="shared" si="188"/>
        <v>8</v>
      </c>
      <c r="B12" s="28">
        <v>44826</v>
      </c>
      <c r="C12" s="45">
        <v>0</v>
      </c>
      <c r="D12" s="46">
        <v>53</v>
      </c>
      <c r="E12" s="35">
        <f t="shared" si="169"/>
        <v>53</v>
      </c>
      <c r="F12" s="47">
        <v>0</v>
      </c>
      <c r="G12" s="48">
        <v>2</v>
      </c>
      <c r="H12" s="35">
        <f t="shared" si="170"/>
        <v>2</v>
      </c>
      <c r="I12" s="49">
        <v>0</v>
      </c>
      <c r="J12" s="50">
        <v>12</v>
      </c>
      <c r="K12" s="35">
        <f t="shared" si="171"/>
        <v>12</v>
      </c>
      <c r="L12" s="49">
        <v>0</v>
      </c>
      <c r="M12" s="48">
        <v>1</v>
      </c>
      <c r="N12" s="35">
        <f t="shared" si="172"/>
        <v>1</v>
      </c>
      <c r="O12" s="49">
        <v>0</v>
      </c>
      <c r="P12" s="50">
        <v>66</v>
      </c>
      <c r="Q12" s="35">
        <f t="shared" si="173"/>
        <v>66</v>
      </c>
      <c r="R12" s="49">
        <v>0</v>
      </c>
      <c r="S12" s="48">
        <v>10</v>
      </c>
      <c r="T12" s="35">
        <f t="shared" si="174"/>
        <v>10</v>
      </c>
      <c r="U12" s="49">
        <v>0</v>
      </c>
      <c r="V12" s="48">
        <v>1</v>
      </c>
      <c r="W12" s="35">
        <f t="shared" si="175"/>
        <v>1</v>
      </c>
      <c r="X12" s="49">
        <v>1</v>
      </c>
      <c r="Y12" s="50">
        <v>43</v>
      </c>
      <c r="Z12" s="35">
        <f t="shared" si="176"/>
        <v>44</v>
      </c>
      <c r="AA12" s="39">
        <f t="shared" si="177"/>
        <v>1</v>
      </c>
      <c r="AB12" s="40">
        <f t="shared" si="178"/>
        <v>188</v>
      </c>
      <c r="AC12" s="41">
        <f t="shared" si="179"/>
        <v>189</v>
      </c>
      <c r="AE12" s="27">
        <f t="shared" si="189"/>
        <v>9</v>
      </c>
      <c r="AF12" s="28">
        <v>44827</v>
      </c>
      <c r="AG12" s="29">
        <f t="shared" si="161"/>
        <v>56</v>
      </c>
      <c r="AH12" s="29">
        <f t="shared" si="162"/>
        <v>2</v>
      </c>
      <c r="AI12" s="29">
        <f t="shared" si="163"/>
        <v>12</v>
      </c>
      <c r="AJ12" s="29">
        <f t="shared" si="164"/>
        <v>3</v>
      </c>
      <c r="AK12" s="29">
        <f t="shared" si="165"/>
        <v>65</v>
      </c>
      <c r="AL12" s="29">
        <f t="shared" si="166"/>
        <v>10</v>
      </c>
      <c r="AM12" s="29">
        <f t="shared" si="167"/>
        <v>1</v>
      </c>
      <c r="AN12" s="29">
        <f t="shared" si="168"/>
        <v>45</v>
      </c>
      <c r="AO12" s="17"/>
      <c r="AP12" s="43" t="s">
        <v>43</v>
      </c>
      <c r="AQ12" s="51">
        <f t="shared" ref="AQ12:AQ13" si="190">AQ10*SQRT($AZ$3-1)/SQRT($AZ$3-2+AQ10^2)</f>
        <v>3.0366150013306603</v>
      </c>
      <c r="AR12" s="51">
        <f t="shared" ref="AR12:AR13" si="191">AR10*SQRT($AZ$3-1)/SQRT($AZ$3-2+AR10^2)</f>
        <v>3.0366150013306603</v>
      </c>
      <c r="AS12" s="51">
        <f t="shared" ref="AS12:AS13" si="192">AS10*SQRT($AZ$3-1)/SQRT($AZ$3-2+AS10^2)</f>
        <v>3.0366150013306603</v>
      </c>
      <c r="AT12" s="51">
        <f t="shared" ref="AT12:AT13" si="193">AT10*SQRT($AZ$3-1)/SQRT($AZ$3-2+AT10^2)</f>
        <v>3.0366150013306603</v>
      </c>
      <c r="AU12" s="51">
        <f t="shared" ref="AU12:AU13" si="194">AU10*SQRT($AZ$3-1)/SQRT($AZ$3-2+AU10^2)</f>
        <v>3.0366150013306603</v>
      </c>
      <c r="AV12" s="51">
        <f t="shared" ref="AV12:AV13" si="195">AV10*SQRT($AZ$3-1)/SQRT($AZ$3-2+AV10^2)</f>
        <v>3.0366150013306603</v>
      </c>
      <c r="AW12" s="51">
        <f t="shared" ref="AW12:AW13" si="196">AW10*SQRT($AZ$3-1)/SQRT($AZ$3-2+AW10^2)</f>
        <v>3.0366150013306603</v>
      </c>
      <c r="AX12" s="51">
        <f t="shared" ref="AX12:AX13" si="197">AX10*SQRT($AZ$3-1)/SQRT($AZ$3-2+AX10^2)</f>
        <v>3.0366150013306603</v>
      </c>
      <c r="BA12" s="16"/>
      <c r="BB12" s="32">
        <f t="shared" si="180"/>
        <v>8.518518518518519</v>
      </c>
      <c r="BC12" s="32">
        <f t="shared" si="181"/>
        <v>3.333333333333333</v>
      </c>
      <c r="BD12" s="32">
        <f t="shared" si="182"/>
        <v>8.3333333333333321</v>
      </c>
      <c r="BE12" s="32">
        <f t="shared" si="183"/>
        <v>2.6296296296296298</v>
      </c>
      <c r="BF12" s="32">
        <f t="shared" si="184"/>
        <v>5.4444444444444429</v>
      </c>
      <c r="BG12" s="32">
        <f t="shared" si="185"/>
        <v>0.74074074074074048</v>
      </c>
      <c r="BH12" s="32">
        <f t="shared" si="186"/>
        <v>1.6666666666666665</v>
      </c>
      <c r="BI12" s="32">
        <f t="shared" si="187"/>
        <v>11.592592592592595</v>
      </c>
      <c r="BK12" s="17"/>
      <c r="BL12" s="17"/>
      <c r="BM12" s="16"/>
      <c r="BN12" s="17"/>
      <c r="BO12" s="17"/>
      <c r="BP12" s="17"/>
      <c r="BQ12" s="17"/>
      <c r="BR12" s="17"/>
      <c r="BS12" s="17"/>
      <c r="BT12" s="17"/>
      <c r="BU12" s="16"/>
    </row>
    <row r="13" ht="14.25">
      <c r="A13" s="30">
        <f t="shared" si="188"/>
        <v>9</v>
      </c>
      <c r="B13" s="28">
        <v>44827</v>
      </c>
      <c r="C13" s="52">
        <v>0</v>
      </c>
      <c r="D13" s="46">
        <v>56</v>
      </c>
      <c r="E13" s="35">
        <f t="shared" si="169"/>
        <v>56</v>
      </c>
      <c r="F13" s="52">
        <v>0</v>
      </c>
      <c r="G13" s="46">
        <v>2</v>
      </c>
      <c r="H13" s="35">
        <f t="shared" si="170"/>
        <v>2</v>
      </c>
      <c r="I13" s="52">
        <v>1</v>
      </c>
      <c r="J13" s="46">
        <v>11</v>
      </c>
      <c r="K13" s="35">
        <f t="shared" si="171"/>
        <v>12</v>
      </c>
      <c r="L13" s="52">
        <v>1</v>
      </c>
      <c r="M13" s="46">
        <v>2</v>
      </c>
      <c r="N13" s="35">
        <f t="shared" si="172"/>
        <v>3</v>
      </c>
      <c r="O13" s="52">
        <v>0</v>
      </c>
      <c r="P13" s="46">
        <v>65</v>
      </c>
      <c r="Q13" s="35">
        <f t="shared" si="173"/>
        <v>65</v>
      </c>
      <c r="R13" s="52">
        <v>0</v>
      </c>
      <c r="S13" s="46">
        <v>10</v>
      </c>
      <c r="T13" s="35">
        <f t="shared" si="174"/>
        <v>10</v>
      </c>
      <c r="U13" s="52">
        <v>0</v>
      </c>
      <c r="V13" s="46">
        <v>1</v>
      </c>
      <c r="W13" s="35">
        <f t="shared" si="175"/>
        <v>1</v>
      </c>
      <c r="X13" s="52">
        <v>1</v>
      </c>
      <c r="Y13" s="46">
        <v>44</v>
      </c>
      <c r="Z13" s="35">
        <f t="shared" si="176"/>
        <v>45</v>
      </c>
      <c r="AA13" s="39">
        <f t="shared" si="177"/>
        <v>3</v>
      </c>
      <c r="AB13" s="40">
        <f t="shared" si="178"/>
        <v>191</v>
      </c>
      <c r="AC13" s="41">
        <f t="shared" si="179"/>
        <v>194</v>
      </c>
      <c r="AE13" s="27">
        <f t="shared" si="189"/>
        <v>10</v>
      </c>
      <c r="AF13" s="28">
        <v>44830</v>
      </c>
      <c r="AG13" s="29">
        <f t="shared" si="161"/>
        <v>60</v>
      </c>
      <c r="AH13" s="29">
        <f t="shared" si="162"/>
        <v>2</v>
      </c>
      <c r="AI13" s="29">
        <f t="shared" si="163"/>
        <v>15</v>
      </c>
      <c r="AJ13" s="29">
        <f t="shared" si="164"/>
        <v>3</v>
      </c>
      <c r="AK13" s="29">
        <f t="shared" si="165"/>
        <v>70</v>
      </c>
      <c r="AL13" s="29">
        <f t="shared" si="166"/>
        <v>10</v>
      </c>
      <c r="AM13" s="29">
        <f t="shared" si="167"/>
        <v>1</v>
      </c>
      <c r="AN13" s="29">
        <f t="shared" si="168"/>
        <v>53</v>
      </c>
      <c r="AO13" s="17"/>
      <c r="AP13" s="43" t="s">
        <v>45</v>
      </c>
      <c r="AQ13" s="51">
        <f t="shared" si="190"/>
        <v>1.9387937880700343</v>
      </c>
      <c r="AR13" s="51">
        <f t="shared" si="191"/>
        <v>1.9387937880700343</v>
      </c>
      <c r="AS13" s="51">
        <f t="shared" si="192"/>
        <v>1.9387937880700343</v>
      </c>
      <c r="AT13" s="51">
        <f t="shared" si="193"/>
        <v>1.9387937880700343</v>
      </c>
      <c r="AU13" s="51">
        <f t="shared" si="194"/>
        <v>1.9387937880700343</v>
      </c>
      <c r="AV13" s="51">
        <f t="shared" si="195"/>
        <v>1.9387937880700343</v>
      </c>
      <c r="AW13" s="51">
        <f t="shared" si="196"/>
        <v>1.9387937880700343</v>
      </c>
      <c r="AX13" s="51">
        <f t="shared" si="197"/>
        <v>1.9387937880700343</v>
      </c>
      <c r="BA13" s="17"/>
      <c r="BB13" s="32">
        <f t="shared" si="180"/>
        <v>4.518518518518519</v>
      </c>
      <c r="BC13" s="32">
        <f t="shared" si="181"/>
        <v>3.333333333333333</v>
      </c>
      <c r="BD13" s="32">
        <f t="shared" si="182"/>
        <v>5.3333333333333321</v>
      </c>
      <c r="BE13" s="32">
        <f t="shared" si="183"/>
        <v>2.6296296296296298</v>
      </c>
      <c r="BF13" s="32">
        <f t="shared" si="184"/>
        <v>0.44444444444444287</v>
      </c>
      <c r="BG13" s="32">
        <f t="shared" si="185"/>
        <v>0.74074074074074048</v>
      </c>
      <c r="BH13" s="32">
        <f t="shared" si="186"/>
        <v>1.6666666666666665</v>
      </c>
      <c r="BI13" s="32">
        <f t="shared" si="187"/>
        <v>3.5925925925925952</v>
      </c>
      <c r="BJ13" s="16"/>
      <c r="BK13" s="17"/>
      <c r="BL13" s="17"/>
      <c r="BM13" s="17"/>
      <c r="BN13" s="17"/>
      <c r="BO13" s="17"/>
      <c r="BP13" s="17"/>
      <c r="BQ13" s="17"/>
      <c r="BR13" s="17"/>
      <c r="BS13" s="17"/>
      <c r="BT13" s="17"/>
      <c r="BU13" s="16"/>
      <c r="BV13" s="16"/>
      <c r="BW13" s="16"/>
      <c r="BX13" s="16"/>
      <c r="BY13" s="16"/>
      <c r="BZ13" s="16"/>
      <c r="CA13" s="16"/>
      <c r="CB13" s="16"/>
      <c r="CC13" s="16"/>
      <c r="CD13" s="16"/>
      <c r="CE13" s="16"/>
      <c r="CF13" s="16"/>
      <c r="CG13" s="16"/>
    </row>
    <row r="14" ht="14.25">
      <c r="A14" s="30">
        <f t="shared" si="188"/>
        <v>10</v>
      </c>
      <c r="B14" s="28">
        <v>44830</v>
      </c>
      <c r="C14" s="53">
        <v>0</v>
      </c>
      <c r="D14" s="46">
        <v>60</v>
      </c>
      <c r="E14" s="35">
        <f t="shared" si="169"/>
        <v>60</v>
      </c>
      <c r="F14" s="53">
        <v>0</v>
      </c>
      <c r="G14" s="50">
        <v>2</v>
      </c>
      <c r="H14" s="35">
        <f t="shared" si="170"/>
        <v>2</v>
      </c>
      <c r="I14" s="53">
        <v>1</v>
      </c>
      <c r="J14" s="50">
        <v>14</v>
      </c>
      <c r="K14" s="35">
        <f t="shared" si="171"/>
        <v>15</v>
      </c>
      <c r="L14" s="53">
        <v>0</v>
      </c>
      <c r="M14" s="50">
        <v>3</v>
      </c>
      <c r="N14" s="35">
        <f t="shared" si="172"/>
        <v>3</v>
      </c>
      <c r="O14" s="53">
        <v>1</v>
      </c>
      <c r="P14" s="50">
        <v>69</v>
      </c>
      <c r="Q14" s="35">
        <f t="shared" si="173"/>
        <v>70</v>
      </c>
      <c r="R14" s="53">
        <v>0</v>
      </c>
      <c r="S14" s="50">
        <v>10</v>
      </c>
      <c r="T14" s="35">
        <f t="shared" si="174"/>
        <v>10</v>
      </c>
      <c r="U14" s="53">
        <v>0</v>
      </c>
      <c r="V14" s="50">
        <v>1</v>
      </c>
      <c r="W14" s="35">
        <f t="shared" si="175"/>
        <v>1</v>
      </c>
      <c r="X14" s="53">
        <v>2</v>
      </c>
      <c r="Y14" s="50">
        <v>51</v>
      </c>
      <c r="Z14" s="35">
        <f t="shared" si="176"/>
        <v>53</v>
      </c>
      <c r="AA14" s="39">
        <f t="shared" si="177"/>
        <v>4</v>
      </c>
      <c r="AB14" s="40">
        <f t="shared" si="178"/>
        <v>210</v>
      </c>
      <c r="AC14" s="41">
        <f t="shared" si="179"/>
        <v>214</v>
      </c>
      <c r="AE14" s="27">
        <f t="shared" si="189"/>
        <v>11</v>
      </c>
      <c r="AF14" s="54">
        <v>44831</v>
      </c>
      <c r="AG14" s="29">
        <f t="shared" si="161"/>
        <v>60</v>
      </c>
      <c r="AH14" s="29">
        <f t="shared" si="162"/>
        <v>3</v>
      </c>
      <c r="AI14" s="29">
        <f t="shared" si="163"/>
        <v>15</v>
      </c>
      <c r="AJ14" s="29">
        <f t="shared" si="164"/>
        <v>2</v>
      </c>
      <c r="AK14" s="29">
        <f t="shared" si="165"/>
        <v>71</v>
      </c>
      <c r="AL14" s="29">
        <f t="shared" si="166"/>
        <v>10</v>
      </c>
      <c r="AM14" s="29">
        <f t="shared" si="167"/>
        <v>0</v>
      </c>
      <c r="AN14" s="29">
        <f t="shared" si="168"/>
        <v>59</v>
      </c>
      <c r="AO14" s="17"/>
      <c r="AP14" s="43" t="s">
        <v>47</v>
      </c>
      <c r="AQ14" s="55" t="str">
        <f>IF(AQ9&lt;AQ13,IF(AQ9&gt;AQ10,"YES","V"),"NO")</f>
        <v>NO</v>
      </c>
      <c r="AR14" s="55" t="str">
        <f>IF(AR9&lt;AR13,IF(AR9&gt;AR10,"YES","V"),"NO")</f>
        <v>NO</v>
      </c>
      <c r="AS14" s="55" t="str">
        <f>IF(AS9&lt;AS13,IF(AS9&gt;AS10,"YES","V"),"NO")</f>
        <v>NO</v>
      </c>
      <c r="AT14" s="55" t="str">
        <f>IF(AT9&lt;AT13,IF(AT9&gt;AT10,"YES","V"),"NO")</f>
        <v>V</v>
      </c>
      <c r="AU14" s="55" t="str">
        <f>IF(AU9&lt;AU13,IF(AU9&gt;AU10,"YES","V"),"NO")</f>
        <v>V</v>
      </c>
      <c r="AV14" s="55" t="str">
        <f>IF(AV9&lt;AV13,IF(AV9&gt;AV10,"YES","V"),"NO")</f>
        <v>V</v>
      </c>
      <c r="AW14" s="55" t="str">
        <f>IF(AW9&lt;AW13,IF(AW9&gt;AW10,"YES","V"),"NO")</f>
        <v>V</v>
      </c>
      <c r="AX14" s="55" t="str">
        <f>IF(AX9&lt;AX13,IF(AX9&gt;AX10,"YES","V"),"NO")</f>
        <v>V</v>
      </c>
      <c r="BA14" s="17"/>
      <c r="BB14" s="32">
        <f t="shared" si="180"/>
        <v>4.518518518518519</v>
      </c>
      <c r="BC14" s="32">
        <f t="shared" si="181"/>
        <v>2.333333333333333</v>
      </c>
      <c r="BD14" s="32">
        <f t="shared" si="182"/>
        <v>5.3333333333333321</v>
      </c>
      <c r="BE14" s="32">
        <f t="shared" si="183"/>
        <v>3.6296296296296298</v>
      </c>
      <c r="BF14" s="32">
        <f t="shared" si="184"/>
        <v>0.55555555555555713</v>
      </c>
      <c r="BG14" s="32">
        <f t="shared" si="185"/>
        <v>0.74074074074074048</v>
      </c>
      <c r="BH14" s="32">
        <f t="shared" si="186"/>
        <v>2.6666666666666665</v>
      </c>
      <c r="BI14" s="32">
        <f t="shared" si="187"/>
        <v>2.4074074074074048</v>
      </c>
      <c r="BJ14" s="16"/>
      <c r="BK14" s="17"/>
      <c r="BL14" s="17"/>
      <c r="BM14" s="17"/>
      <c r="BN14" s="17"/>
      <c r="BO14" s="17"/>
      <c r="BP14" s="17"/>
      <c r="BQ14" s="17"/>
      <c r="BR14" s="17"/>
      <c r="BS14" s="17"/>
      <c r="BT14" s="17"/>
      <c r="BU14" s="16"/>
      <c r="BV14" s="16"/>
      <c r="BW14" s="16"/>
      <c r="BX14" s="16"/>
      <c r="BY14" s="16"/>
      <c r="BZ14" s="16"/>
      <c r="CA14" s="16"/>
      <c r="CB14" s="16"/>
      <c r="CC14" s="16"/>
      <c r="CD14" s="16"/>
      <c r="CE14" s="16"/>
      <c r="CF14" s="16"/>
      <c r="CG14" s="16"/>
    </row>
    <row r="15" ht="14.25">
      <c r="A15" s="30">
        <f t="shared" si="188"/>
        <v>11</v>
      </c>
      <c r="B15" s="54">
        <v>44831</v>
      </c>
      <c r="C15" s="56">
        <v>0</v>
      </c>
      <c r="D15" s="57">
        <v>60</v>
      </c>
      <c r="E15" s="58">
        <f t="shared" si="169"/>
        <v>60</v>
      </c>
      <c r="F15" s="56">
        <v>1</v>
      </c>
      <c r="G15" s="59">
        <v>2</v>
      </c>
      <c r="H15" s="58">
        <f t="shared" si="170"/>
        <v>3</v>
      </c>
      <c r="I15" s="56">
        <v>0</v>
      </c>
      <c r="J15" s="59">
        <v>15</v>
      </c>
      <c r="K15" s="58">
        <f t="shared" si="171"/>
        <v>15</v>
      </c>
      <c r="L15" s="56">
        <v>0</v>
      </c>
      <c r="M15" s="59">
        <v>2</v>
      </c>
      <c r="N15" s="58">
        <f t="shared" si="172"/>
        <v>2</v>
      </c>
      <c r="O15" s="56">
        <v>2</v>
      </c>
      <c r="P15" s="59">
        <v>69</v>
      </c>
      <c r="Q15" s="58">
        <f t="shared" si="173"/>
        <v>71</v>
      </c>
      <c r="R15" s="56">
        <v>0</v>
      </c>
      <c r="S15" s="59">
        <v>10</v>
      </c>
      <c r="T15" s="58">
        <f t="shared" si="174"/>
        <v>10</v>
      </c>
      <c r="U15" s="56">
        <v>0</v>
      </c>
      <c r="V15" s="59">
        <v>0</v>
      </c>
      <c r="W15" s="58">
        <f t="shared" si="175"/>
        <v>0</v>
      </c>
      <c r="X15" s="56">
        <v>1</v>
      </c>
      <c r="Y15" s="59">
        <v>58</v>
      </c>
      <c r="Z15" s="58">
        <f t="shared" si="176"/>
        <v>59</v>
      </c>
      <c r="AA15" s="39">
        <f t="shared" si="177"/>
        <v>4</v>
      </c>
      <c r="AB15" s="40">
        <f t="shared" si="178"/>
        <v>216</v>
      </c>
      <c r="AC15" s="41">
        <f t="shared" si="179"/>
        <v>220</v>
      </c>
      <c r="AE15" s="27">
        <f t="shared" si="189"/>
        <v>12</v>
      </c>
      <c r="AF15" s="54">
        <v>44832</v>
      </c>
      <c r="AG15" s="29">
        <f t="shared" si="161"/>
        <v>62</v>
      </c>
      <c r="AH15" s="29">
        <f t="shared" si="162"/>
        <v>5</v>
      </c>
      <c r="AI15" s="29">
        <f t="shared" si="163"/>
        <v>15</v>
      </c>
      <c r="AJ15" s="29">
        <f t="shared" si="164"/>
        <v>2</v>
      </c>
      <c r="AK15" s="29">
        <f t="shared" si="165"/>
        <v>73</v>
      </c>
      <c r="AL15" s="29">
        <f t="shared" si="166"/>
        <v>10</v>
      </c>
      <c r="AM15" s="29">
        <f t="shared" si="167"/>
        <v>1</v>
      </c>
      <c r="AN15" s="29">
        <f t="shared" si="168"/>
        <v>58</v>
      </c>
      <c r="AO15" s="17"/>
      <c r="AP15" s="17"/>
      <c r="AQ15" s="60"/>
      <c r="AR15" s="60"/>
      <c r="AS15" s="60"/>
      <c r="AT15" s="60"/>
      <c r="AU15" s="60"/>
      <c r="AV15" s="60" t="s">
        <v>49</v>
      </c>
      <c r="AW15" s="60"/>
      <c r="AX15" s="60"/>
      <c r="BA15" s="17"/>
      <c r="BB15" s="32">
        <f t="shared" si="180"/>
        <v>2.518518518518519</v>
      </c>
      <c r="BC15" s="32">
        <f t="shared" si="181"/>
        <v>0.33333333333333304</v>
      </c>
      <c r="BD15" s="32">
        <f t="shared" si="182"/>
        <v>5.3333333333333321</v>
      </c>
      <c r="BE15" s="32">
        <f t="shared" si="183"/>
        <v>3.6296296296296298</v>
      </c>
      <c r="BF15" s="32">
        <f t="shared" si="184"/>
        <v>2.5555555555555571</v>
      </c>
      <c r="BG15" s="32">
        <f t="shared" si="185"/>
        <v>0.74074074074074048</v>
      </c>
      <c r="BH15" s="32">
        <f t="shared" si="186"/>
        <v>1.6666666666666665</v>
      </c>
      <c r="BI15" s="32">
        <f t="shared" si="187"/>
        <v>1.4074074074074048</v>
      </c>
      <c r="BJ15" s="61"/>
      <c r="BK15" s="17"/>
      <c r="BL15" s="17"/>
      <c r="BM15" s="17"/>
      <c r="BN15" s="17"/>
      <c r="BO15" s="17"/>
      <c r="BP15" s="17"/>
      <c r="BQ15" s="17"/>
      <c r="BR15" s="17"/>
      <c r="BS15" s="17"/>
      <c r="BT15" s="17"/>
      <c r="BU15" s="16"/>
      <c r="BV15" s="16"/>
      <c r="BW15" s="16"/>
      <c r="BX15" s="16"/>
      <c r="BY15" s="16"/>
      <c r="BZ15" s="16"/>
      <c r="CA15" s="16"/>
      <c r="CB15" s="16"/>
      <c r="CC15" s="16"/>
      <c r="CD15" s="16"/>
      <c r="CE15" s="16"/>
      <c r="CF15" s="16"/>
      <c r="CG15" s="16"/>
    </row>
    <row r="16" ht="14.25">
      <c r="A16" s="30">
        <f t="shared" si="188"/>
        <v>12</v>
      </c>
      <c r="B16" s="54">
        <v>44832</v>
      </c>
      <c r="C16" s="62">
        <v>0</v>
      </c>
      <c r="D16" s="50">
        <v>62</v>
      </c>
      <c r="E16" s="35">
        <v>62</v>
      </c>
      <c r="F16" s="53">
        <v>1</v>
      </c>
      <c r="G16" s="50">
        <v>4</v>
      </c>
      <c r="H16" s="35">
        <v>5</v>
      </c>
      <c r="I16" s="53">
        <v>0</v>
      </c>
      <c r="J16" s="50">
        <v>15</v>
      </c>
      <c r="K16" s="35">
        <v>15</v>
      </c>
      <c r="L16" s="53">
        <v>0</v>
      </c>
      <c r="M16" s="50">
        <v>2</v>
      </c>
      <c r="N16" s="35">
        <v>2</v>
      </c>
      <c r="O16" s="53">
        <v>2</v>
      </c>
      <c r="P16" s="50">
        <v>71</v>
      </c>
      <c r="Q16" s="35">
        <v>73</v>
      </c>
      <c r="R16" s="53">
        <v>0</v>
      </c>
      <c r="S16" s="50">
        <v>10</v>
      </c>
      <c r="T16" s="35">
        <v>10</v>
      </c>
      <c r="U16" s="53">
        <v>0</v>
      </c>
      <c r="V16" s="50">
        <v>1</v>
      </c>
      <c r="W16" s="35">
        <v>1</v>
      </c>
      <c r="X16" s="53">
        <v>1</v>
      </c>
      <c r="Y16" s="50">
        <v>57</v>
      </c>
      <c r="Z16" s="35">
        <v>58</v>
      </c>
      <c r="AA16" s="39">
        <f t="shared" si="177"/>
        <v>4</v>
      </c>
      <c r="AB16" s="40">
        <f t="shared" si="178"/>
        <v>222</v>
      </c>
      <c r="AC16" s="41">
        <f t="shared" si="179"/>
        <v>226</v>
      </c>
      <c r="AE16" s="27">
        <f t="shared" si="189"/>
        <v>13</v>
      </c>
      <c r="AF16" s="54">
        <v>44833</v>
      </c>
      <c r="AG16" s="29">
        <f t="shared" si="161"/>
        <v>64</v>
      </c>
      <c r="AH16" s="29">
        <f t="shared" si="162"/>
        <v>6</v>
      </c>
      <c r="AI16" s="29">
        <f t="shared" si="163"/>
        <v>15</v>
      </c>
      <c r="AJ16" s="29">
        <f t="shared" si="164"/>
        <v>3</v>
      </c>
      <c r="AK16" s="29">
        <f t="shared" si="165"/>
        <v>74</v>
      </c>
      <c r="AL16" s="29">
        <f t="shared" si="166"/>
        <v>9</v>
      </c>
      <c r="AM16" s="29">
        <f t="shared" si="167"/>
        <v>3</v>
      </c>
      <c r="AN16" s="29">
        <f t="shared" si="168"/>
        <v>59</v>
      </c>
      <c r="AO16" s="17"/>
      <c r="AP16" s="17"/>
      <c r="AQ16" s="60"/>
      <c r="AR16" s="60"/>
      <c r="AS16" s="60"/>
      <c r="AT16" s="60"/>
      <c r="AU16" s="60"/>
      <c r="AV16" s="60"/>
      <c r="AW16" s="60"/>
      <c r="AX16" s="60"/>
      <c r="BA16" s="17"/>
      <c r="BB16" s="32">
        <f t="shared" si="180"/>
        <v>0.51851851851851904</v>
      </c>
      <c r="BC16" s="32">
        <f t="shared" si="181"/>
        <v>0.66666666666666696</v>
      </c>
      <c r="BD16" s="32">
        <f t="shared" si="182"/>
        <v>5.3333333333333321</v>
      </c>
      <c r="BE16" s="32">
        <f t="shared" si="183"/>
        <v>2.6296296296296298</v>
      </c>
      <c r="BF16" s="32">
        <f t="shared" si="184"/>
        <v>3.5555555555555571</v>
      </c>
      <c r="BG16" s="32">
        <f t="shared" si="185"/>
        <v>1.7407407407407405</v>
      </c>
      <c r="BH16" s="32">
        <f t="shared" si="186"/>
        <v>0.33333333333333348</v>
      </c>
      <c r="BI16" s="32">
        <f t="shared" si="187"/>
        <v>2.4074074074074048</v>
      </c>
      <c r="BJ16" s="16"/>
      <c r="BK16" s="17"/>
      <c r="BL16" s="17"/>
      <c r="BM16" s="17"/>
      <c r="BN16" s="17"/>
      <c r="BO16" s="17"/>
      <c r="BP16" s="17"/>
      <c r="BQ16" s="17"/>
      <c r="BR16" s="17"/>
      <c r="BS16" s="17"/>
      <c r="BT16" s="17"/>
      <c r="BU16" s="16"/>
      <c r="BV16" s="16"/>
      <c r="BW16" s="16"/>
      <c r="BX16" s="16"/>
      <c r="BY16" s="16"/>
      <c r="BZ16" s="16"/>
      <c r="CA16" s="16"/>
      <c r="CB16" s="16"/>
      <c r="CC16" s="16"/>
      <c r="CD16" s="16"/>
      <c r="CE16" s="16"/>
      <c r="CF16" s="16"/>
      <c r="CG16" s="16"/>
    </row>
    <row r="17" ht="14.25">
      <c r="A17" s="30">
        <f t="shared" si="188"/>
        <v>13</v>
      </c>
      <c r="B17" s="54">
        <v>44833</v>
      </c>
      <c r="C17" s="62">
        <v>1</v>
      </c>
      <c r="D17" s="46">
        <v>63</v>
      </c>
      <c r="E17" s="35">
        <v>64</v>
      </c>
      <c r="F17" s="53">
        <v>1</v>
      </c>
      <c r="G17" s="50">
        <v>5</v>
      </c>
      <c r="H17" s="44">
        <v>6</v>
      </c>
      <c r="I17" s="53">
        <v>0</v>
      </c>
      <c r="J17" s="50">
        <v>15</v>
      </c>
      <c r="K17" s="44">
        <v>15</v>
      </c>
      <c r="L17" s="53">
        <v>0</v>
      </c>
      <c r="M17" s="50">
        <v>3</v>
      </c>
      <c r="N17" s="44">
        <v>3</v>
      </c>
      <c r="O17" s="53">
        <v>2</v>
      </c>
      <c r="P17" s="50">
        <v>72</v>
      </c>
      <c r="Q17" s="44">
        <v>74</v>
      </c>
      <c r="R17" s="53">
        <v>0</v>
      </c>
      <c r="S17" s="50">
        <v>9</v>
      </c>
      <c r="T17" s="44">
        <v>9</v>
      </c>
      <c r="U17" s="53">
        <v>0</v>
      </c>
      <c r="V17" s="50">
        <v>3</v>
      </c>
      <c r="W17" s="44">
        <v>3</v>
      </c>
      <c r="X17" s="53">
        <v>1</v>
      </c>
      <c r="Y17" s="50">
        <v>58</v>
      </c>
      <c r="Z17" s="44">
        <v>59</v>
      </c>
      <c r="AA17" s="39">
        <f t="shared" si="177"/>
        <v>5</v>
      </c>
      <c r="AB17" s="40">
        <f t="shared" si="178"/>
        <v>228</v>
      </c>
      <c r="AC17" s="41">
        <f t="shared" si="179"/>
        <v>233</v>
      </c>
      <c r="AE17" s="27">
        <f t="shared" si="189"/>
        <v>14</v>
      </c>
      <c r="AF17" s="54">
        <v>44834</v>
      </c>
      <c r="AG17" s="29">
        <f t="shared" si="161"/>
        <v>65</v>
      </c>
      <c r="AH17" s="29">
        <f t="shared" si="162"/>
        <v>7</v>
      </c>
      <c r="AI17" s="29">
        <f t="shared" si="163"/>
        <v>14</v>
      </c>
      <c r="AJ17" s="29">
        <f t="shared" si="164"/>
        <v>3</v>
      </c>
      <c r="AK17" s="29">
        <f t="shared" si="165"/>
        <v>75</v>
      </c>
      <c r="AL17" s="29">
        <f t="shared" si="166"/>
        <v>9</v>
      </c>
      <c r="AM17" s="29">
        <f t="shared" si="167"/>
        <v>3</v>
      </c>
      <c r="AN17" s="29">
        <f t="shared" si="168"/>
        <v>61</v>
      </c>
      <c r="AO17" s="17"/>
      <c r="AP17" s="17"/>
      <c r="AQ17" s="60"/>
      <c r="AR17" s="60"/>
      <c r="AS17" s="60"/>
      <c r="AT17" s="60"/>
      <c r="AU17" s="60"/>
      <c r="AV17" s="60"/>
      <c r="AW17" s="60"/>
      <c r="AX17" s="60"/>
      <c r="BA17" s="16"/>
      <c r="BB17" s="32">
        <f t="shared" si="180"/>
        <v>0.48148148148148096</v>
      </c>
      <c r="BC17" s="32">
        <f t="shared" si="181"/>
        <v>1.666666666666667</v>
      </c>
      <c r="BD17" s="32">
        <f t="shared" si="182"/>
        <v>6.3333333333333321</v>
      </c>
      <c r="BE17" s="32">
        <f t="shared" si="183"/>
        <v>2.6296296296296298</v>
      </c>
      <c r="BF17" s="32">
        <f t="shared" si="184"/>
        <v>4.5555555555555571</v>
      </c>
      <c r="BG17" s="32">
        <f t="shared" si="185"/>
        <v>1.7407407407407405</v>
      </c>
      <c r="BH17" s="32">
        <f t="shared" si="186"/>
        <v>0.33333333333333348</v>
      </c>
      <c r="BI17" s="32">
        <f t="shared" si="187"/>
        <v>4.4074074074074048</v>
      </c>
      <c r="BJ17" s="16"/>
      <c r="BK17" s="17"/>
      <c r="BL17" s="17"/>
      <c r="BM17" s="16"/>
      <c r="BN17" s="17"/>
      <c r="BO17" s="17"/>
      <c r="BP17" s="17"/>
      <c r="BQ17" s="17"/>
      <c r="BR17" s="17"/>
      <c r="BS17" s="17"/>
      <c r="BT17" s="17"/>
      <c r="BU17" s="16"/>
      <c r="BV17" s="16"/>
      <c r="BW17" s="16"/>
      <c r="BX17" s="16"/>
      <c r="BY17" s="16"/>
      <c r="BZ17" s="16"/>
      <c r="CA17" s="16"/>
      <c r="CB17" s="16"/>
      <c r="CC17" s="16"/>
      <c r="CD17" s="16"/>
      <c r="CE17" s="16"/>
      <c r="CF17" s="16"/>
      <c r="CG17" s="16"/>
      <c r="CH17" s="16"/>
      <c r="CI17" s="16"/>
    </row>
    <row r="18" ht="14.25">
      <c r="A18" s="30">
        <f t="shared" si="188"/>
        <v>14</v>
      </c>
      <c r="B18" s="54">
        <v>44834</v>
      </c>
      <c r="C18" s="62">
        <v>1</v>
      </c>
      <c r="D18" s="46">
        <v>64</v>
      </c>
      <c r="E18" s="35">
        <v>65</v>
      </c>
      <c r="F18" s="53">
        <v>1</v>
      </c>
      <c r="G18" s="50">
        <v>6</v>
      </c>
      <c r="H18" s="44">
        <v>7</v>
      </c>
      <c r="I18" s="53">
        <v>0</v>
      </c>
      <c r="J18" s="50">
        <v>14</v>
      </c>
      <c r="K18" s="44">
        <v>14</v>
      </c>
      <c r="L18" s="53">
        <v>0</v>
      </c>
      <c r="M18" s="50">
        <v>3</v>
      </c>
      <c r="N18" s="44">
        <v>3</v>
      </c>
      <c r="O18" s="53">
        <v>2</v>
      </c>
      <c r="P18" s="50">
        <v>73</v>
      </c>
      <c r="Q18" s="44">
        <v>75</v>
      </c>
      <c r="R18" s="53">
        <v>0</v>
      </c>
      <c r="S18" s="50">
        <v>9</v>
      </c>
      <c r="T18" s="44">
        <v>9</v>
      </c>
      <c r="U18" s="53">
        <v>0</v>
      </c>
      <c r="V18" s="50">
        <v>3</v>
      </c>
      <c r="W18" s="44">
        <v>3</v>
      </c>
      <c r="X18" s="53">
        <v>1</v>
      </c>
      <c r="Y18" s="50">
        <v>60</v>
      </c>
      <c r="Z18" s="44">
        <v>61</v>
      </c>
      <c r="AA18" s="39">
        <f t="shared" si="177"/>
        <v>5</v>
      </c>
      <c r="AB18" s="40">
        <f t="shared" si="178"/>
        <v>232</v>
      </c>
      <c r="AC18" s="41">
        <f t="shared" si="179"/>
        <v>237</v>
      </c>
      <c r="AE18" s="27">
        <f t="shared" si="189"/>
        <v>15</v>
      </c>
      <c r="AF18" s="54">
        <v>44835</v>
      </c>
      <c r="AG18" s="29">
        <f t="shared" si="161"/>
        <v>64</v>
      </c>
      <c r="AH18" s="29">
        <f t="shared" si="162"/>
        <v>6</v>
      </c>
      <c r="AI18" s="29">
        <f t="shared" si="163"/>
        <v>15</v>
      </c>
      <c r="AJ18" s="29">
        <f t="shared" si="164"/>
        <v>4</v>
      </c>
      <c r="AK18" s="29">
        <f t="shared" si="165"/>
        <v>76</v>
      </c>
      <c r="AL18" s="29">
        <f t="shared" si="166"/>
        <v>8</v>
      </c>
      <c r="AM18" s="29">
        <f t="shared" si="167"/>
        <v>4</v>
      </c>
      <c r="AN18" s="29">
        <f t="shared" si="168"/>
        <v>61</v>
      </c>
      <c r="AO18" s="17"/>
      <c r="AP18" s="17"/>
      <c r="AQ18" s="60"/>
      <c r="AR18" s="60"/>
      <c r="AS18" s="60"/>
      <c r="AT18" s="60"/>
      <c r="AU18" s="60"/>
      <c r="AV18" s="60"/>
      <c r="AW18" s="60"/>
      <c r="AX18" s="60"/>
      <c r="BA18" s="16"/>
      <c r="BB18" s="32">
        <f t="shared" si="180"/>
        <v>0.51851851851851904</v>
      </c>
      <c r="BC18" s="32">
        <f t="shared" si="181"/>
        <v>0.66666666666666696</v>
      </c>
      <c r="BD18" s="32">
        <f t="shared" si="182"/>
        <v>5.3333333333333321</v>
      </c>
      <c r="BE18" s="32">
        <f t="shared" si="183"/>
        <v>1.6296296296296298</v>
      </c>
      <c r="BF18" s="32">
        <f t="shared" si="184"/>
        <v>5.5555555555555571</v>
      </c>
      <c r="BG18" s="32">
        <f t="shared" si="185"/>
        <v>2.7407407407407405</v>
      </c>
      <c r="BH18" s="32">
        <f t="shared" si="186"/>
        <v>1.3333333333333335</v>
      </c>
      <c r="BI18" s="32">
        <f t="shared" si="187"/>
        <v>4.4074074074074048</v>
      </c>
      <c r="BJ18" s="16"/>
      <c r="BK18" s="17"/>
      <c r="BL18" s="17"/>
      <c r="BM18" s="16"/>
      <c r="BN18" s="17"/>
      <c r="BO18" s="17"/>
      <c r="BP18" s="17"/>
      <c r="BQ18" s="17"/>
      <c r="BR18" s="17"/>
      <c r="BS18" s="17"/>
      <c r="BT18" s="17"/>
      <c r="BU18" s="16"/>
      <c r="BV18" s="16"/>
      <c r="BW18" s="16"/>
      <c r="BX18" s="16"/>
      <c r="BY18" s="16"/>
      <c r="BZ18" s="16"/>
      <c r="CA18" s="16"/>
      <c r="CB18" s="16"/>
      <c r="CC18" s="16"/>
      <c r="CD18" s="16"/>
      <c r="CE18" s="16"/>
      <c r="CF18" s="16"/>
      <c r="CG18" s="16"/>
      <c r="CH18" s="16"/>
      <c r="CI18" s="16"/>
    </row>
    <row r="19" ht="14.25">
      <c r="A19" s="30">
        <f t="shared" si="188"/>
        <v>15</v>
      </c>
      <c r="B19" s="54">
        <v>44835</v>
      </c>
      <c r="C19" s="62">
        <v>1</v>
      </c>
      <c r="D19" s="46">
        <v>63</v>
      </c>
      <c r="E19" s="35">
        <v>64</v>
      </c>
      <c r="F19" s="53">
        <v>1</v>
      </c>
      <c r="G19" s="50">
        <v>5</v>
      </c>
      <c r="H19" s="44">
        <v>6</v>
      </c>
      <c r="I19" s="53">
        <v>0</v>
      </c>
      <c r="J19" s="50">
        <v>15</v>
      </c>
      <c r="K19" s="44">
        <v>15</v>
      </c>
      <c r="L19" s="53">
        <v>0</v>
      </c>
      <c r="M19" s="50">
        <v>4</v>
      </c>
      <c r="N19" s="44">
        <v>4</v>
      </c>
      <c r="O19" s="53">
        <v>2</v>
      </c>
      <c r="P19" s="50">
        <v>74</v>
      </c>
      <c r="Q19" s="44">
        <v>76</v>
      </c>
      <c r="R19" s="53">
        <v>0</v>
      </c>
      <c r="S19" s="50">
        <v>8</v>
      </c>
      <c r="T19" s="44">
        <v>8</v>
      </c>
      <c r="U19" s="53">
        <v>0</v>
      </c>
      <c r="V19" s="50">
        <v>4</v>
      </c>
      <c r="W19" s="44">
        <v>4</v>
      </c>
      <c r="X19" s="53">
        <v>1</v>
      </c>
      <c r="Y19" s="50">
        <v>60</v>
      </c>
      <c r="Z19" s="44">
        <v>61</v>
      </c>
      <c r="AA19" s="39">
        <f t="shared" si="177"/>
        <v>5</v>
      </c>
      <c r="AB19" s="40">
        <f t="shared" si="178"/>
        <v>233</v>
      </c>
      <c r="AC19" s="41">
        <f t="shared" si="179"/>
        <v>238</v>
      </c>
      <c r="AE19" s="27">
        <f t="shared" si="189"/>
        <v>16</v>
      </c>
      <c r="AF19" s="54">
        <v>44836</v>
      </c>
      <c r="AG19" s="29">
        <f t="shared" si="161"/>
        <v>65</v>
      </c>
      <c r="AH19" s="29">
        <f t="shared" si="162"/>
        <v>5</v>
      </c>
      <c r="AI19" s="29">
        <f t="shared" si="163"/>
        <v>15</v>
      </c>
      <c r="AJ19" s="29">
        <f t="shared" si="164"/>
        <v>5</v>
      </c>
      <c r="AK19" s="29">
        <f t="shared" si="165"/>
        <v>76</v>
      </c>
      <c r="AL19" s="29">
        <f t="shared" si="166"/>
        <v>8</v>
      </c>
      <c r="AM19" s="29">
        <f t="shared" si="167"/>
        <v>3</v>
      </c>
      <c r="AN19" s="29">
        <f t="shared" si="168"/>
        <v>61</v>
      </c>
      <c r="AO19" s="17"/>
      <c r="AP19" s="17"/>
      <c r="AQ19" s="60"/>
      <c r="AR19" s="60"/>
      <c r="AS19" s="60"/>
      <c r="AT19" s="60"/>
      <c r="AU19" s="60"/>
      <c r="AV19" s="60"/>
      <c r="AW19" s="60"/>
      <c r="AX19" s="60"/>
      <c r="AY19" s="17"/>
      <c r="AZ19" s="63"/>
      <c r="BA19" s="63"/>
      <c r="BB19" s="32">
        <f t="shared" si="180"/>
        <v>0.48148148148148096</v>
      </c>
      <c r="BC19" s="32">
        <f t="shared" si="181"/>
        <v>0.33333333333333304</v>
      </c>
      <c r="BD19" s="32">
        <f t="shared" si="182"/>
        <v>5.3333333333333321</v>
      </c>
      <c r="BE19" s="32">
        <f t="shared" si="183"/>
        <v>0.62962962962962976</v>
      </c>
      <c r="BF19" s="32">
        <f t="shared" si="184"/>
        <v>5.5555555555555571</v>
      </c>
      <c r="BG19" s="32">
        <f t="shared" si="185"/>
        <v>2.7407407407407405</v>
      </c>
      <c r="BH19" s="32">
        <f t="shared" si="186"/>
        <v>0.33333333333333348</v>
      </c>
      <c r="BI19" s="32">
        <f t="shared" si="187"/>
        <v>4.4074074074074048</v>
      </c>
      <c r="BJ19" s="16"/>
      <c r="BK19" s="16"/>
      <c r="BL19" s="64"/>
      <c r="BM19" s="16"/>
      <c r="BN19" s="16"/>
      <c r="BO19" s="16"/>
      <c r="BP19" s="16"/>
      <c r="BQ19" s="16"/>
      <c r="BR19" s="16"/>
      <c r="BS19" s="16"/>
      <c r="BT19" s="16"/>
      <c r="BU19" s="16"/>
      <c r="BV19" s="16"/>
      <c r="BW19" s="16"/>
      <c r="BX19" s="16"/>
      <c r="BY19" s="16"/>
      <c r="BZ19" s="16"/>
      <c r="CA19" s="16"/>
      <c r="CB19" s="16"/>
      <c r="CC19" s="16"/>
      <c r="CD19" s="16"/>
      <c r="CE19" s="16"/>
      <c r="CF19" s="16"/>
      <c r="CG19" s="16"/>
      <c r="CH19" s="16"/>
      <c r="CI19" s="16"/>
    </row>
    <row r="20" ht="14.25">
      <c r="A20" s="30">
        <f t="shared" si="188"/>
        <v>16</v>
      </c>
      <c r="B20" s="54">
        <v>44836</v>
      </c>
      <c r="C20" s="62">
        <v>1</v>
      </c>
      <c r="D20" s="46">
        <v>64</v>
      </c>
      <c r="E20" s="35">
        <v>65</v>
      </c>
      <c r="F20" s="53">
        <v>1</v>
      </c>
      <c r="G20" s="50">
        <v>4</v>
      </c>
      <c r="H20" s="44">
        <v>5</v>
      </c>
      <c r="I20" s="53">
        <v>0</v>
      </c>
      <c r="J20" s="50">
        <v>15</v>
      </c>
      <c r="K20" s="44">
        <v>15</v>
      </c>
      <c r="L20" s="53">
        <v>0</v>
      </c>
      <c r="M20" s="50">
        <v>5</v>
      </c>
      <c r="N20" s="44">
        <v>5</v>
      </c>
      <c r="O20" s="53">
        <v>2</v>
      </c>
      <c r="P20" s="50">
        <v>74</v>
      </c>
      <c r="Q20" s="44">
        <v>76</v>
      </c>
      <c r="R20" s="53">
        <v>0</v>
      </c>
      <c r="S20" s="50">
        <v>8</v>
      </c>
      <c r="T20" s="44">
        <v>8</v>
      </c>
      <c r="U20" s="53">
        <v>0</v>
      </c>
      <c r="V20" s="50">
        <v>3</v>
      </c>
      <c r="W20" s="44">
        <v>3</v>
      </c>
      <c r="X20" s="53">
        <v>1</v>
      </c>
      <c r="Y20" s="50">
        <v>60</v>
      </c>
      <c r="Z20" s="44">
        <v>61</v>
      </c>
      <c r="AA20" s="39">
        <f t="shared" si="177"/>
        <v>5</v>
      </c>
      <c r="AB20" s="40">
        <f t="shared" si="178"/>
        <v>233</v>
      </c>
      <c r="AC20" s="41">
        <f t="shared" si="179"/>
        <v>238</v>
      </c>
      <c r="AE20" s="27">
        <f t="shared" si="189"/>
        <v>17</v>
      </c>
      <c r="AF20" s="54">
        <v>44837</v>
      </c>
      <c r="AG20" s="29">
        <f t="shared" si="161"/>
        <v>65</v>
      </c>
      <c r="AH20" s="29">
        <f t="shared" si="162"/>
        <v>4</v>
      </c>
      <c r="AI20" s="29">
        <f t="shared" si="163"/>
        <v>16</v>
      </c>
      <c r="AJ20" s="29">
        <f t="shared" si="164"/>
        <v>6</v>
      </c>
      <c r="AK20" s="29">
        <f t="shared" si="165"/>
        <v>77</v>
      </c>
      <c r="AL20" s="29">
        <f t="shared" si="166"/>
        <v>8</v>
      </c>
      <c r="AM20" s="29">
        <f t="shared" si="167"/>
        <v>2</v>
      </c>
      <c r="AN20" s="29">
        <f t="shared" si="168"/>
        <v>63</v>
      </c>
      <c r="AO20" s="17"/>
      <c r="AP20" s="17"/>
      <c r="AQ20" s="60"/>
      <c r="AR20" s="60"/>
      <c r="AS20" s="60"/>
      <c r="AT20" s="60"/>
      <c r="AU20" s="60"/>
      <c r="AV20" s="60"/>
      <c r="AW20" s="60"/>
      <c r="AX20" s="60"/>
      <c r="AY20" s="16"/>
      <c r="AZ20" s="60"/>
      <c r="BA20" s="60"/>
      <c r="BB20" s="32">
        <f t="shared" si="180"/>
        <v>0.48148148148148096</v>
      </c>
      <c r="BC20" s="32">
        <f t="shared" si="181"/>
        <v>1.333333333333333</v>
      </c>
      <c r="BD20" s="32">
        <f t="shared" si="182"/>
        <v>4.3333333333333321</v>
      </c>
      <c r="BE20" s="32">
        <f t="shared" si="183"/>
        <v>0.37037037037037024</v>
      </c>
      <c r="BF20" s="32">
        <f t="shared" si="184"/>
        <v>6.5555555555555571</v>
      </c>
      <c r="BG20" s="32">
        <f t="shared" si="185"/>
        <v>2.7407407407407405</v>
      </c>
      <c r="BH20" s="32">
        <f t="shared" si="186"/>
        <v>0.66666666666666652</v>
      </c>
      <c r="BI20" s="32">
        <f t="shared" si="187"/>
        <v>6.4074074074074048</v>
      </c>
      <c r="BJ20" s="16"/>
      <c r="BK20" s="16"/>
      <c r="BL20" s="64"/>
      <c r="BM20" s="16"/>
      <c r="BN20" s="16"/>
      <c r="BO20" s="16"/>
      <c r="BP20" s="16"/>
      <c r="BQ20" s="16"/>
      <c r="BR20" s="16"/>
      <c r="BS20" s="16"/>
      <c r="BT20" s="16"/>
      <c r="BU20" s="16"/>
      <c r="BV20" s="16"/>
      <c r="BW20" s="16"/>
      <c r="BX20" s="16"/>
      <c r="BY20" s="16"/>
      <c r="BZ20" s="16"/>
      <c r="CA20" s="16"/>
      <c r="CB20" s="16"/>
      <c r="CC20" s="16"/>
      <c r="CD20" s="16"/>
      <c r="CE20" s="16"/>
      <c r="CF20" s="16"/>
      <c r="CG20" s="16"/>
      <c r="CH20" s="16"/>
      <c r="CI20" s="16"/>
    </row>
    <row r="21" ht="14.25">
      <c r="A21" s="30">
        <f t="shared" si="188"/>
        <v>17</v>
      </c>
      <c r="B21" s="54">
        <v>44837</v>
      </c>
      <c r="C21" s="62">
        <v>0</v>
      </c>
      <c r="D21" s="46">
        <v>65</v>
      </c>
      <c r="E21" s="35">
        <v>65</v>
      </c>
      <c r="F21" s="53">
        <v>1</v>
      </c>
      <c r="G21" s="50">
        <v>3</v>
      </c>
      <c r="H21" s="44">
        <v>4</v>
      </c>
      <c r="I21" s="53">
        <v>0</v>
      </c>
      <c r="J21" s="50">
        <v>16</v>
      </c>
      <c r="K21" s="44">
        <v>16</v>
      </c>
      <c r="L21" s="53">
        <v>0</v>
      </c>
      <c r="M21" s="50">
        <v>6</v>
      </c>
      <c r="N21" s="44">
        <v>6</v>
      </c>
      <c r="O21" s="53">
        <v>2</v>
      </c>
      <c r="P21" s="50">
        <v>75</v>
      </c>
      <c r="Q21" s="44">
        <v>77</v>
      </c>
      <c r="R21" s="53">
        <v>0</v>
      </c>
      <c r="S21" s="50">
        <v>8</v>
      </c>
      <c r="T21" s="44">
        <v>8</v>
      </c>
      <c r="U21" s="53">
        <v>0</v>
      </c>
      <c r="V21" s="50">
        <v>2</v>
      </c>
      <c r="W21" s="44">
        <v>2</v>
      </c>
      <c r="X21" s="53">
        <v>1</v>
      </c>
      <c r="Y21" s="50">
        <v>62</v>
      </c>
      <c r="Z21" s="44">
        <v>63</v>
      </c>
      <c r="AA21" s="39">
        <f t="shared" si="177"/>
        <v>4</v>
      </c>
      <c r="AB21" s="40">
        <f t="shared" si="178"/>
        <v>237</v>
      </c>
      <c r="AC21" s="41">
        <f t="shared" si="179"/>
        <v>241</v>
      </c>
      <c r="AE21" s="27">
        <f t="shared" si="189"/>
        <v>18</v>
      </c>
      <c r="AF21" s="54">
        <v>44838</v>
      </c>
      <c r="AG21" s="29">
        <f t="shared" si="161"/>
        <v>64</v>
      </c>
      <c r="AH21" s="29">
        <f t="shared" si="162"/>
        <v>6</v>
      </c>
      <c r="AI21" s="29">
        <f t="shared" si="163"/>
        <v>16</v>
      </c>
      <c r="AJ21" s="29">
        <f t="shared" si="164"/>
        <v>8</v>
      </c>
      <c r="AK21" s="29">
        <f t="shared" si="165"/>
        <v>77</v>
      </c>
      <c r="AL21" s="29">
        <f t="shared" si="166"/>
        <v>8</v>
      </c>
      <c r="AM21" s="29">
        <f t="shared" si="167"/>
        <v>3</v>
      </c>
      <c r="AN21" s="29">
        <f t="shared" si="168"/>
        <v>63</v>
      </c>
      <c r="AO21" s="17"/>
      <c r="AP21" s="17"/>
      <c r="AQ21" s="16"/>
      <c r="AR21" s="16"/>
      <c r="AS21" s="16"/>
      <c r="AT21" s="16"/>
      <c r="AU21" s="16"/>
      <c r="AV21" s="16"/>
      <c r="AW21" s="16"/>
      <c r="AX21" s="16"/>
      <c r="AY21" s="16"/>
      <c r="AZ21" s="60"/>
      <c r="BA21" s="60"/>
      <c r="BB21" s="32">
        <f t="shared" si="180"/>
        <v>0.51851851851851904</v>
      </c>
      <c r="BC21" s="32">
        <f t="shared" si="181"/>
        <v>0.66666666666666696</v>
      </c>
      <c r="BD21" s="32">
        <f t="shared" si="182"/>
        <v>4.3333333333333321</v>
      </c>
      <c r="BE21" s="32">
        <f t="shared" si="183"/>
        <v>2.3703703703703702</v>
      </c>
      <c r="BF21" s="32">
        <f t="shared" si="184"/>
        <v>6.5555555555555571</v>
      </c>
      <c r="BG21" s="32">
        <f t="shared" si="185"/>
        <v>2.7407407407407405</v>
      </c>
      <c r="BH21" s="32">
        <f t="shared" si="186"/>
        <v>0.33333333333333348</v>
      </c>
      <c r="BI21" s="32">
        <f t="shared" si="187"/>
        <v>6.4074074074074048</v>
      </c>
      <c r="BJ21" s="16"/>
      <c r="BK21" s="16"/>
      <c r="BL21" s="64"/>
      <c r="BM21" s="16"/>
      <c r="BN21" s="16"/>
      <c r="BO21" s="16"/>
      <c r="BP21" s="16"/>
      <c r="BQ21" s="16"/>
      <c r="BR21" s="16"/>
      <c r="BS21" s="16"/>
      <c r="BT21" s="16"/>
      <c r="BU21" s="16"/>
      <c r="BV21" s="16"/>
      <c r="BW21" s="16"/>
      <c r="BX21" s="16"/>
      <c r="BY21" s="16"/>
      <c r="BZ21" s="16"/>
      <c r="CA21" s="16"/>
      <c r="CB21" s="16"/>
      <c r="CC21" s="16"/>
      <c r="CD21" s="16"/>
      <c r="CE21" s="16"/>
      <c r="CF21" s="16"/>
      <c r="CG21" s="16"/>
      <c r="CH21" s="16"/>
      <c r="CI21" s="16"/>
    </row>
    <row r="22" ht="14.25">
      <c r="A22" s="30">
        <f t="shared" si="188"/>
        <v>18</v>
      </c>
      <c r="B22" s="54">
        <v>44838</v>
      </c>
      <c r="C22" s="62">
        <v>0</v>
      </c>
      <c r="D22" s="46">
        <v>64</v>
      </c>
      <c r="E22" s="35">
        <v>64</v>
      </c>
      <c r="F22" s="53">
        <v>1</v>
      </c>
      <c r="G22" s="50">
        <v>5</v>
      </c>
      <c r="H22" s="44">
        <v>6</v>
      </c>
      <c r="I22" s="53">
        <v>0</v>
      </c>
      <c r="J22" s="50">
        <v>16</v>
      </c>
      <c r="K22" s="44">
        <v>16</v>
      </c>
      <c r="L22" s="53">
        <v>0</v>
      </c>
      <c r="M22" s="50">
        <v>8</v>
      </c>
      <c r="N22" s="44">
        <v>8</v>
      </c>
      <c r="O22" s="53">
        <v>2</v>
      </c>
      <c r="P22" s="50">
        <v>75</v>
      </c>
      <c r="Q22" s="44">
        <v>77</v>
      </c>
      <c r="R22" s="53">
        <v>0</v>
      </c>
      <c r="S22" s="50">
        <v>8</v>
      </c>
      <c r="T22" s="44">
        <v>8</v>
      </c>
      <c r="U22" s="53">
        <v>0</v>
      </c>
      <c r="V22" s="50">
        <v>3</v>
      </c>
      <c r="W22" s="44">
        <v>3</v>
      </c>
      <c r="X22" s="53">
        <v>1</v>
      </c>
      <c r="Y22" s="50">
        <v>62</v>
      </c>
      <c r="Z22" s="44">
        <v>63</v>
      </c>
      <c r="AA22" s="39">
        <f t="shared" si="177"/>
        <v>4</v>
      </c>
      <c r="AB22" s="40">
        <f t="shared" si="178"/>
        <v>241</v>
      </c>
      <c r="AC22" s="41">
        <f t="shared" si="179"/>
        <v>245</v>
      </c>
      <c r="AD22" s="16"/>
      <c r="AE22" s="27">
        <f t="shared" si="189"/>
        <v>19</v>
      </c>
      <c r="AF22" s="54">
        <v>44839</v>
      </c>
      <c r="AG22" s="29">
        <f t="shared" si="161"/>
        <v>66</v>
      </c>
      <c r="AH22" s="29">
        <f t="shared" si="162"/>
        <v>6</v>
      </c>
      <c r="AI22" s="29">
        <f t="shared" si="163"/>
        <v>17</v>
      </c>
      <c r="AJ22" s="29">
        <f t="shared" si="164"/>
        <v>9</v>
      </c>
      <c r="AK22" s="29">
        <f t="shared" si="165"/>
        <v>77</v>
      </c>
      <c r="AL22" s="29">
        <f t="shared" si="166"/>
        <v>10</v>
      </c>
      <c r="AM22" s="29">
        <f t="shared" si="167"/>
        <v>3</v>
      </c>
      <c r="AN22" s="29">
        <f t="shared" si="168"/>
        <v>62</v>
      </c>
      <c r="AO22" s="16"/>
      <c r="AP22" s="16"/>
      <c r="AQ22" s="16"/>
      <c r="AR22" s="16"/>
      <c r="AS22" s="16"/>
      <c r="AT22" s="16"/>
      <c r="AU22" s="16"/>
      <c r="AV22" s="16"/>
      <c r="AW22" s="16"/>
      <c r="AX22" s="16"/>
      <c r="AY22" s="16"/>
      <c r="AZ22" s="16"/>
      <c r="BA22" s="16"/>
      <c r="BB22" s="32">
        <f t="shared" si="180"/>
        <v>1.481481481481481</v>
      </c>
      <c r="BC22" s="32">
        <f t="shared" si="181"/>
        <v>0.66666666666666696</v>
      </c>
      <c r="BD22" s="32">
        <f t="shared" si="182"/>
        <v>3.3333333333333321</v>
      </c>
      <c r="BE22" s="32">
        <f t="shared" si="183"/>
        <v>3.3703703703703702</v>
      </c>
      <c r="BF22" s="32">
        <f t="shared" si="184"/>
        <v>6.5555555555555571</v>
      </c>
      <c r="BG22" s="32">
        <f t="shared" si="185"/>
        <v>0.74074074074074048</v>
      </c>
      <c r="BH22" s="32">
        <f t="shared" si="186"/>
        <v>0.33333333333333348</v>
      </c>
      <c r="BI22" s="32">
        <f t="shared" si="187"/>
        <v>5.4074074074074048</v>
      </c>
      <c r="BJ22" s="16"/>
      <c r="BK22" s="16"/>
      <c r="BL22" s="64"/>
      <c r="BM22" s="16"/>
      <c r="BN22" s="16"/>
      <c r="BO22" s="16"/>
      <c r="BP22" s="16"/>
      <c r="BQ22" s="16"/>
      <c r="BR22" s="16"/>
      <c r="BS22" s="16"/>
      <c r="BT22" s="16"/>
      <c r="BU22" s="16"/>
      <c r="BV22" s="16"/>
      <c r="BW22" s="16"/>
      <c r="BX22" s="16"/>
      <c r="BY22" s="16"/>
      <c r="BZ22" s="16"/>
      <c r="CA22" s="16"/>
      <c r="CB22" s="16"/>
      <c r="CC22" s="16"/>
      <c r="CD22" s="16"/>
      <c r="CE22" s="16"/>
      <c r="CF22" s="16"/>
      <c r="CG22" s="16"/>
      <c r="CH22" s="16"/>
      <c r="CI22" s="16"/>
    </row>
    <row r="23" ht="14.25">
      <c r="A23" s="30">
        <f t="shared" si="188"/>
        <v>19</v>
      </c>
      <c r="B23" s="54">
        <v>44839</v>
      </c>
      <c r="C23" s="62">
        <v>0</v>
      </c>
      <c r="D23" s="46">
        <v>66</v>
      </c>
      <c r="E23" s="35">
        <v>66</v>
      </c>
      <c r="F23" s="53">
        <v>1</v>
      </c>
      <c r="G23" s="50">
        <v>5</v>
      </c>
      <c r="H23" s="44">
        <v>6</v>
      </c>
      <c r="I23" s="53">
        <v>0</v>
      </c>
      <c r="J23" s="50">
        <v>17</v>
      </c>
      <c r="K23" s="44">
        <v>17</v>
      </c>
      <c r="L23" s="53">
        <v>0</v>
      </c>
      <c r="M23" s="50">
        <v>9</v>
      </c>
      <c r="N23" s="44">
        <v>9</v>
      </c>
      <c r="O23" s="53">
        <v>2</v>
      </c>
      <c r="P23" s="50">
        <v>75</v>
      </c>
      <c r="Q23" s="44">
        <v>77</v>
      </c>
      <c r="R23" s="53">
        <v>0</v>
      </c>
      <c r="S23" s="50">
        <v>10</v>
      </c>
      <c r="T23" s="44">
        <v>10</v>
      </c>
      <c r="U23" s="53">
        <v>0</v>
      </c>
      <c r="V23" s="50">
        <v>3</v>
      </c>
      <c r="W23" s="44">
        <v>3</v>
      </c>
      <c r="X23" s="53">
        <v>1</v>
      </c>
      <c r="Y23" s="50">
        <v>61</v>
      </c>
      <c r="Z23" s="44">
        <v>62</v>
      </c>
      <c r="AA23" s="39">
        <f t="shared" si="177"/>
        <v>4</v>
      </c>
      <c r="AB23" s="40">
        <f t="shared" si="178"/>
        <v>246</v>
      </c>
      <c r="AC23" s="41">
        <f t="shared" si="179"/>
        <v>250</v>
      </c>
      <c r="AD23" s="16"/>
      <c r="AE23" s="27">
        <f t="shared" si="189"/>
        <v>20</v>
      </c>
      <c r="AF23" s="54">
        <v>44840</v>
      </c>
      <c r="AG23" s="29">
        <f t="shared" si="161"/>
        <v>67</v>
      </c>
      <c r="AH23" s="29">
        <f t="shared" si="162"/>
        <v>6</v>
      </c>
      <c r="AI23" s="29">
        <f t="shared" si="163"/>
        <v>17</v>
      </c>
      <c r="AJ23" s="29">
        <f t="shared" si="164"/>
        <v>10</v>
      </c>
      <c r="AK23" s="29">
        <f t="shared" si="165"/>
        <v>79</v>
      </c>
      <c r="AL23" s="29">
        <f t="shared" si="166"/>
        <v>10</v>
      </c>
      <c r="AM23" s="29">
        <f t="shared" si="167"/>
        <v>5</v>
      </c>
      <c r="AN23" s="29">
        <f t="shared" si="168"/>
        <v>63</v>
      </c>
      <c r="AO23" s="16"/>
      <c r="AP23" s="16"/>
      <c r="AS23" s="16"/>
      <c r="AT23" s="16"/>
      <c r="AU23" s="16"/>
      <c r="AV23" s="16"/>
      <c r="AW23" s="16"/>
      <c r="AX23" s="16"/>
      <c r="AY23" s="16"/>
      <c r="AZ23" s="16"/>
      <c r="BA23" s="16"/>
      <c r="BB23" s="32">
        <f t="shared" si="180"/>
        <v>2.481481481481481</v>
      </c>
      <c r="BC23" s="32">
        <f t="shared" si="181"/>
        <v>0.66666666666666696</v>
      </c>
      <c r="BD23" s="32">
        <f t="shared" si="182"/>
        <v>3.3333333333333321</v>
      </c>
      <c r="BE23" s="32">
        <f t="shared" si="183"/>
        <v>4.3703703703703702</v>
      </c>
      <c r="BF23" s="32">
        <f t="shared" si="184"/>
        <v>8.5555555555555571</v>
      </c>
      <c r="BG23" s="32">
        <f t="shared" si="185"/>
        <v>0.74074074074074048</v>
      </c>
      <c r="BH23" s="32">
        <f t="shared" si="186"/>
        <v>2.3333333333333335</v>
      </c>
      <c r="BI23" s="32">
        <f t="shared" si="187"/>
        <v>6.4074074074074048</v>
      </c>
      <c r="BJ23" s="16"/>
      <c r="BK23" s="16"/>
      <c r="BL23" s="64"/>
      <c r="BM23" s="65"/>
      <c r="BN23" s="16"/>
      <c r="BO23" s="16"/>
      <c r="BP23" s="16"/>
      <c r="BQ23" s="16"/>
      <c r="BR23" s="16"/>
      <c r="BS23" s="16"/>
      <c r="BT23" s="16"/>
      <c r="BU23" s="65"/>
      <c r="BV23" s="16"/>
      <c r="BW23" s="16"/>
      <c r="BX23" s="16"/>
      <c r="BY23" s="65"/>
      <c r="BZ23" s="16"/>
      <c r="CA23" s="16"/>
      <c r="CB23" s="16"/>
      <c r="CC23" s="16"/>
      <c r="CD23" s="16"/>
      <c r="CE23" s="16"/>
      <c r="CF23" s="16"/>
      <c r="CG23" s="16"/>
      <c r="CH23" s="16"/>
      <c r="CI23" s="16"/>
    </row>
    <row r="24" ht="14.25">
      <c r="A24" s="30">
        <f t="shared" si="188"/>
        <v>20</v>
      </c>
      <c r="B24" s="54">
        <v>44840</v>
      </c>
      <c r="C24" s="62">
        <v>0</v>
      </c>
      <c r="D24" s="46">
        <v>67</v>
      </c>
      <c r="E24" s="35">
        <v>67</v>
      </c>
      <c r="F24" s="53">
        <v>1</v>
      </c>
      <c r="G24" s="50">
        <v>5</v>
      </c>
      <c r="H24" s="44">
        <v>6</v>
      </c>
      <c r="I24" s="53">
        <v>0</v>
      </c>
      <c r="J24" s="50">
        <v>17</v>
      </c>
      <c r="K24" s="44">
        <v>17</v>
      </c>
      <c r="L24" s="53">
        <v>0</v>
      </c>
      <c r="M24" s="50">
        <v>10</v>
      </c>
      <c r="N24" s="44">
        <v>10</v>
      </c>
      <c r="O24" s="53">
        <v>2</v>
      </c>
      <c r="P24" s="50">
        <v>77</v>
      </c>
      <c r="Q24" s="44">
        <v>79</v>
      </c>
      <c r="R24" s="53">
        <v>0</v>
      </c>
      <c r="S24" s="50">
        <v>10</v>
      </c>
      <c r="T24" s="44">
        <v>10</v>
      </c>
      <c r="U24" s="53">
        <v>0</v>
      </c>
      <c r="V24" s="50">
        <v>5</v>
      </c>
      <c r="W24" s="44">
        <v>5</v>
      </c>
      <c r="X24" s="53">
        <v>1</v>
      </c>
      <c r="Y24" s="50">
        <v>62</v>
      </c>
      <c r="Z24" s="44">
        <v>63</v>
      </c>
      <c r="AA24" s="39">
        <f t="shared" si="177"/>
        <v>4</v>
      </c>
      <c r="AB24" s="40">
        <f t="shared" si="178"/>
        <v>253</v>
      </c>
      <c r="AC24" s="41">
        <f t="shared" si="179"/>
        <v>257</v>
      </c>
      <c r="AD24" s="66"/>
      <c r="AE24" s="27">
        <f t="shared" si="189"/>
        <v>21</v>
      </c>
      <c r="AF24" s="54">
        <v>44841</v>
      </c>
      <c r="AG24" s="29">
        <f t="shared" si="161"/>
        <v>68</v>
      </c>
      <c r="AH24" s="29">
        <f t="shared" si="162"/>
        <v>8</v>
      </c>
      <c r="AI24" s="29">
        <f t="shared" si="163"/>
        <v>16</v>
      </c>
      <c r="AJ24" s="29">
        <f t="shared" si="164"/>
        <v>11</v>
      </c>
      <c r="AK24" s="29">
        <f t="shared" si="165"/>
        <v>81</v>
      </c>
      <c r="AL24" s="29">
        <f t="shared" si="166"/>
        <v>11</v>
      </c>
      <c r="AM24" s="29">
        <f t="shared" si="167"/>
        <v>4</v>
      </c>
      <c r="AN24" s="29">
        <f t="shared" si="168"/>
        <v>63</v>
      </c>
      <c r="AO24" s="16"/>
      <c r="AP24" s="16"/>
      <c r="AS24" s="16"/>
      <c r="AT24" s="16"/>
      <c r="AU24" s="16"/>
      <c r="AV24" s="16"/>
      <c r="AW24" s="16"/>
      <c r="AX24" s="16"/>
      <c r="AY24" s="16"/>
      <c r="AZ24" s="16"/>
      <c r="BA24" s="16"/>
      <c r="BB24" s="32">
        <f t="shared" si="180"/>
        <v>3.481481481481481</v>
      </c>
      <c r="BC24" s="32">
        <f t="shared" si="181"/>
        <v>2.666666666666667</v>
      </c>
      <c r="BD24" s="32">
        <f t="shared" si="182"/>
        <v>4.3333333333333321</v>
      </c>
      <c r="BE24" s="32">
        <f t="shared" si="183"/>
        <v>5.3703703703703702</v>
      </c>
      <c r="BF24" s="32">
        <f t="shared" si="184"/>
        <v>10.555555555555557</v>
      </c>
      <c r="BG24" s="32">
        <f t="shared" si="185"/>
        <v>0.25925925925925952</v>
      </c>
      <c r="BH24" s="32">
        <f t="shared" si="186"/>
        <v>1.3333333333333335</v>
      </c>
      <c r="BI24" s="32">
        <f t="shared" si="187"/>
        <v>6.4074074074074048</v>
      </c>
      <c r="BJ24" s="16"/>
      <c r="BK24" s="16"/>
      <c r="BL24" s="64"/>
      <c r="BM24" s="16"/>
      <c r="BN24" s="16"/>
      <c r="BO24" s="16"/>
      <c r="BP24" s="16"/>
      <c r="BQ24" s="16"/>
      <c r="BR24" s="16"/>
      <c r="BS24" s="16"/>
      <c r="BT24" s="16"/>
      <c r="BU24" s="16"/>
      <c r="BV24" s="16"/>
      <c r="BW24" s="16"/>
      <c r="BX24" s="16"/>
      <c r="BY24" s="16"/>
      <c r="BZ24" s="16"/>
      <c r="CA24" s="16"/>
      <c r="CB24" s="16"/>
      <c r="CC24" s="16"/>
      <c r="CD24" s="16"/>
      <c r="CE24" s="16"/>
      <c r="CF24" s="16"/>
      <c r="CG24" s="16"/>
      <c r="CH24" s="16"/>
      <c r="CI24" s="16"/>
    </row>
    <row r="25" ht="14.25">
      <c r="A25" s="30">
        <f t="shared" si="188"/>
        <v>21</v>
      </c>
      <c r="B25" s="54">
        <v>44841</v>
      </c>
      <c r="C25" s="62">
        <v>0</v>
      </c>
      <c r="D25" s="46">
        <v>68</v>
      </c>
      <c r="E25" s="35">
        <v>68</v>
      </c>
      <c r="F25" s="53">
        <v>1</v>
      </c>
      <c r="G25" s="50">
        <v>7</v>
      </c>
      <c r="H25" s="44">
        <v>8</v>
      </c>
      <c r="I25" s="53">
        <v>0</v>
      </c>
      <c r="J25" s="50">
        <v>16</v>
      </c>
      <c r="K25" s="44">
        <v>16</v>
      </c>
      <c r="L25" s="53">
        <v>0</v>
      </c>
      <c r="M25" s="50">
        <v>11</v>
      </c>
      <c r="N25" s="44">
        <v>11</v>
      </c>
      <c r="O25" s="53">
        <v>2</v>
      </c>
      <c r="P25" s="50">
        <v>79</v>
      </c>
      <c r="Q25" s="44">
        <v>81</v>
      </c>
      <c r="R25" s="53">
        <v>0</v>
      </c>
      <c r="S25" s="50">
        <v>11</v>
      </c>
      <c r="T25" s="44">
        <v>11</v>
      </c>
      <c r="U25" s="53">
        <v>0</v>
      </c>
      <c r="V25" s="50">
        <v>4</v>
      </c>
      <c r="W25" s="44">
        <v>4</v>
      </c>
      <c r="X25" s="53">
        <v>1</v>
      </c>
      <c r="Y25" s="50">
        <v>62</v>
      </c>
      <c r="Z25" s="44">
        <v>63</v>
      </c>
      <c r="AA25" s="39">
        <f t="shared" si="177"/>
        <v>4</v>
      </c>
      <c r="AB25" s="40">
        <f t="shared" si="178"/>
        <v>258</v>
      </c>
      <c r="AC25" s="41">
        <f t="shared" si="179"/>
        <v>262</v>
      </c>
      <c r="AD25" s="16"/>
      <c r="AE25" s="27">
        <f t="shared" si="189"/>
        <v>22</v>
      </c>
      <c r="AF25" s="54">
        <v>44842</v>
      </c>
      <c r="AG25" s="29">
        <f t="shared" si="161"/>
        <v>70</v>
      </c>
      <c r="AH25" s="29">
        <f t="shared" si="162"/>
        <v>8</v>
      </c>
      <c r="AI25" s="29">
        <f t="shared" si="163"/>
        <v>16</v>
      </c>
      <c r="AJ25" s="29">
        <f t="shared" si="164"/>
        <v>12</v>
      </c>
      <c r="AK25" s="29">
        <f t="shared" si="165"/>
        <v>82</v>
      </c>
      <c r="AL25" s="29">
        <f t="shared" si="166"/>
        <v>13</v>
      </c>
      <c r="AM25" s="29">
        <f t="shared" si="167"/>
        <v>5</v>
      </c>
      <c r="AN25" s="29">
        <f t="shared" si="168"/>
        <v>65</v>
      </c>
      <c r="AO25" s="16"/>
      <c r="AP25" s="16"/>
      <c r="AQ25" s="16"/>
      <c r="AR25" s="16"/>
      <c r="AS25" s="16"/>
      <c r="AT25" s="16"/>
      <c r="AU25" s="16"/>
      <c r="AV25" s="16"/>
      <c r="AW25" s="16"/>
      <c r="AX25" s="16"/>
      <c r="AY25" s="16"/>
      <c r="AZ25" s="16"/>
      <c r="BA25" s="16"/>
      <c r="BB25" s="32">
        <f t="shared" si="180"/>
        <v>5.481481481481481</v>
      </c>
      <c r="BC25" s="32">
        <f t="shared" si="181"/>
        <v>2.666666666666667</v>
      </c>
      <c r="BD25" s="32">
        <f t="shared" si="182"/>
        <v>4.3333333333333321</v>
      </c>
      <c r="BE25" s="32">
        <f t="shared" si="183"/>
        <v>6.3703703703703702</v>
      </c>
      <c r="BF25" s="32">
        <f t="shared" si="184"/>
        <v>11.555555555555557</v>
      </c>
      <c r="BG25" s="32">
        <f t="shared" si="185"/>
        <v>2.2592592592592595</v>
      </c>
      <c r="BH25" s="32">
        <f t="shared" si="186"/>
        <v>2.3333333333333335</v>
      </c>
      <c r="BI25" s="32">
        <f t="shared" si="187"/>
        <v>8.4074074074074048</v>
      </c>
      <c r="BJ25" s="16"/>
      <c r="BK25" s="16"/>
      <c r="BL25" s="64"/>
      <c r="BM25" s="16"/>
      <c r="BN25" s="16"/>
      <c r="BO25" s="16"/>
      <c r="BP25" s="16"/>
      <c r="BQ25" s="16"/>
      <c r="BR25" s="16"/>
      <c r="BS25" s="16"/>
      <c r="BT25" s="16"/>
      <c r="BU25" s="16"/>
      <c r="BV25" s="16"/>
      <c r="BW25" s="16"/>
      <c r="BX25" s="16"/>
      <c r="BY25" s="16"/>
      <c r="BZ25" s="16"/>
      <c r="CA25" s="16"/>
      <c r="CB25" s="16"/>
      <c r="CC25" s="16"/>
      <c r="CD25" s="16"/>
      <c r="CE25" s="16"/>
      <c r="CF25" s="16"/>
      <c r="CG25" s="16"/>
      <c r="CH25" s="16"/>
      <c r="CI25" s="16"/>
    </row>
    <row r="26" ht="14.25">
      <c r="A26" s="30">
        <f t="shared" si="188"/>
        <v>22</v>
      </c>
      <c r="B26" s="54">
        <v>44842</v>
      </c>
      <c r="C26" s="62">
        <v>0</v>
      </c>
      <c r="D26" s="46">
        <v>70</v>
      </c>
      <c r="E26" s="35">
        <v>70</v>
      </c>
      <c r="F26" s="53">
        <v>1</v>
      </c>
      <c r="G26" s="50">
        <v>7</v>
      </c>
      <c r="H26" s="44">
        <v>8</v>
      </c>
      <c r="I26" s="53">
        <v>0</v>
      </c>
      <c r="J26" s="50">
        <v>16</v>
      </c>
      <c r="K26" s="44">
        <v>16</v>
      </c>
      <c r="L26" s="53">
        <v>0</v>
      </c>
      <c r="M26" s="50">
        <v>12</v>
      </c>
      <c r="N26" s="44">
        <v>12</v>
      </c>
      <c r="O26" s="53">
        <v>2</v>
      </c>
      <c r="P26" s="50">
        <v>80</v>
      </c>
      <c r="Q26" s="44">
        <v>82</v>
      </c>
      <c r="R26" s="53">
        <v>0</v>
      </c>
      <c r="S26" s="50">
        <v>13</v>
      </c>
      <c r="T26" s="44">
        <v>13</v>
      </c>
      <c r="U26" s="53">
        <v>0</v>
      </c>
      <c r="V26" s="50">
        <v>5</v>
      </c>
      <c r="W26" s="44">
        <v>5</v>
      </c>
      <c r="X26" s="53">
        <v>1</v>
      </c>
      <c r="Y26" s="50">
        <v>64</v>
      </c>
      <c r="Z26" s="44">
        <v>65</v>
      </c>
      <c r="AA26" s="39">
        <f t="shared" si="177"/>
        <v>4</v>
      </c>
      <c r="AB26" s="40">
        <f t="shared" si="178"/>
        <v>267</v>
      </c>
      <c r="AC26" s="41">
        <f t="shared" si="179"/>
        <v>271</v>
      </c>
      <c r="AD26" s="16"/>
      <c r="AE26" s="27">
        <f t="shared" si="189"/>
        <v>23</v>
      </c>
      <c r="AF26" s="54">
        <v>44843</v>
      </c>
      <c r="AG26" s="29">
        <f t="shared" si="161"/>
        <v>71</v>
      </c>
      <c r="AH26" s="29">
        <f t="shared" si="162"/>
        <v>10</v>
      </c>
      <c r="AI26" s="29">
        <f t="shared" si="163"/>
        <v>18</v>
      </c>
      <c r="AJ26" s="29">
        <f t="shared" si="164"/>
        <v>13</v>
      </c>
      <c r="AK26" s="29">
        <f t="shared" si="165"/>
        <v>82</v>
      </c>
      <c r="AL26" s="29">
        <f t="shared" si="166"/>
        <v>13</v>
      </c>
      <c r="AM26" s="29">
        <f t="shared" si="167"/>
        <v>5</v>
      </c>
      <c r="AN26" s="29">
        <f t="shared" si="168"/>
        <v>67</v>
      </c>
      <c r="AO26" s="16"/>
      <c r="AP26" s="16"/>
      <c r="AQ26" s="16"/>
      <c r="AR26" s="16"/>
      <c r="AS26" s="16"/>
      <c r="AT26" s="16"/>
      <c r="AU26" s="16"/>
      <c r="AV26" s="16"/>
      <c r="AW26" s="16"/>
      <c r="AX26" s="16"/>
      <c r="AY26" s="16"/>
      <c r="AZ26" s="16"/>
      <c r="BA26" s="16"/>
      <c r="BB26" s="32">
        <f t="shared" si="180"/>
        <v>6.481481481481481</v>
      </c>
      <c r="BC26" s="32">
        <f t="shared" si="181"/>
        <v>4.666666666666667</v>
      </c>
      <c r="BD26" s="32">
        <f t="shared" si="182"/>
        <v>2.3333333333333321</v>
      </c>
      <c r="BE26" s="32">
        <f t="shared" si="183"/>
        <v>7.3703703703703702</v>
      </c>
      <c r="BF26" s="32">
        <f t="shared" si="184"/>
        <v>11.555555555555557</v>
      </c>
      <c r="BG26" s="32">
        <f t="shared" si="185"/>
        <v>2.2592592592592595</v>
      </c>
      <c r="BH26" s="32">
        <f t="shared" si="186"/>
        <v>2.3333333333333335</v>
      </c>
      <c r="BI26" s="32">
        <f t="shared" si="187"/>
        <v>10.407407407407405</v>
      </c>
      <c r="BJ26" s="16"/>
      <c r="BK26" s="16"/>
      <c r="BL26" s="64"/>
      <c r="BM26" s="16"/>
      <c r="BN26" s="16"/>
      <c r="BO26" s="16"/>
      <c r="BP26" s="16"/>
      <c r="BQ26" s="16"/>
      <c r="BR26" s="16"/>
      <c r="BS26" s="16"/>
      <c r="BT26" s="16"/>
      <c r="BU26" s="16"/>
      <c r="BV26" s="16"/>
      <c r="BW26" s="16"/>
      <c r="BX26" s="16"/>
      <c r="BY26" s="16"/>
      <c r="BZ26" s="16"/>
      <c r="CA26" s="16"/>
      <c r="CB26" s="16"/>
      <c r="CC26" s="16"/>
      <c r="CD26" s="16"/>
      <c r="CE26" s="16"/>
      <c r="CF26" s="16"/>
      <c r="CG26" s="16"/>
      <c r="CH26" s="16"/>
      <c r="CI26" s="16"/>
    </row>
    <row r="27" ht="14.25">
      <c r="A27" s="30">
        <f t="shared" si="188"/>
        <v>23</v>
      </c>
      <c r="B27" s="54">
        <v>44843</v>
      </c>
      <c r="C27" s="62">
        <v>0</v>
      </c>
      <c r="D27" s="46">
        <v>71</v>
      </c>
      <c r="E27" s="35">
        <v>71</v>
      </c>
      <c r="F27" s="53">
        <v>1</v>
      </c>
      <c r="G27" s="50">
        <v>9</v>
      </c>
      <c r="H27" s="44">
        <v>10</v>
      </c>
      <c r="I27" s="53">
        <v>0</v>
      </c>
      <c r="J27" s="50">
        <v>18</v>
      </c>
      <c r="K27" s="44">
        <v>18</v>
      </c>
      <c r="L27" s="53">
        <v>0</v>
      </c>
      <c r="M27" s="50">
        <v>13</v>
      </c>
      <c r="N27" s="44">
        <v>13</v>
      </c>
      <c r="O27" s="53">
        <v>2</v>
      </c>
      <c r="P27" s="50">
        <v>80</v>
      </c>
      <c r="Q27" s="44">
        <v>82</v>
      </c>
      <c r="R27" s="53">
        <v>0</v>
      </c>
      <c r="S27" s="50">
        <v>13</v>
      </c>
      <c r="T27" s="44">
        <v>13</v>
      </c>
      <c r="U27" s="53">
        <v>0</v>
      </c>
      <c r="V27" s="50">
        <v>5</v>
      </c>
      <c r="W27" s="44">
        <v>5</v>
      </c>
      <c r="X27" s="53">
        <v>1</v>
      </c>
      <c r="Y27" s="50">
        <v>66</v>
      </c>
      <c r="Z27" s="44">
        <v>67</v>
      </c>
      <c r="AA27" s="39">
        <f t="shared" si="177"/>
        <v>4</v>
      </c>
      <c r="AB27" s="40">
        <f t="shared" si="178"/>
        <v>275</v>
      </c>
      <c r="AC27" s="41">
        <f t="shared" si="179"/>
        <v>279</v>
      </c>
      <c r="AD27" s="16"/>
      <c r="AE27" s="27">
        <f t="shared" si="189"/>
        <v>24</v>
      </c>
      <c r="AF27" s="54">
        <v>44844</v>
      </c>
      <c r="AG27" s="29">
        <f t="shared" si="161"/>
        <v>73</v>
      </c>
      <c r="AH27" s="29">
        <f t="shared" si="162"/>
        <v>9</v>
      </c>
      <c r="AI27" s="29">
        <f t="shared" si="163"/>
        <v>20</v>
      </c>
      <c r="AJ27" s="29">
        <f t="shared" si="164"/>
        <v>13</v>
      </c>
      <c r="AK27" s="29">
        <f t="shared" si="165"/>
        <v>83</v>
      </c>
      <c r="AL27" s="29">
        <f t="shared" si="166"/>
        <v>13</v>
      </c>
      <c r="AM27" s="29">
        <f t="shared" si="167"/>
        <v>6</v>
      </c>
      <c r="AN27" s="29">
        <f t="shared" si="168"/>
        <v>66</v>
      </c>
      <c r="AO27" s="16"/>
      <c r="AP27" s="16"/>
      <c r="AQ27" s="16"/>
      <c r="AR27" s="16"/>
      <c r="AS27" s="16"/>
      <c r="AT27" s="16"/>
      <c r="AU27" s="16"/>
      <c r="AV27" s="16"/>
      <c r="AW27" s="16"/>
      <c r="AX27" s="16"/>
      <c r="AY27" s="16"/>
      <c r="AZ27" s="16"/>
      <c r="BA27" s="16"/>
      <c r="BB27" s="32">
        <f t="shared" si="180"/>
        <v>8.481481481481481</v>
      </c>
      <c r="BC27" s="32">
        <f t="shared" si="181"/>
        <v>3.666666666666667</v>
      </c>
      <c r="BD27" s="32">
        <f t="shared" si="182"/>
        <v>0.33333333333333215</v>
      </c>
      <c r="BE27" s="32">
        <f t="shared" si="183"/>
        <v>7.3703703703703702</v>
      </c>
      <c r="BF27" s="32">
        <f t="shared" si="184"/>
        <v>12.555555555555557</v>
      </c>
      <c r="BG27" s="32">
        <f t="shared" si="185"/>
        <v>2.2592592592592595</v>
      </c>
      <c r="BH27" s="32">
        <f t="shared" si="186"/>
        <v>3.3333333333333335</v>
      </c>
      <c r="BI27" s="32">
        <f t="shared" si="187"/>
        <v>9.4074074074074048</v>
      </c>
      <c r="BJ27" s="16"/>
      <c r="BK27" s="16"/>
      <c r="BL27" s="64"/>
      <c r="BM27" s="16"/>
      <c r="BN27" s="16"/>
      <c r="BO27" s="16"/>
      <c r="BP27" s="16"/>
      <c r="BQ27" s="16"/>
      <c r="BR27" s="16"/>
      <c r="BS27" s="16"/>
      <c r="BT27" s="16"/>
      <c r="BU27" s="16"/>
      <c r="BV27" s="16"/>
      <c r="BW27" s="16"/>
      <c r="BX27" s="16"/>
      <c r="BY27" s="16"/>
      <c r="BZ27" s="16"/>
      <c r="CA27" s="16"/>
      <c r="CB27" s="16"/>
      <c r="CC27" s="16"/>
      <c r="CD27" s="16"/>
      <c r="CE27" s="16"/>
      <c r="CF27" s="16"/>
      <c r="CG27" s="16"/>
      <c r="CH27" s="16"/>
      <c r="CI27" s="16"/>
    </row>
    <row r="28" ht="14.25">
      <c r="A28" s="30">
        <f t="shared" si="188"/>
        <v>24</v>
      </c>
      <c r="B28" s="54">
        <v>44844</v>
      </c>
      <c r="C28" s="62">
        <v>0</v>
      </c>
      <c r="D28" s="46">
        <v>73</v>
      </c>
      <c r="E28" s="35">
        <v>73</v>
      </c>
      <c r="F28" s="53">
        <v>1</v>
      </c>
      <c r="G28" s="50">
        <v>8</v>
      </c>
      <c r="H28" s="44">
        <v>9</v>
      </c>
      <c r="I28" s="53">
        <v>0</v>
      </c>
      <c r="J28" s="50">
        <v>20</v>
      </c>
      <c r="K28" s="44">
        <v>20</v>
      </c>
      <c r="L28" s="53">
        <v>0</v>
      </c>
      <c r="M28" s="50">
        <v>13</v>
      </c>
      <c r="N28" s="44">
        <v>13</v>
      </c>
      <c r="O28" s="53">
        <v>2</v>
      </c>
      <c r="P28" s="50">
        <v>81</v>
      </c>
      <c r="Q28" s="44">
        <v>83</v>
      </c>
      <c r="R28" s="53">
        <v>0</v>
      </c>
      <c r="S28" s="50">
        <v>13</v>
      </c>
      <c r="T28" s="44">
        <v>13</v>
      </c>
      <c r="U28" s="53">
        <v>0</v>
      </c>
      <c r="V28" s="50">
        <v>6</v>
      </c>
      <c r="W28" s="44">
        <v>6</v>
      </c>
      <c r="X28" s="53">
        <v>1</v>
      </c>
      <c r="Y28" s="50">
        <v>65</v>
      </c>
      <c r="Z28" s="44">
        <v>66</v>
      </c>
      <c r="AA28" s="39">
        <f t="shared" si="177"/>
        <v>4</v>
      </c>
      <c r="AB28" s="40">
        <f t="shared" si="178"/>
        <v>279</v>
      </c>
      <c r="AC28" s="41">
        <f t="shared" si="179"/>
        <v>283</v>
      </c>
      <c r="AD28" s="16"/>
      <c r="AE28" s="27">
        <f t="shared" si="189"/>
        <v>25</v>
      </c>
      <c r="AF28" s="54">
        <v>44845</v>
      </c>
      <c r="AG28" s="29">
        <f t="shared" si="161"/>
        <v>74</v>
      </c>
      <c r="AH28" s="29">
        <f t="shared" si="162"/>
        <v>9</v>
      </c>
      <c r="AI28" s="29">
        <f t="shared" si="163"/>
        <v>21</v>
      </c>
      <c r="AJ28" s="29">
        <f t="shared" si="164"/>
        <v>12</v>
      </c>
      <c r="AK28" s="29">
        <f t="shared" si="165"/>
        <v>85</v>
      </c>
      <c r="AL28" s="29">
        <f t="shared" si="166"/>
        <v>13</v>
      </c>
      <c r="AM28" s="29">
        <f t="shared" si="167"/>
        <v>6</v>
      </c>
      <c r="AN28" s="29">
        <f t="shared" si="168"/>
        <v>66</v>
      </c>
      <c r="AO28" s="16"/>
      <c r="AP28" s="16"/>
      <c r="AQ28" s="16"/>
      <c r="AR28" s="16"/>
      <c r="AS28" s="16"/>
      <c r="AT28" s="16"/>
      <c r="AU28" s="16"/>
      <c r="AV28" s="16"/>
      <c r="AW28" s="16"/>
      <c r="AX28" s="16"/>
      <c r="AY28" s="16"/>
      <c r="AZ28" s="16"/>
      <c r="BA28" s="16"/>
      <c r="BB28" s="32">
        <f t="shared" si="180"/>
        <v>9.481481481481481</v>
      </c>
      <c r="BC28" s="32">
        <f t="shared" si="181"/>
        <v>3.666666666666667</v>
      </c>
      <c r="BD28" s="32">
        <f t="shared" si="182"/>
        <v>0.66666666666666785</v>
      </c>
      <c r="BE28" s="32">
        <f t="shared" si="183"/>
        <v>6.3703703703703702</v>
      </c>
      <c r="BF28" s="32">
        <f t="shared" si="184"/>
        <v>14.555555555555557</v>
      </c>
      <c r="BG28" s="32">
        <f t="shared" si="185"/>
        <v>2.2592592592592595</v>
      </c>
      <c r="BH28" s="32">
        <f t="shared" si="186"/>
        <v>3.3333333333333335</v>
      </c>
      <c r="BI28" s="32">
        <f t="shared" si="187"/>
        <v>9.4074074074074048</v>
      </c>
      <c r="BJ28" s="16"/>
      <c r="BK28" s="16"/>
      <c r="BL28" s="64"/>
      <c r="BM28" s="16"/>
      <c r="BN28" s="16"/>
      <c r="BO28" s="16"/>
      <c r="BP28" s="16"/>
      <c r="BQ28" s="16"/>
      <c r="BR28" s="16"/>
      <c r="BS28" s="16"/>
      <c r="BT28" s="16"/>
      <c r="BU28" s="16"/>
      <c r="BV28" s="16"/>
      <c r="BW28" s="16"/>
      <c r="BX28" s="16"/>
      <c r="BY28" s="16"/>
      <c r="BZ28" s="16"/>
      <c r="CA28" s="16"/>
      <c r="CB28" s="16"/>
      <c r="CC28" s="16"/>
      <c r="CD28" s="16"/>
      <c r="CE28" s="16"/>
      <c r="CF28" s="16"/>
      <c r="CG28" s="16"/>
      <c r="CH28" s="16"/>
      <c r="CI28" s="16"/>
    </row>
    <row r="29" ht="14.25">
      <c r="A29" s="30">
        <f t="shared" si="188"/>
        <v>25</v>
      </c>
      <c r="B29" s="54">
        <v>44845</v>
      </c>
      <c r="C29" s="62">
        <v>0</v>
      </c>
      <c r="D29" s="46">
        <v>74</v>
      </c>
      <c r="E29" s="35">
        <v>74</v>
      </c>
      <c r="F29" s="53">
        <v>1</v>
      </c>
      <c r="G29" s="50">
        <v>8</v>
      </c>
      <c r="H29" s="44">
        <v>9</v>
      </c>
      <c r="I29" s="53">
        <v>0</v>
      </c>
      <c r="J29" s="50">
        <v>21</v>
      </c>
      <c r="K29" s="44">
        <v>21</v>
      </c>
      <c r="L29" s="53">
        <v>0</v>
      </c>
      <c r="M29" s="50">
        <v>12</v>
      </c>
      <c r="N29" s="44">
        <v>12</v>
      </c>
      <c r="O29" s="53">
        <v>2</v>
      </c>
      <c r="P29" s="50">
        <v>83</v>
      </c>
      <c r="Q29" s="44">
        <v>85</v>
      </c>
      <c r="R29" s="53">
        <v>0</v>
      </c>
      <c r="S29" s="50">
        <v>13</v>
      </c>
      <c r="T29" s="44">
        <v>13</v>
      </c>
      <c r="U29" s="53">
        <v>0</v>
      </c>
      <c r="V29" s="50">
        <v>6</v>
      </c>
      <c r="W29" s="44">
        <v>6</v>
      </c>
      <c r="X29" s="53">
        <v>1</v>
      </c>
      <c r="Y29" s="50">
        <v>65</v>
      </c>
      <c r="Z29" s="44">
        <v>66</v>
      </c>
      <c r="AA29" s="39">
        <f t="shared" si="177"/>
        <v>4</v>
      </c>
      <c r="AB29" s="40">
        <f t="shared" si="178"/>
        <v>282</v>
      </c>
      <c r="AC29" s="41">
        <f t="shared" si="179"/>
        <v>286</v>
      </c>
      <c r="AD29" s="16"/>
      <c r="AE29" s="27">
        <f t="shared" si="189"/>
        <v>26</v>
      </c>
      <c r="AF29" s="54">
        <v>44846</v>
      </c>
      <c r="AG29" s="29">
        <f t="shared" si="161"/>
        <v>75</v>
      </c>
      <c r="AH29" s="29">
        <f t="shared" si="162"/>
        <v>8</v>
      </c>
      <c r="AI29" s="29">
        <f t="shared" si="163"/>
        <v>22</v>
      </c>
      <c r="AJ29" s="29">
        <f t="shared" si="164"/>
        <v>12</v>
      </c>
      <c r="AK29" s="29">
        <f t="shared" si="165"/>
        <v>85</v>
      </c>
      <c r="AL29" s="29">
        <f t="shared" si="166"/>
        <v>14</v>
      </c>
      <c r="AM29" s="29">
        <f t="shared" si="167"/>
        <v>6</v>
      </c>
      <c r="AN29" s="29">
        <f t="shared" si="168"/>
        <v>66</v>
      </c>
      <c r="AO29" s="16"/>
      <c r="AP29" s="16"/>
      <c r="AQ29" s="16"/>
      <c r="AR29" s="16"/>
      <c r="AS29" s="16"/>
      <c r="AT29" s="16"/>
      <c r="AU29" s="16"/>
      <c r="AV29" s="16"/>
      <c r="AW29" s="16"/>
      <c r="AX29" s="16"/>
      <c r="AY29" s="16"/>
      <c r="AZ29" s="16"/>
      <c r="BA29" s="16"/>
      <c r="BB29" s="32">
        <f t="shared" si="180"/>
        <v>10.481481481481481</v>
      </c>
      <c r="BC29" s="32">
        <f t="shared" si="181"/>
        <v>2.666666666666667</v>
      </c>
      <c r="BD29" s="32">
        <f t="shared" si="182"/>
        <v>1.6666666666666679</v>
      </c>
      <c r="BE29" s="32">
        <f t="shared" si="183"/>
        <v>6.3703703703703702</v>
      </c>
      <c r="BF29" s="32">
        <f t="shared" si="184"/>
        <v>14.555555555555557</v>
      </c>
      <c r="BG29" s="32">
        <f t="shared" si="185"/>
        <v>3.2592592592592595</v>
      </c>
      <c r="BH29" s="32">
        <f t="shared" si="186"/>
        <v>3.3333333333333335</v>
      </c>
      <c r="BI29" s="32">
        <f t="shared" si="187"/>
        <v>9.4074074074074048</v>
      </c>
      <c r="BJ29" s="16"/>
      <c r="BK29" s="16"/>
      <c r="BL29" s="64"/>
      <c r="BM29" s="16"/>
      <c r="BN29" s="16"/>
      <c r="BO29" s="16"/>
      <c r="BP29" s="16"/>
      <c r="BQ29" s="16"/>
      <c r="BR29" s="16"/>
      <c r="BS29" s="16"/>
      <c r="BT29" s="16"/>
      <c r="BU29" s="16"/>
      <c r="BV29" s="16"/>
      <c r="BW29" s="16"/>
      <c r="BX29" s="16"/>
      <c r="BY29" s="16"/>
      <c r="BZ29" s="16"/>
      <c r="CA29" s="16"/>
      <c r="CB29" s="16"/>
      <c r="CC29" s="16"/>
      <c r="CD29" s="16"/>
      <c r="CE29" s="16"/>
      <c r="CF29" s="16"/>
      <c r="CG29" s="16"/>
      <c r="CH29" s="16"/>
      <c r="CI29" s="16"/>
    </row>
    <row r="30" ht="14.25">
      <c r="A30" s="30">
        <f t="shared" si="188"/>
        <v>26</v>
      </c>
      <c r="B30" s="54">
        <v>44846</v>
      </c>
      <c r="C30" s="62">
        <v>0</v>
      </c>
      <c r="D30" s="46">
        <v>75</v>
      </c>
      <c r="E30" s="35">
        <v>75</v>
      </c>
      <c r="F30" s="53">
        <v>1</v>
      </c>
      <c r="G30" s="50">
        <v>7</v>
      </c>
      <c r="H30" s="44">
        <v>8</v>
      </c>
      <c r="I30" s="53">
        <v>1</v>
      </c>
      <c r="J30" s="50">
        <v>21</v>
      </c>
      <c r="K30" s="44">
        <v>22</v>
      </c>
      <c r="L30" s="53">
        <v>0</v>
      </c>
      <c r="M30" s="50">
        <v>12</v>
      </c>
      <c r="N30" s="44">
        <v>12</v>
      </c>
      <c r="O30" s="53">
        <v>1</v>
      </c>
      <c r="P30" s="50">
        <v>84</v>
      </c>
      <c r="Q30" s="44">
        <v>85</v>
      </c>
      <c r="R30" s="53">
        <v>0</v>
      </c>
      <c r="S30" s="50">
        <v>14</v>
      </c>
      <c r="T30" s="44">
        <v>14</v>
      </c>
      <c r="U30" s="53">
        <v>0</v>
      </c>
      <c r="V30" s="50">
        <v>6</v>
      </c>
      <c r="W30" s="44">
        <v>6</v>
      </c>
      <c r="X30" s="53">
        <v>1</v>
      </c>
      <c r="Y30" s="50">
        <v>65</v>
      </c>
      <c r="Z30" s="44">
        <v>66</v>
      </c>
      <c r="AA30" s="39">
        <f t="shared" si="177"/>
        <v>4</v>
      </c>
      <c r="AB30" s="40">
        <f t="shared" si="178"/>
        <v>284</v>
      </c>
      <c r="AC30" s="41">
        <f t="shared" si="179"/>
        <v>288</v>
      </c>
      <c r="AD30" s="16"/>
      <c r="AE30" s="27">
        <f t="shared" si="189"/>
        <v>27</v>
      </c>
      <c r="AF30" s="54">
        <v>44847</v>
      </c>
      <c r="AG30" s="29"/>
      <c r="AH30" s="29"/>
      <c r="AI30" s="29"/>
      <c r="AJ30" s="29"/>
      <c r="AK30" s="29"/>
      <c r="AL30" s="29"/>
      <c r="AM30" s="29"/>
      <c r="AN30" s="29"/>
      <c r="AO30" s="16"/>
      <c r="AP30" s="16"/>
      <c r="AQ30" s="16"/>
      <c r="AR30" s="16"/>
      <c r="AS30" s="16"/>
      <c r="AT30" s="16"/>
      <c r="AU30" s="16"/>
      <c r="AV30" s="16"/>
      <c r="AW30" s="16"/>
      <c r="AX30" s="16"/>
      <c r="AY30" s="16"/>
      <c r="AZ30" s="16"/>
      <c r="BA30" s="67"/>
      <c r="BB30" s="32"/>
      <c r="BC30" s="32"/>
      <c r="BD30" s="32"/>
      <c r="BE30" s="32"/>
      <c r="BF30" s="32"/>
      <c r="BG30" s="32"/>
      <c r="BH30" s="32"/>
      <c r="BI30" s="32"/>
      <c r="BJ30" s="16"/>
      <c r="BK30" s="16"/>
      <c r="BL30" s="64"/>
      <c r="BM30" s="16"/>
      <c r="BN30" s="16"/>
      <c r="BO30" s="16"/>
      <c r="BP30" s="16"/>
      <c r="BQ30" s="16"/>
      <c r="BR30" s="16"/>
      <c r="BS30" s="16"/>
      <c r="BT30" s="16"/>
      <c r="BU30" s="16"/>
      <c r="BV30" s="16"/>
      <c r="BW30" s="16"/>
      <c r="BX30" s="16"/>
      <c r="BY30" s="16"/>
      <c r="BZ30" s="16"/>
      <c r="CA30" s="16"/>
      <c r="CB30" s="16"/>
      <c r="CC30" s="16"/>
      <c r="CD30" s="16"/>
      <c r="CE30" s="16"/>
      <c r="CF30" s="16"/>
      <c r="CG30" s="16"/>
      <c r="CH30" s="16"/>
      <c r="CI30" s="16"/>
    </row>
    <row r="31" ht="14.25">
      <c r="A31" s="30">
        <f t="shared" si="188"/>
        <v>27</v>
      </c>
      <c r="B31" s="54">
        <v>44847</v>
      </c>
      <c r="C31" s="62">
        <v>0</v>
      </c>
      <c r="D31" s="46">
        <v>76</v>
      </c>
      <c r="E31" s="35">
        <v>76</v>
      </c>
      <c r="F31" s="53">
        <v>1</v>
      </c>
      <c r="G31" s="50">
        <v>9</v>
      </c>
      <c r="H31" s="44">
        <v>10</v>
      </c>
      <c r="I31" s="53">
        <v>1</v>
      </c>
      <c r="J31" s="50">
        <v>22</v>
      </c>
      <c r="K31" s="44">
        <v>23</v>
      </c>
      <c r="L31" s="53">
        <v>0</v>
      </c>
      <c r="M31" s="50">
        <v>11</v>
      </c>
      <c r="N31" s="44">
        <v>11</v>
      </c>
      <c r="O31" s="53">
        <v>1</v>
      </c>
      <c r="P31" s="50">
        <v>85</v>
      </c>
      <c r="Q31" s="44">
        <v>86</v>
      </c>
      <c r="R31" s="53">
        <v>0</v>
      </c>
      <c r="S31" s="50">
        <v>15</v>
      </c>
      <c r="T31" s="44">
        <v>15</v>
      </c>
      <c r="U31" s="53">
        <v>0</v>
      </c>
      <c r="V31" s="50">
        <v>7</v>
      </c>
      <c r="W31" s="44">
        <v>7</v>
      </c>
      <c r="X31" s="53">
        <v>1</v>
      </c>
      <c r="Y31" s="50">
        <v>66</v>
      </c>
      <c r="Z31" s="44">
        <v>67</v>
      </c>
      <c r="AA31" s="39">
        <f t="shared" si="177"/>
        <v>4</v>
      </c>
      <c r="AB31" s="40">
        <f t="shared" si="178"/>
        <v>291</v>
      </c>
      <c r="AC31" s="41">
        <f t="shared" si="179"/>
        <v>295</v>
      </c>
      <c r="AD31" s="16"/>
      <c r="AE31" s="27">
        <f t="shared" si="189"/>
        <v>28</v>
      </c>
      <c r="AF31" s="54">
        <v>44848</v>
      </c>
      <c r="AG31" s="29">
        <f t="shared" si="161"/>
        <v>77</v>
      </c>
      <c r="AH31" s="29">
        <f t="shared" si="162"/>
        <v>11</v>
      </c>
      <c r="AI31" s="29">
        <f t="shared" si="163"/>
        <v>23</v>
      </c>
      <c r="AJ31" s="29">
        <f t="shared" si="164"/>
        <v>13</v>
      </c>
      <c r="AK31" s="29">
        <f t="shared" si="165"/>
        <v>85</v>
      </c>
      <c r="AL31" s="29">
        <f t="shared" si="166"/>
        <v>14</v>
      </c>
      <c r="AM31" s="29">
        <f t="shared" si="167"/>
        <v>6</v>
      </c>
      <c r="AN31" s="29">
        <f t="shared" si="168"/>
        <v>67</v>
      </c>
      <c r="AO31" s="16"/>
      <c r="AP31" s="16"/>
      <c r="AQ31" s="16"/>
      <c r="AR31" s="16"/>
      <c r="AS31" s="16"/>
      <c r="AT31" s="16"/>
      <c r="AU31" s="16"/>
      <c r="AV31" s="16"/>
      <c r="AW31" s="17"/>
      <c r="AX31" s="16"/>
      <c r="AY31" s="16"/>
      <c r="AZ31" s="16"/>
      <c r="BA31" s="17"/>
      <c r="BB31" s="32">
        <f t="shared" si="180"/>
        <v>12.481481481481481</v>
      </c>
      <c r="BC31" s="32">
        <f t="shared" si="181"/>
        <v>5.666666666666667</v>
      </c>
      <c r="BD31" s="32">
        <f t="shared" si="182"/>
        <v>2.6666666666666679</v>
      </c>
      <c r="BE31" s="32">
        <f t="shared" si="183"/>
        <v>7.3703703703703702</v>
      </c>
      <c r="BF31" s="32">
        <f t="shared" si="184"/>
        <v>14.555555555555557</v>
      </c>
      <c r="BG31" s="32">
        <f t="shared" si="185"/>
        <v>3.2592592592592595</v>
      </c>
      <c r="BH31" s="32">
        <f t="shared" si="186"/>
        <v>3.3333333333333335</v>
      </c>
      <c r="BI31" s="32">
        <f t="shared" si="187"/>
        <v>10.407407407407405</v>
      </c>
      <c r="BJ31" s="16"/>
      <c r="BK31" s="16"/>
      <c r="BL31" s="64"/>
      <c r="BM31" s="16"/>
      <c r="BN31" s="16"/>
      <c r="BO31" s="16"/>
      <c r="BP31" s="16"/>
      <c r="BQ31" s="16"/>
      <c r="BR31" s="16"/>
      <c r="BS31" s="16"/>
      <c r="BT31" s="16"/>
      <c r="BU31" s="16"/>
      <c r="BV31" s="16"/>
      <c r="BW31" s="16"/>
      <c r="BX31" s="16"/>
      <c r="BY31" s="16"/>
      <c r="BZ31" s="16"/>
      <c r="CA31" s="16"/>
      <c r="CB31" s="16"/>
      <c r="CC31" s="16"/>
      <c r="CD31" s="16"/>
      <c r="CE31" s="16"/>
      <c r="CF31" s="16"/>
      <c r="CG31" s="16"/>
      <c r="CH31" s="16"/>
      <c r="CI31" s="16"/>
    </row>
    <row r="32" ht="14.25">
      <c r="A32" s="30">
        <f t="shared" si="188"/>
        <v>28</v>
      </c>
      <c r="B32" s="54">
        <v>44848</v>
      </c>
      <c r="C32" s="62">
        <v>0</v>
      </c>
      <c r="D32" s="46">
        <v>77</v>
      </c>
      <c r="E32" s="35">
        <v>77</v>
      </c>
      <c r="F32" s="53">
        <v>1</v>
      </c>
      <c r="G32" s="50">
        <v>10</v>
      </c>
      <c r="H32" s="44">
        <v>11</v>
      </c>
      <c r="I32" s="53">
        <v>1</v>
      </c>
      <c r="J32" s="50">
        <v>22</v>
      </c>
      <c r="K32" s="44">
        <v>23</v>
      </c>
      <c r="L32" s="53">
        <v>0</v>
      </c>
      <c r="M32" s="50">
        <v>13</v>
      </c>
      <c r="N32" s="44">
        <v>13</v>
      </c>
      <c r="O32" s="53">
        <v>1</v>
      </c>
      <c r="P32" s="50">
        <v>84</v>
      </c>
      <c r="Q32" s="44">
        <v>85</v>
      </c>
      <c r="R32" s="53">
        <v>0</v>
      </c>
      <c r="S32" s="50">
        <v>14</v>
      </c>
      <c r="T32" s="44">
        <v>14</v>
      </c>
      <c r="U32" s="53">
        <v>0</v>
      </c>
      <c r="V32" s="50">
        <v>6</v>
      </c>
      <c r="W32" s="44">
        <v>6</v>
      </c>
      <c r="X32" s="53">
        <v>0</v>
      </c>
      <c r="Y32" s="50">
        <v>67</v>
      </c>
      <c r="Z32" s="44">
        <v>67</v>
      </c>
      <c r="AA32" s="39">
        <f t="shared" si="177"/>
        <v>3</v>
      </c>
      <c r="AB32" s="40">
        <f t="shared" si="178"/>
        <v>293</v>
      </c>
      <c r="AC32" s="41">
        <f t="shared" si="179"/>
        <v>296</v>
      </c>
      <c r="AD32" s="16"/>
      <c r="AE32" s="27">
        <f t="shared" si="189"/>
        <v>29</v>
      </c>
      <c r="AF32" s="54">
        <v>44849</v>
      </c>
      <c r="AG32" s="29"/>
      <c r="AH32" s="29"/>
      <c r="AI32" s="29"/>
      <c r="AJ32" s="29"/>
      <c r="AK32" s="29"/>
      <c r="AL32" s="29"/>
      <c r="AM32" s="29"/>
      <c r="AN32" s="29"/>
      <c r="AO32" s="16"/>
      <c r="AP32" s="16"/>
      <c r="AQ32" s="16"/>
      <c r="AR32" s="16"/>
      <c r="AS32" s="16"/>
      <c r="AT32" s="16"/>
      <c r="AU32" s="16"/>
      <c r="AV32" s="16"/>
      <c r="AW32" s="16"/>
      <c r="AX32" s="16"/>
      <c r="AY32" s="16"/>
      <c r="AZ32" s="16"/>
      <c r="BA32" s="16"/>
      <c r="BB32" s="32"/>
      <c r="BC32" s="32"/>
      <c r="BD32" s="32"/>
      <c r="BE32" s="32"/>
      <c r="BF32" s="32"/>
      <c r="BG32" s="32"/>
      <c r="BH32" s="32"/>
      <c r="BI32" s="32"/>
      <c r="BJ32" s="16"/>
      <c r="BK32" s="16"/>
      <c r="BL32" s="64"/>
      <c r="BM32" s="16"/>
      <c r="BN32" s="16"/>
      <c r="BO32" s="16"/>
      <c r="BP32" s="16"/>
      <c r="BQ32" s="16"/>
      <c r="BR32" s="16"/>
      <c r="BS32" s="16"/>
      <c r="BT32" s="16"/>
      <c r="BU32" s="16"/>
      <c r="BV32" s="16"/>
      <c r="BW32" s="16"/>
      <c r="BX32" s="16"/>
      <c r="BY32" s="16"/>
      <c r="BZ32" s="16"/>
      <c r="CA32" s="16"/>
      <c r="CB32" s="16"/>
      <c r="CC32" s="16"/>
      <c r="CD32" s="16"/>
      <c r="CE32" s="16"/>
      <c r="CF32" s="16"/>
      <c r="CG32" s="16"/>
      <c r="CH32" s="16"/>
      <c r="CI32" s="16"/>
    </row>
    <row r="33" ht="14.25">
      <c r="A33" s="30">
        <f t="shared" si="188"/>
        <v>29</v>
      </c>
      <c r="B33" s="54">
        <v>44849</v>
      </c>
      <c r="C33" s="62">
        <v>0</v>
      </c>
      <c r="D33" s="46">
        <v>77</v>
      </c>
      <c r="E33" s="35">
        <v>77</v>
      </c>
      <c r="F33" s="53">
        <v>2</v>
      </c>
      <c r="G33" s="50">
        <v>12</v>
      </c>
      <c r="H33" s="44">
        <v>14</v>
      </c>
      <c r="I33" s="53">
        <v>1</v>
      </c>
      <c r="J33" s="50">
        <v>24</v>
      </c>
      <c r="K33" s="44">
        <v>25</v>
      </c>
      <c r="L33" s="53">
        <v>0</v>
      </c>
      <c r="M33" s="50">
        <v>13</v>
      </c>
      <c r="N33" s="44">
        <v>13</v>
      </c>
      <c r="O33" s="53">
        <v>1</v>
      </c>
      <c r="P33" s="50">
        <v>85</v>
      </c>
      <c r="Q33" s="44">
        <v>86</v>
      </c>
      <c r="R33" s="53">
        <v>0</v>
      </c>
      <c r="S33" s="50">
        <v>13</v>
      </c>
      <c r="T33" s="44">
        <v>13</v>
      </c>
      <c r="U33" s="53">
        <v>0</v>
      </c>
      <c r="V33" s="50">
        <v>7</v>
      </c>
      <c r="W33" s="44">
        <v>7</v>
      </c>
      <c r="X33" s="53">
        <v>0</v>
      </c>
      <c r="Y33" s="50">
        <v>66</v>
      </c>
      <c r="Z33" s="44">
        <v>66</v>
      </c>
      <c r="AA33" s="39">
        <f t="shared" si="177"/>
        <v>4</v>
      </c>
      <c r="AB33" s="40">
        <f t="shared" si="178"/>
        <v>297</v>
      </c>
      <c r="AC33" s="41">
        <f t="shared" si="179"/>
        <v>301</v>
      </c>
      <c r="AD33" s="16"/>
      <c r="AE33" s="27">
        <f t="shared" si="189"/>
        <v>30</v>
      </c>
      <c r="AF33" s="54">
        <v>44850</v>
      </c>
      <c r="AG33" s="29"/>
      <c r="AH33" s="29"/>
      <c r="AI33" s="29"/>
      <c r="AJ33" s="29"/>
      <c r="AK33" s="29"/>
      <c r="AL33" s="29"/>
      <c r="AM33" s="29"/>
      <c r="AN33" s="29"/>
      <c r="AO33" s="16"/>
      <c r="AP33" s="16"/>
      <c r="AQ33" s="16"/>
      <c r="AR33" s="16"/>
      <c r="AS33" s="16"/>
      <c r="AT33" s="16"/>
      <c r="AU33" s="16"/>
      <c r="AV33" s="16"/>
      <c r="AW33" s="16"/>
      <c r="AX33" s="16"/>
      <c r="AY33" s="16"/>
      <c r="AZ33" s="16"/>
      <c r="BA33" s="16"/>
      <c r="BB33" s="32"/>
      <c r="BC33" s="32"/>
      <c r="BD33" s="32"/>
      <c r="BE33" s="32"/>
      <c r="BF33" s="32"/>
      <c r="BG33" s="32"/>
      <c r="BH33" s="32"/>
      <c r="BI33" s="32"/>
      <c r="BJ33" s="16"/>
      <c r="BK33" s="16"/>
      <c r="BL33" s="64"/>
      <c r="BM33" s="16"/>
      <c r="BN33" s="16"/>
      <c r="BO33" s="16"/>
      <c r="BP33" s="16"/>
      <c r="BQ33" s="16"/>
      <c r="BR33" s="16"/>
      <c r="BS33" s="16"/>
      <c r="BT33" s="16"/>
      <c r="BU33" s="16"/>
      <c r="BV33" s="16"/>
      <c r="BW33" s="16"/>
      <c r="BX33" s="16"/>
      <c r="BY33" s="16"/>
      <c r="BZ33" s="16"/>
      <c r="CA33" s="16"/>
      <c r="CB33" s="16"/>
      <c r="CC33" s="16"/>
      <c r="CD33" s="16"/>
      <c r="CE33" s="16"/>
      <c r="CF33" s="16"/>
      <c r="CG33" s="16"/>
      <c r="CH33" s="16"/>
      <c r="CI33" s="16"/>
    </row>
    <row r="34" ht="14.25">
      <c r="A34" s="30">
        <f t="shared" si="188"/>
        <v>30</v>
      </c>
      <c r="B34" s="54">
        <v>44850</v>
      </c>
      <c r="C34" s="62">
        <v>0</v>
      </c>
      <c r="D34" s="46">
        <v>76</v>
      </c>
      <c r="E34" s="35">
        <v>76</v>
      </c>
      <c r="F34" s="53">
        <v>2</v>
      </c>
      <c r="G34" s="50">
        <v>12</v>
      </c>
      <c r="H34" s="44">
        <v>14</v>
      </c>
      <c r="I34" s="53">
        <v>1</v>
      </c>
      <c r="J34" s="50">
        <v>24</v>
      </c>
      <c r="K34" s="44">
        <v>25</v>
      </c>
      <c r="L34" s="53">
        <v>0</v>
      </c>
      <c r="M34" s="50">
        <v>15</v>
      </c>
      <c r="N34" s="44">
        <v>15</v>
      </c>
      <c r="O34" s="53">
        <v>1</v>
      </c>
      <c r="P34" s="50">
        <v>85</v>
      </c>
      <c r="Q34" s="44">
        <v>86</v>
      </c>
      <c r="R34" s="53">
        <v>0</v>
      </c>
      <c r="S34" s="50">
        <v>13</v>
      </c>
      <c r="T34" s="44">
        <v>13</v>
      </c>
      <c r="U34" s="53">
        <v>0</v>
      </c>
      <c r="V34" s="50">
        <v>7</v>
      </c>
      <c r="W34" s="44">
        <v>7</v>
      </c>
      <c r="X34" s="53">
        <v>0</v>
      </c>
      <c r="Y34" s="50">
        <v>66</v>
      </c>
      <c r="Z34" s="44">
        <v>66</v>
      </c>
      <c r="AA34" s="39">
        <f t="shared" si="177"/>
        <v>4</v>
      </c>
      <c r="AB34" s="40">
        <f t="shared" si="178"/>
        <v>298</v>
      </c>
      <c r="AC34" s="41">
        <f t="shared" si="179"/>
        <v>302</v>
      </c>
      <c r="AD34" s="16"/>
      <c r="AE34" s="27">
        <f t="shared" si="189"/>
        <v>31</v>
      </c>
      <c r="AF34" s="54">
        <v>44851</v>
      </c>
      <c r="AG34" s="29"/>
      <c r="AH34" s="29"/>
      <c r="AI34" s="29"/>
      <c r="AJ34" s="29"/>
      <c r="AK34" s="29"/>
      <c r="AL34" s="29"/>
      <c r="AM34" s="29"/>
      <c r="AN34" s="29"/>
      <c r="AO34" s="16"/>
      <c r="AP34" s="16"/>
      <c r="AQ34" s="81"/>
      <c r="AR34" s="82"/>
      <c r="AS34" s="82"/>
      <c r="AT34" s="82"/>
      <c r="AU34" s="82"/>
      <c r="AV34" s="82"/>
      <c r="AW34" s="82"/>
      <c r="AX34" s="82"/>
      <c r="AY34" s="82"/>
      <c r="AZ34" s="82"/>
      <c r="BA34" s="82"/>
      <c r="BB34" s="82"/>
      <c r="BC34" s="32"/>
      <c r="BD34" s="32"/>
      <c r="BE34" s="32"/>
      <c r="BF34" s="32"/>
      <c r="BG34" s="32"/>
      <c r="BH34" s="32"/>
      <c r="BI34" s="32"/>
      <c r="BJ34" s="16"/>
      <c r="BK34" s="16"/>
      <c r="BL34" s="64"/>
      <c r="BM34" s="16"/>
      <c r="BN34" s="16"/>
      <c r="BO34" s="16"/>
      <c r="BP34" s="16"/>
      <c r="BQ34" s="16"/>
      <c r="BR34" s="16"/>
      <c r="BS34" s="16"/>
      <c r="BT34" s="16"/>
      <c r="BU34" s="16"/>
      <c r="BV34" s="16"/>
      <c r="BW34" s="16"/>
      <c r="BX34" s="16"/>
      <c r="BY34" s="16"/>
      <c r="BZ34" s="16"/>
      <c r="CA34" s="16"/>
      <c r="CB34" s="16"/>
      <c r="CC34" s="16"/>
      <c r="CD34" s="16"/>
      <c r="CE34" s="16"/>
      <c r="CF34" s="16"/>
      <c r="CG34" s="16"/>
      <c r="CH34" s="16"/>
      <c r="CI34" s="16"/>
    </row>
    <row r="35" ht="14.25">
      <c r="A35" s="30">
        <f t="shared" si="188"/>
        <v>31</v>
      </c>
      <c r="B35" s="54">
        <v>44851</v>
      </c>
      <c r="C35" s="62">
        <v>0</v>
      </c>
      <c r="D35" s="46">
        <v>76</v>
      </c>
      <c r="E35" s="35">
        <v>76</v>
      </c>
      <c r="F35" s="53">
        <v>2</v>
      </c>
      <c r="G35" s="50">
        <v>13</v>
      </c>
      <c r="H35" s="44">
        <v>15</v>
      </c>
      <c r="I35" s="53">
        <v>0</v>
      </c>
      <c r="J35" s="50">
        <v>26</v>
      </c>
      <c r="K35" s="44">
        <v>26</v>
      </c>
      <c r="L35" s="53">
        <v>0</v>
      </c>
      <c r="M35" s="50">
        <v>17</v>
      </c>
      <c r="N35" s="44">
        <v>17</v>
      </c>
      <c r="O35" s="53">
        <v>1</v>
      </c>
      <c r="P35" s="50">
        <v>86</v>
      </c>
      <c r="Q35" s="44">
        <v>87</v>
      </c>
      <c r="R35" s="53">
        <v>0</v>
      </c>
      <c r="S35" s="50">
        <v>13</v>
      </c>
      <c r="T35" s="44">
        <v>13</v>
      </c>
      <c r="U35" s="53">
        <v>0</v>
      </c>
      <c r="V35" s="50">
        <v>8</v>
      </c>
      <c r="W35" s="44">
        <v>8</v>
      </c>
      <c r="X35" s="53">
        <v>0</v>
      </c>
      <c r="Y35" s="50">
        <v>67</v>
      </c>
      <c r="Z35" s="44">
        <v>67</v>
      </c>
      <c r="AA35" s="39">
        <f t="shared" si="177"/>
        <v>3</v>
      </c>
      <c r="AB35" s="40">
        <f t="shared" si="178"/>
        <v>306</v>
      </c>
      <c r="AC35" s="41">
        <f t="shared" si="179"/>
        <v>309</v>
      </c>
      <c r="AD35" s="16"/>
      <c r="AE35" s="27">
        <f t="shared" si="189"/>
        <v>32</v>
      </c>
      <c r="AF35" s="54">
        <v>44852</v>
      </c>
      <c r="AG35" s="29"/>
      <c r="AH35" s="29"/>
      <c r="AI35" s="29"/>
      <c r="AJ35" s="29"/>
      <c r="AK35" s="29"/>
      <c r="AL35" s="29"/>
      <c r="AM35" s="29"/>
      <c r="AN35" s="29"/>
      <c r="AO35" s="16"/>
      <c r="AP35" s="16"/>
      <c r="AQ35" s="16"/>
      <c r="AR35" s="16"/>
      <c r="AS35" s="16"/>
      <c r="AT35" s="16"/>
      <c r="AU35" s="16"/>
      <c r="AV35" s="16"/>
      <c r="AW35" s="16"/>
      <c r="AX35" s="16"/>
      <c r="AY35" s="16"/>
      <c r="AZ35" s="16"/>
      <c r="BA35" s="16"/>
      <c r="BB35" s="32"/>
      <c r="BC35" s="32"/>
      <c r="BD35" s="32"/>
      <c r="BE35" s="32"/>
      <c r="BF35" s="32"/>
      <c r="BG35" s="32"/>
      <c r="BH35" s="32"/>
      <c r="BI35" s="32"/>
      <c r="BJ35" s="16"/>
      <c r="BK35" s="16"/>
      <c r="BL35" s="64"/>
      <c r="BM35" s="16"/>
      <c r="BN35" s="16"/>
      <c r="BO35" s="16"/>
      <c r="BP35" s="16"/>
      <c r="BQ35" s="16"/>
      <c r="BR35" s="16"/>
      <c r="BS35" s="16"/>
      <c r="BT35" s="16"/>
      <c r="BU35" s="16"/>
      <c r="BV35" s="16"/>
      <c r="BW35" s="16"/>
      <c r="BX35" s="16"/>
      <c r="BY35" s="16"/>
      <c r="BZ35" s="16"/>
      <c r="CA35" s="16"/>
      <c r="CB35" s="16"/>
      <c r="CC35" s="16"/>
      <c r="CD35" s="16"/>
      <c r="CE35" s="16"/>
      <c r="CF35" s="16"/>
      <c r="CG35" s="16"/>
      <c r="CH35" s="16"/>
      <c r="CI35" s="16"/>
    </row>
    <row r="36" ht="14.25">
      <c r="A36" s="30">
        <f t="shared" si="188"/>
        <v>32</v>
      </c>
      <c r="B36" s="54">
        <v>44852</v>
      </c>
      <c r="C36" s="62">
        <v>0</v>
      </c>
      <c r="D36" s="46">
        <v>75</v>
      </c>
      <c r="E36" s="35">
        <v>75</v>
      </c>
      <c r="F36" s="53">
        <v>2</v>
      </c>
      <c r="G36" s="50">
        <v>13</v>
      </c>
      <c r="H36" s="44">
        <v>15</v>
      </c>
      <c r="I36" s="53">
        <v>0</v>
      </c>
      <c r="J36" s="50">
        <v>25</v>
      </c>
      <c r="K36" s="44">
        <v>25</v>
      </c>
      <c r="L36" s="53">
        <v>0</v>
      </c>
      <c r="M36" s="50">
        <v>17</v>
      </c>
      <c r="N36" s="44">
        <v>17</v>
      </c>
      <c r="O36" s="53">
        <v>1</v>
      </c>
      <c r="P36" s="50">
        <v>86</v>
      </c>
      <c r="Q36" s="44">
        <v>87</v>
      </c>
      <c r="R36" s="53">
        <v>0</v>
      </c>
      <c r="S36" s="50">
        <v>14</v>
      </c>
      <c r="T36" s="44">
        <v>14</v>
      </c>
      <c r="U36" s="53">
        <v>0</v>
      </c>
      <c r="V36" s="50">
        <v>7</v>
      </c>
      <c r="W36" s="44">
        <v>7</v>
      </c>
      <c r="X36" s="53">
        <v>0</v>
      </c>
      <c r="Y36" s="50">
        <v>68</v>
      </c>
      <c r="Z36" s="44">
        <v>68</v>
      </c>
      <c r="AA36" s="39">
        <f t="shared" si="177"/>
        <v>3</v>
      </c>
      <c r="AB36" s="40">
        <f t="shared" si="178"/>
        <v>305</v>
      </c>
      <c r="AC36" s="41">
        <f t="shared" si="179"/>
        <v>308</v>
      </c>
      <c r="AD36" s="16"/>
      <c r="AE36" s="27">
        <f t="shared" si="189"/>
        <v>33</v>
      </c>
      <c r="AF36" s="54">
        <v>44853</v>
      </c>
      <c r="AG36" s="29"/>
      <c r="AH36" s="29"/>
      <c r="AI36" s="29"/>
      <c r="AJ36" s="29"/>
      <c r="AK36" s="29"/>
      <c r="AL36" s="29"/>
      <c r="AM36" s="29"/>
      <c r="AN36" s="29"/>
      <c r="AO36" s="16"/>
      <c r="AP36" s="83" t="s">
        <v>4</v>
      </c>
      <c r="AQ36" s="84"/>
      <c r="AR36" s="84"/>
      <c r="AS36" s="84"/>
      <c r="AT36" s="84"/>
      <c r="AU36" s="84"/>
      <c r="AV36" s="84"/>
      <c r="AW36" s="84"/>
      <c r="AX36" s="84"/>
      <c r="AY36" s="84"/>
      <c r="AZ36" s="84"/>
      <c r="BA36" s="84"/>
      <c r="BB36" s="84"/>
      <c r="BC36" s="84"/>
      <c r="BE36" s="32"/>
      <c r="BF36" s="85" t="s">
        <v>5</v>
      </c>
      <c r="BG36" s="85"/>
      <c r="BH36" s="85"/>
      <c r="BI36" s="85"/>
      <c r="BJ36" s="85"/>
      <c r="BK36" s="85"/>
      <c r="BL36" s="85"/>
      <c r="BM36" s="16"/>
      <c r="BN36" s="16"/>
      <c r="BO36" s="85" t="s">
        <v>6</v>
      </c>
      <c r="BP36" s="85"/>
      <c r="BQ36" s="85"/>
      <c r="BR36" s="85"/>
      <c r="BS36" s="85"/>
      <c r="BT36" s="85"/>
      <c r="BU36" s="85"/>
      <c r="BV36" s="85"/>
      <c r="BW36" s="85"/>
      <c r="BX36" s="85"/>
      <c r="BY36" s="85"/>
      <c r="BZ36" s="16"/>
      <c r="CA36" s="16"/>
      <c r="CB36" s="78" t="s">
        <v>7</v>
      </c>
      <c r="CC36" s="78"/>
      <c r="CD36" s="78"/>
      <c r="CE36" s="78"/>
      <c r="CF36" s="78"/>
      <c r="CG36" s="78"/>
      <c r="CH36" s="78"/>
      <c r="CI36" s="78"/>
      <c r="CJ36" s="78"/>
      <c r="CM36" s="78" t="s">
        <v>8</v>
      </c>
      <c r="CN36" s="78"/>
      <c r="CO36" s="78"/>
      <c r="CP36" s="78"/>
      <c r="CQ36" s="78"/>
      <c r="CR36" s="78"/>
      <c r="CS36" s="78"/>
      <c r="CT36" s="78"/>
      <c r="CU36" s="78"/>
      <c r="CV36" s="78"/>
      <c r="CW36" s="78"/>
      <c r="CX36" s="78"/>
      <c r="CY36" s="78"/>
      <c r="CZ36" s="78"/>
      <c r="DA36" s="78"/>
      <c r="DB36" s="78"/>
      <c r="DC36" s="78"/>
      <c r="DD36" s="78"/>
      <c r="DE36" s="78"/>
      <c r="DH36" s="78" t="s">
        <v>9</v>
      </c>
      <c r="DI36" s="78"/>
      <c r="DJ36" s="78"/>
      <c r="DK36" s="78"/>
      <c r="DL36" s="78"/>
      <c r="DM36" s="86"/>
      <c r="DS36" s="83" t="s">
        <v>10</v>
      </c>
      <c r="DT36" s="83"/>
      <c r="DU36" s="83"/>
      <c r="DV36" s="83"/>
      <c r="DW36" s="83"/>
      <c r="ED36" s="78" t="s">
        <v>11</v>
      </c>
      <c r="EE36" s="78"/>
      <c r="EF36" s="78"/>
      <c r="EG36" s="78"/>
      <c r="EH36" s="78"/>
      <c r="EI36" s="78"/>
      <c r="EJ36" s="78"/>
      <c r="EK36" s="78"/>
      <c r="EL36" s="78"/>
      <c r="EM36" s="78"/>
      <c r="EN36" s="78"/>
    </row>
    <row r="37" ht="14.25">
      <c r="A37" s="30">
        <f t="shared" si="188"/>
        <v>33</v>
      </c>
      <c r="B37" s="54">
        <v>44853</v>
      </c>
      <c r="C37" s="62">
        <v>0</v>
      </c>
      <c r="D37" s="46">
        <v>75</v>
      </c>
      <c r="E37" s="35">
        <v>75</v>
      </c>
      <c r="F37" s="53">
        <v>1</v>
      </c>
      <c r="G37" s="50">
        <v>14</v>
      </c>
      <c r="H37" s="44">
        <v>15</v>
      </c>
      <c r="I37" s="53">
        <v>0</v>
      </c>
      <c r="J37" s="50">
        <v>25</v>
      </c>
      <c r="K37" s="44">
        <v>25</v>
      </c>
      <c r="L37" s="53">
        <v>0</v>
      </c>
      <c r="M37" s="50">
        <v>18</v>
      </c>
      <c r="N37" s="44">
        <v>18</v>
      </c>
      <c r="O37" s="53">
        <v>1</v>
      </c>
      <c r="P37" s="50">
        <v>87</v>
      </c>
      <c r="Q37" s="44">
        <v>88</v>
      </c>
      <c r="R37" s="53">
        <v>0</v>
      </c>
      <c r="S37" s="50">
        <v>15</v>
      </c>
      <c r="T37" s="44">
        <v>15</v>
      </c>
      <c r="U37" s="53">
        <v>0</v>
      </c>
      <c r="V37" s="50">
        <v>7</v>
      </c>
      <c r="W37" s="44">
        <v>7</v>
      </c>
      <c r="X37" s="53">
        <v>0</v>
      </c>
      <c r="Y37" s="50">
        <v>69</v>
      </c>
      <c r="Z37" s="44">
        <v>69</v>
      </c>
      <c r="AA37" s="39">
        <f t="shared" si="177"/>
        <v>2</v>
      </c>
      <c r="AB37" s="40">
        <f t="shared" si="178"/>
        <v>310</v>
      </c>
      <c r="AC37" s="41">
        <f t="shared" si="179"/>
        <v>312</v>
      </c>
      <c r="AD37" s="16"/>
      <c r="AE37" s="27">
        <f t="shared" si="189"/>
        <v>34</v>
      </c>
      <c r="AF37" s="54">
        <v>44854</v>
      </c>
      <c r="AG37" s="29"/>
      <c r="AH37" s="29"/>
      <c r="AI37" s="29"/>
      <c r="AJ37" s="29"/>
      <c r="AK37" s="29"/>
      <c r="AL37" s="29"/>
      <c r="AM37" s="29"/>
      <c r="AN37" s="29"/>
      <c r="AO37" s="16"/>
      <c r="AP37" s="87" t="s">
        <v>56</v>
      </c>
      <c r="AQ37" s="87"/>
      <c r="AR37" s="87"/>
      <c r="AS37" s="87"/>
      <c r="AT37" s="87"/>
      <c r="AU37" s="87"/>
      <c r="AV37" s="87"/>
      <c r="AW37" s="87"/>
      <c r="AX37" s="87"/>
      <c r="AY37" s="87"/>
      <c r="AZ37" s="87"/>
      <c r="BA37" s="87"/>
      <c r="BB37" s="87"/>
      <c r="BC37" s="87"/>
      <c r="BE37" s="32"/>
      <c r="BF37" s="87" t="s">
        <v>56</v>
      </c>
      <c r="BG37" s="87"/>
      <c r="BH37" s="87"/>
      <c r="BI37" s="87"/>
      <c r="BJ37" s="87"/>
      <c r="BK37" s="87"/>
      <c r="BL37" s="87"/>
      <c r="BM37" s="16"/>
      <c r="BN37" s="16"/>
      <c r="BO37" s="87" t="s">
        <v>57</v>
      </c>
      <c r="BP37" s="87"/>
      <c r="BQ37" s="87"/>
      <c r="BR37" s="87"/>
      <c r="BS37" s="87"/>
      <c r="BT37" s="87"/>
      <c r="BU37" s="87"/>
      <c r="BV37" s="87"/>
      <c r="BW37" s="87"/>
      <c r="BX37" s="87"/>
      <c r="BY37" s="87"/>
      <c r="BZ37" s="16"/>
      <c r="CA37" s="16"/>
      <c r="CB37" s="87" t="s">
        <v>58</v>
      </c>
      <c r="CC37" s="87"/>
      <c r="CD37" s="87"/>
      <c r="CE37" s="87"/>
      <c r="CF37" s="87"/>
      <c r="CG37" s="87"/>
      <c r="CH37" s="87"/>
      <c r="CI37" s="87"/>
      <c r="CJ37" s="87"/>
      <c r="CM37" s="88" t="s">
        <v>58</v>
      </c>
      <c r="CN37" s="88"/>
      <c r="CO37" s="88"/>
      <c r="CP37" s="88"/>
      <c r="CQ37" s="88"/>
      <c r="CR37" s="88"/>
      <c r="CS37" s="88"/>
      <c r="CT37" s="88"/>
      <c r="CU37" s="88"/>
      <c r="CV37" s="88"/>
      <c r="CW37" s="88"/>
      <c r="CX37" s="88"/>
      <c r="CY37" s="88"/>
      <c r="CZ37" s="88"/>
      <c r="DA37" s="88"/>
      <c r="DB37" s="88"/>
      <c r="DC37" s="88"/>
      <c r="DD37" s="88"/>
      <c r="DE37" s="88"/>
      <c r="DH37" s="87" t="s">
        <v>56</v>
      </c>
      <c r="DI37" s="87"/>
      <c r="DJ37" s="87"/>
      <c r="DK37" s="87"/>
      <c r="DL37" s="87"/>
      <c r="DM37" s="86"/>
      <c r="DS37" s="89" t="s">
        <v>56</v>
      </c>
      <c r="DT37" s="89"/>
      <c r="DU37" s="89"/>
      <c r="DV37" s="89"/>
      <c r="DW37" s="89"/>
      <c r="ED37" s="87" t="s">
        <v>56</v>
      </c>
      <c r="EE37" s="87"/>
      <c r="EF37" s="87"/>
      <c r="EG37" s="87"/>
      <c r="EH37" s="87"/>
      <c r="EI37" s="87"/>
      <c r="EJ37" s="87"/>
      <c r="EK37" s="87"/>
      <c r="EL37" s="87"/>
      <c r="EM37" s="87"/>
      <c r="EN37" s="87"/>
    </row>
    <row r="38" ht="14.25">
      <c r="A38" s="30">
        <f t="shared" si="188"/>
        <v>34</v>
      </c>
      <c r="B38" s="28">
        <v>44854</v>
      </c>
      <c r="C38" s="53">
        <v>0</v>
      </c>
      <c r="D38" s="46">
        <v>77</v>
      </c>
      <c r="E38" s="35">
        <v>77</v>
      </c>
      <c r="F38" s="53">
        <v>1</v>
      </c>
      <c r="G38" s="50">
        <v>15</v>
      </c>
      <c r="H38" s="44">
        <v>16</v>
      </c>
      <c r="I38" s="53">
        <v>0</v>
      </c>
      <c r="J38" s="50">
        <v>26</v>
      </c>
      <c r="K38" s="44">
        <v>26</v>
      </c>
      <c r="L38" s="53">
        <v>0</v>
      </c>
      <c r="M38" s="50">
        <v>18</v>
      </c>
      <c r="N38" s="44">
        <v>18</v>
      </c>
      <c r="O38" s="53">
        <v>1</v>
      </c>
      <c r="P38" s="50">
        <v>87</v>
      </c>
      <c r="Q38" s="44">
        <v>88</v>
      </c>
      <c r="R38" s="53">
        <v>0</v>
      </c>
      <c r="S38" s="50">
        <v>16</v>
      </c>
      <c r="T38" s="44">
        <v>16</v>
      </c>
      <c r="U38" s="53">
        <v>0</v>
      </c>
      <c r="V38" s="50">
        <v>7</v>
      </c>
      <c r="W38" s="44">
        <v>7</v>
      </c>
      <c r="X38" s="53">
        <v>0</v>
      </c>
      <c r="Y38" s="50">
        <v>70</v>
      </c>
      <c r="Z38" s="44">
        <v>70</v>
      </c>
      <c r="AA38" s="39">
        <f t="shared" si="177"/>
        <v>2</v>
      </c>
      <c r="AB38" s="40">
        <f t="shared" si="178"/>
        <v>316</v>
      </c>
      <c r="AC38" s="41">
        <f t="shared" si="179"/>
        <v>318</v>
      </c>
      <c r="AD38" s="16"/>
      <c r="AO38" s="16"/>
      <c r="AP38" s="90" t="s">
        <v>59</v>
      </c>
      <c r="AQ38" s="90">
        <f>1/AZ3*(SUM(BB4:BB31))</f>
        <v>5.8299039780521253</v>
      </c>
      <c r="BE38" s="32"/>
      <c r="BF38" s="91" t="s">
        <v>59</v>
      </c>
      <c r="BG38" s="91">
        <f>1/$AZ$3*(SUM(BC4:BC31))</f>
        <v>2.2716049382716039</v>
      </c>
      <c r="BH38" s="16"/>
      <c r="BI38" s="16"/>
      <c r="BJ38" s="16"/>
      <c r="BK38" s="16"/>
      <c r="BL38" s="16"/>
      <c r="BM38" s="16"/>
      <c r="BN38" s="16"/>
      <c r="BO38" s="92" t="s">
        <v>59</v>
      </c>
      <c r="BP38" s="92">
        <f>1/$AZ$3*(SUM(BD4:BD31))</f>
        <v>7.5308641975308674</v>
      </c>
      <c r="BQ38" s="16"/>
      <c r="BR38" s="16"/>
      <c r="BS38" s="16"/>
      <c r="BT38" s="16"/>
      <c r="BU38" s="16"/>
      <c r="BV38" s="16"/>
      <c r="BW38" s="16"/>
      <c r="BX38" s="16"/>
      <c r="BY38" s="16"/>
      <c r="BZ38" s="16"/>
      <c r="CA38" s="16"/>
      <c r="CB38" s="92" t="s">
        <v>59</v>
      </c>
      <c r="CC38" s="92">
        <f>1/$AZ$3*(SUM(BE4:BE31))</f>
        <v>4.2277091906721527</v>
      </c>
      <c r="CD38" s="16"/>
      <c r="CE38" s="16"/>
      <c r="CF38" s="16"/>
      <c r="CG38" s="16"/>
      <c r="CH38" s="16"/>
      <c r="CI38" s="16"/>
      <c r="CM38" s="92" t="s">
        <v>59</v>
      </c>
      <c r="CN38" s="92">
        <f>1/$AZ$3*(SUM(BF4:BF31))</f>
        <v>10.403292181069951</v>
      </c>
      <c r="DH38" s="92" t="s">
        <v>59</v>
      </c>
      <c r="DI38" s="92">
        <f>1/$AZ$3*(SUM(BG4:BG31))</f>
        <v>1.4540466392318243</v>
      </c>
      <c r="DS38" s="92" t="s">
        <v>59</v>
      </c>
      <c r="DT38" s="92">
        <f>1/$AZ$3*(SUM(BH4:BH31))</f>
        <v>1.8271604938271608</v>
      </c>
      <c r="DU38" s="93"/>
      <c r="DV38" s="17"/>
      <c r="DW38" s="17"/>
      <c r="ED38" s="92" t="s">
        <v>59</v>
      </c>
      <c r="EE38" s="92">
        <f>1/$AZ$3*(SUM(BI4:BI31))</f>
        <v>7.9945130315500617</v>
      </c>
    </row>
    <row r="39" ht="14.25">
      <c r="B39" s="68"/>
      <c r="C39" s="69"/>
      <c r="D39" s="69"/>
      <c r="E39" s="69"/>
      <c r="F39" s="69"/>
      <c r="G39" s="69"/>
      <c r="H39" s="69"/>
      <c r="I39" s="69"/>
      <c r="J39" s="69"/>
      <c r="K39" s="69"/>
      <c r="L39" s="69"/>
      <c r="M39" s="69"/>
      <c r="N39" s="69"/>
      <c r="O39" s="69"/>
      <c r="P39" s="69"/>
      <c r="Q39" s="69"/>
      <c r="R39" s="69"/>
      <c r="S39" s="16"/>
      <c r="T39" s="16"/>
      <c r="U39" s="16"/>
      <c r="V39" s="16"/>
      <c r="W39" s="16"/>
      <c r="X39" s="16"/>
      <c r="Y39" s="16"/>
      <c r="Z39" s="16"/>
      <c r="AA39" s="16"/>
      <c r="AB39" s="16"/>
      <c r="AC39" s="16"/>
      <c r="AD39" s="16"/>
      <c r="AE39" s="16"/>
      <c r="AF39" s="16"/>
      <c r="AG39" s="16"/>
      <c r="AH39" s="16"/>
      <c r="AI39" s="16"/>
      <c r="AJ39" s="16"/>
      <c r="AK39" s="16"/>
      <c r="AL39" s="16"/>
      <c r="AN39" s="16"/>
      <c r="AO39" s="16"/>
      <c r="AP39" s="94" t="s">
        <v>56</v>
      </c>
      <c r="AQ39" s="94" t="b">
        <f>ABS(AQ38/AQ5-0.7979)&lt;(0.4/SQRT(AZ3))</f>
        <v>0</v>
      </c>
      <c r="BE39" s="16"/>
      <c r="BF39" s="94" t="s">
        <v>56</v>
      </c>
      <c r="BG39" s="95" t="b">
        <f>ABS(AR5/AQ5-0.7979)&lt;(0.4/SQRT($AZ$3))</f>
        <v>0</v>
      </c>
      <c r="BH39" s="16"/>
      <c r="BI39" s="16"/>
      <c r="BJ39" s="16"/>
      <c r="BK39" s="16"/>
      <c r="BL39" s="16"/>
      <c r="BM39" s="16"/>
      <c r="BN39" s="16"/>
      <c r="BO39" s="94" t="s">
        <v>56</v>
      </c>
      <c r="BP39" s="95" t="b">
        <f>ABS(BP38/AS5-0.7979)&lt;(0.4/SQRT($AZ$3))</f>
        <v>0</v>
      </c>
      <c r="BQ39" s="16"/>
      <c r="BR39" s="16"/>
      <c r="BS39" s="16"/>
      <c r="BT39" s="16"/>
      <c r="BU39" s="16"/>
      <c r="BV39" s="16"/>
      <c r="BW39" s="16"/>
      <c r="BX39" s="16"/>
      <c r="BY39" s="16"/>
      <c r="BZ39" s="16"/>
      <c r="CA39" s="16"/>
      <c r="CB39" s="94" t="s">
        <v>56</v>
      </c>
      <c r="CC39" s="95" t="b">
        <f>ABS(CC38/AT5-0.7979)&lt;(0.4/SQRT($AZ$3))</f>
        <v>0</v>
      </c>
      <c r="CD39" s="16"/>
      <c r="CE39" s="16"/>
      <c r="CF39" s="16"/>
      <c r="CG39" s="16"/>
      <c r="CH39" s="16"/>
      <c r="CI39" s="16"/>
      <c r="CM39" s="94" t="s">
        <v>56</v>
      </c>
      <c r="CN39" s="95" t="b">
        <f>ABS(CN38/AU5-0.7979)&lt;(0.4/SQRT($AZ$3))</f>
        <v>0</v>
      </c>
      <c r="DH39" s="94" t="s">
        <v>56</v>
      </c>
      <c r="DI39" s="95" t="b">
        <f>ABS(DI38/AV5-0.7979)&lt;(0.4/SQRT($AZ$3))</f>
        <v>0</v>
      </c>
      <c r="DS39" s="94" t="s">
        <v>56</v>
      </c>
      <c r="DT39" s="95" t="b">
        <f>ABS(DT38/AW5-0.7979)&lt;(0.4/SQRT($AZ$3))</f>
        <v>0</v>
      </c>
      <c r="DU39" s="96"/>
      <c r="DV39" s="17"/>
      <c r="DW39" s="17"/>
      <c r="ED39" s="94" t="s">
        <v>56</v>
      </c>
      <c r="EE39" s="95" t="b">
        <f>ABS(EE38/AX5-0.7979)&lt;(0.4/SQRT($AZ$3))</f>
        <v>0</v>
      </c>
    </row>
    <row r="40" ht="14.25">
      <c r="B40" s="68"/>
      <c r="C40" s="69"/>
      <c r="D40" s="69"/>
      <c r="E40" s="69"/>
      <c r="F40" s="69"/>
      <c r="G40" s="69"/>
      <c r="H40" s="69"/>
      <c r="I40" s="69"/>
      <c r="J40" s="69"/>
      <c r="K40" s="69"/>
      <c r="L40" s="69"/>
      <c r="M40" s="69"/>
      <c r="N40" s="69"/>
      <c r="O40" s="69"/>
      <c r="P40" s="69"/>
      <c r="Q40" s="69"/>
      <c r="R40" s="69"/>
      <c r="S40" s="16"/>
      <c r="T40" s="16"/>
      <c r="U40" s="16"/>
      <c r="V40" s="16"/>
      <c r="W40" s="16"/>
      <c r="X40" s="16"/>
      <c r="Y40" s="16"/>
      <c r="Z40" s="16"/>
      <c r="AA40" s="16"/>
      <c r="AB40" s="16"/>
      <c r="AC40" s="16"/>
      <c r="AD40" s="16"/>
      <c r="AE40" s="16"/>
      <c r="AF40" s="16"/>
      <c r="AG40" s="16"/>
      <c r="AH40" s="16"/>
      <c r="AI40" s="16"/>
      <c r="AJ40" s="16"/>
      <c r="AK40" s="16"/>
      <c r="AL40" s="16"/>
      <c r="AN40" s="16"/>
      <c r="AO40" s="16"/>
      <c r="BE40" s="16"/>
      <c r="BF40" s="16"/>
      <c r="BG40" s="16"/>
      <c r="BH40" s="16"/>
      <c r="BI40" s="16"/>
      <c r="BJ40" s="16"/>
      <c r="BK40" s="16"/>
      <c r="BL40" s="16"/>
      <c r="BM40" s="16"/>
      <c r="BN40" s="16"/>
      <c r="BO40" s="16"/>
      <c r="BP40" s="16"/>
      <c r="BQ40" s="16"/>
      <c r="BR40" s="16"/>
      <c r="BS40" s="16"/>
      <c r="BT40" s="16"/>
      <c r="BU40" s="16"/>
      <c r="BV40" s="16"/>
      <c r="BW40" s="16"/>
      <c r="BX40" s="16"/>
      <c r="BY40" s="16"/>
      <c r="BZ40" s="16"/>
      <c r="CA40" s="16"/>
      <c r="CB40" s="16"/>
      <c r="CC40" s="16"/>
      <c r="CD40" s="16"/>
      <c r="CE40" s="16"/>
      <c r="CF40" s="16"/>
      <c r="CG40" s="16"/>
      <c r="CH40" s="16"/>
      <c r="CI40" s="16"/>
    </row>
    <row r="41" ht="14.25">
      <c r="B41" s="68"/>
      <c r="C41" s="69"/>
      <c r="D41" s="69"/>
      <c r="E41" s="69"/>
      <c r="F41" s="69"/>
      <c r="G41" s="69"/>
      <c r="H41" s="69"/>
      <c r="I41" s="69"/>
      <c r="J41" s="69"/>
      <c r="K41" s="69"/>
      <c r="L41" s="69"/>
      <c r="M41" s="69"/>
      <c r="N41" s="69"/>
      <c r="O41" s="69"/>
      <c r="P41" s="69"/>
      <c r="Q41" s="69"/>
      <c r="R41" s="69"/>
      <c r="S41" s="16"/>
      <c r="T41" s="16"/>
      <c r="U41" s="16"/>
      <c r="V41" s="16"/>
      <c r="W41" s="16"/>
      <c r="X41" s="16"/>
      <c r="Y41" s="16"/>
      <c r="Z41" s="16"/>
      <c r="AA41" s="16"/>
      <c r="AB41" s="16"/>
      <c r="AC41" s="16"/>
      <c r="AD41" s="16"/>
      <c r="AE41" s="16"/>
      <c r="AF41" s="16"/>
      <c r="AG41" s="16"/>
      <c r="AH41" s="16"/>
      <c r="AI41" s="16"/>
      <c r="AJ41" s="16"/>
      <c r="AK41" s="16"/>
      <c r="AL41" s="16"/>
      <c r="AN41" s="16"/>
      <c r="AO41" s="16"/>
      <c r="BE41" s="16"/>
      <c r="BF41" s="16"/>
      <c r="BG41" s="16"/>
      <c r="BH41" s="97"/>
      <c r="BI41" s="16"/>
      <c r="BJ41" s="16"/>
      <c r="BK41" s="16"/>
      <c r="BL41" s="16"/>
      <c r="BM41" s="16"/>
      <c r="BN41" s="16"/>
      <c r="BO41" s="16"/>
      <c r="BP41" s="16"/>
      <c r="BQ41" s="16"/>
      <c r="BR41" s="16"/>
      <c r="BS41" s="16"/>
      <c r="BT41" s="16"/>
      <c r="BU41" s="16"/>
      <c r="BV41" s="16"/>
      <c r="BW41" s="16"/>
      <c r="BX41" s="16"/>
      <c r="BY41" s="16"/>
      <c r="BZ41" s="16"/>
      <c r="CA41" s="16"/>
      <c r="CB41" s="16"/>
      <c r="CC41" s="16"/>
      <c r="CD41" s="16"/>
      <c r="CE41" s="16"/>
      <c r="CF41" s="16"/>
      <c r="CG41" s="16"/>
      <c r="CH41" s="16"/>
      <c r="CI41" s="16"/>
    </row>
    <row r="42" ht="14.25">
      <c r="B42" s="68"/>
      <c r="C42" s="69"/>
      <c r="D42" s="69"/>
      <c r="E42" s="69"/>
      <c r="F42" s="69"/>
      <c r="G42" s="69"/>
      <c r="H42" s="69"/>
      <c r="I42" s="69"/>
      <c r="J42" s="69"/>
      <c r="K42" s="69"/>
      <c r="L42" s="69"/>
      <c r="M42" s="69"/>
      <c r="N42" s="69"/>
      <c r="O42" s="69"/>
      <c r="P42" s="69"/>
      <c r="Q42" s="69"/>
      <c r="R42" s="69"/>
      <c r="S42" s="16"/>
      <c r="T42" s="16"/>
      <c r="U42" s="16"/>
      <c r="V42" s="16"/>
      <c r="W42" s="16"/>
      <c r="X42" s="16"/>
      <c r="Y42" s="16"/>
      <c r="Z42" s="16"/>
      <c r="AA42" s="16"/>
      <c r="AB42" s="16"/>
      <c r="AC42" s="16"/>
      <c r="AD42" s="16"/>
      <c r="AE42" s="16"/>
      <c r="AF42" s="16"/>
      <c r="AG42" s="16"/>
      <c r="AH42" s="16"/>
      <c r="AI42" s="16"/>
      <c r="AJ42" s="16"/>
      <c r="AK42" s="16"/>
      <c r="AL42" s="16"/>
      <c r="AN42" s="16"/>
      <c r="AO42" s="16"/>
      <c r="BE42" s="16"/>
      <c r="BF42" s="16"/>
      <c r="BG42" s="16"/>
      <c r="BH42" s="97"/>
      <c r="BI42" s="16"/>
      <c r="BJ42" s="16"/>
      <c r="BK42" s="16"/>
      <c r="BL42" s="16"/>
      <c r="BM42" s="16"/>
      <c r="BN42" s="16"/>
      <c r="BO42" s="16"/>
      <c r="BP42" s="16"/>
      <c r="BQ42" s="16"/>
      <c r="BR42" s="16"/>
      <c r="BS42" s="16"/>
      <c r="BT42" s="16"/>
      <c r="BU42" s="16"/>
      <c r="BV42" s="16"/>
      <c r="BW42" s="16"/>
      <c r="BX42" s="16"/>
      <c r="BY42" s="16"/>
      <c r="BZ42" s="16"/>
      <c r="CA42" s="16"/>
      <c r="CB42" s="16"/>
      <c r="CC42" s="16"/>
      <c r="CD42" s="16"/>
      <c r="CE42" s="16"/>
      <c r="CF42" s="16"/>
      <c r="CG42" s="16"/>
      <c r="CH42" s="16"/>
      <c r="CI42" s="16"/>
    </row>
    <row r="43" ht="14.25">
      <c r="B43" s="68"/>
      <c r="C43" s="69"/>
      <c r="D43" s="69"/>
      <c r="E43" s="69"/>
      <c r="F43" s="69"/>
      <c r="G43" s="69"/>
      <c r="H43" s="69"/>
      <c r="I43" s="69"/>
      <c r="J43" s="69"/>
      <c r="K43" s="69"/>
      <c r="L43" s="69"/>
      <c r="M43" s="69"/>
      <c r="N43" s="69"/>
      <c r="O43" s="69"/>
      <c r="P43" s="69"/>
      <c r="Q43" s="69"/>
      <c r="R43" s="69"/>
      <c r="S43" s="16"/>
      <c r="T43" s="16"/>
      <c r="U43" s="16"/>
      <c r="V43" s="16"/>
      <c r="W43" s="16"/>
      <c r="X43" s="16"/>
      <c r="Y43" s="16"/>
      <c r="Z43" s="16"/>
      <c r="AA43" s="16"/>
      <c r="AB43" s="16"/>
      <c r="AC43" s="16"/>
      <c r="AD43" s="16"/>
      <c r="AE43" s="16"/>
      <c r="AF43" s="16"/>
      <c r="AG43" s="16"/>
      <c r="AH43" s="16"/>
      <c r="AI43" s="16"/>
      <c r="AJ43" s="16"/>
      <c r="AK43" s="16"/>
      <c r="AL43" s="16"/>
      <c r="AN43" s="16"/>
      <c r="AO43" s="16"/>
      <c r="BE43" s="16"/>
      <c r="BF43" s="16"/>
      <c r="BG43" s="16"/>
      <c r="BH43" s="97"/>
      <c r="BI43" s="16"/>
      <c r="BJ43" s="16"/>
      <c r="BK43" s="16"/>
      <c r="BL43" s="16"/>
      <c r="BM43" s="16"/>
      <c r="BN43" s="16"/>
      <c r="BO43" s="16"/>
      <c r="BP43" s="16"/>
      <c r="BQ43" s="16"/>
      <c r="BR43" s="16"/>
      <c r="BS43" s="16"/>
      <c r="BT43" s="16"/>
      <c r="BU43" s="16"/>
      <c r="BV43" s="16"/>
      <c r="BW43" s="16"/>
      <c r="BX43" s="16"/>
      <c r="BY43" s="16"/>
      <c r="BZ43" s="16"/>
      <c r="CA43" s="16"/>
      <c r="CB43" s="16"/>
      <c r="CC43" s="16"/>
      <c r="CD43" s="16"/>
      <c r="CE43" s="16"/>
      <c r="CF43" s="16"/>
      <c r="CG43" s="16"/>
      <c r="CH43" s="16"/>
      <c r="CI43" s="16"/>
    </row>
    <row r="44" ht="14.25">
      <c r="B44" s="68"/>
      <c r="D44" s="69"/>
      <c r="E44" s="69"/>
      <c r="F44" s="69"/>
      <c r="G44" s="69"/>
      <c r="H44" s="69"/>
      <c r="I44" s="69"/>
      <c r="J44" s="69"/>
      <c r="K44" s="69"/>
      <c r="L44" s="69"/>
      <c r="M44" s="69"/>
      <c r="N44" s="69"/>
      <c r="O44" s="69"/>
      <c r="P44" s="69"/>
      <c r="Q44" s="69"/>
      <c r="R44" s="69"/>
      <c r="S44" s="16"/>
      <c r="T44" s="16"/>
      <c r="U44" s="16"/>
      <c r="V44" s="16"/>
      <c r="W44" s="16"/>
      <c r="X44" s="16"/>
      <c r="Y44" s="16"/>
      <c r="Z44" s="16"/>
      <c r="AA44" s="16"/>
      <c r="AB44" s="16"/>
      <c r="AC44" s="16"/>
      <c r="AD44" s="16"/>
      <c r="AE44" s="16"/>
      <c r="AF44" s="16"/>
      <c r="AG44" s="16"/>
      <c r="AH44" s="16"/>
      <c r="AI44" s="16"/>
      <c r="AJ44" s="16"/>
      <c r="AK44" s="16"/>
      <c r="AL44" s="16"/>
      <c r="AN44" s="16"/>
      <c r="AO44" s="16"/>
      <c r="BE44" s="16"/>
      <c r="BF44" s="16"/>
      <c r="BG44" s="16"/>
      <c r="BH44" s="97"/>
      <c r="BI44" s="16"/>
      <c r="BJ44" s="16"/>
      <c r="BK44" s="16"/>
      <c r="BL44" s="16"/>
      <c r="BM44" s="16"/>
      <c r="BN44" s="16"/>
      <c r="BO44" s="16"/>
      <c r="BP44" s="16"/>
      <c r="BQ44" s="16"/>
      <c r="BR44" s="16"/>
      <c r="BS44" s="16"/>
      <c r="BT44" s="16"/>
      <c r="BU44" s="16"/>
      <c r="BV44" s="16"/>
      <c r="BW44" s="16"/>
      <c r="BX44" s="16"/>
      <c r="BY44" s="16"/>
      <c r="BZ44" s="16"/>
      <c r="CA44" s="16"/>
      <c r="CB44" s="16"/>
      <c r="CC44" s="16"/>
      <c r="CD44" s="16"/>
      <c r="CE44" s="16"/>
      <c r="CF44" s="16"/>
      <c r="CG44" s="16"/>
      <c r="CH44" s="16"/>
      <c r="CI44" s="16"/>
      <c r="DE44" s="16"/>
    </row>
    <row r="45" ht="14.25">
      <c r="B45" s="68"/>
      <c r="C45" s="69"/>
      <c r="D45" s="69"/>
      <c r="E45" s="69"/>
      <c r="F45" s="69"/>
      <c r="G45" s="69"/>
      <c r="H45" s="69"/>
      <c r="I45" s="69"/>
      <c r="J45" s="69"/>
      <c r="K45" s="69"/>
      <c r="L45" s="69"/>
      <c r="M45" s="69"/>
      <c r="N45" s="69"/>
      <c r="O45" s="69"/>
      <c r="P45" s="69"/>
      <c r="Q45" s="69"/>
      <c r="R45" s="69"/>
      <c r="S45" s="16"/>
      <c r="T45" s="16"/>
      <c r="U45" s="16"/>
      <c r="V45" s="16"/>
      <c r="W45" s="16"/>
      <c r="X45" s="16"/>
      <c r="Y45" s="16"/>
      <c r="Z45" s="16"/>
      <c r="AA45" s="16"/>
      <c r="AB45" s="16"/>
      <c r="AC45" s="16"/>
      <c r="AD45" s="16"/>
      <c r="AE45" s="16"/>
      <c r="AF45" s="16"/>
      <c r="AG45" s="16"/>
      <c r="AH45" s="16"/>
      <c r="AI45" s="16"/>
      <c r="AJ45" s="16"/>
      <c r="AK45" s="16"/>
      <c r="AL45" s="16"/>
      <c r="AN45" s="16"/>
      <c r="AO45" s="16"/>
      <c r="BE45" s="16"/>
      <c r="BF45" s="16"/>
      <c r="BG45" s="16"/>
      <c r="BH45" s="16"/>
      <c r="BI45" s="16"/>
      <c r="BJ45" s="16"/>
      <c r="BK45" s="16"/>
      <c r="BL45" s="64"/>
      <c r="BM45" s="16"/>
      <c r="BN45" s="16"/>
      <c r="BO45" s="16"/>
      <c r="BP45" s="16"/>
      <c r="BQ45" s="16"/>
      <c r="BR45" s="16"/>
      <c r="BS45" s="16"/>
      <c r="BT45" s="16"/>
      <c r="BU45" s="16"/>
      <c r="BV45" s="16"/>
      <c r="BW45" s="16"/>
      <c r="BX45" s="16"/>
      <c r="BY45" s="16"/>
      <c r="BZ45" s="16"/>
      <c r="CA45" s="16"/>
      <c r="CB45" s="16"/>
      <c r="CC45" s="16"/>
      <c r="CD45" s="16"/>
      <c r="CE45" s="16"/>
      <c r="CF45" s="16"/>
      <c r="CG45" s="16"/>
      <c r="CH45" s="16"/>
      <c r="CI45" s="16"/>
    </row>
    <row r="46" ht="14.25">
      <c r="B46" s="68"/>
      <c r="C46" s="69"/>
      <c r="D46" s="69"/>
      <c r="E46" s="69"/>
      <c r="F46" s="69"/>
      <c r="G46" s="69"/>
      <c r="H46" s="69"/>
      <c r="I46" s="69"/>
      <c r="J46" s="69"/>
      <c r="K46" s="69"/>
      <c r="L46" s="69"/>
      <c r="M46" s="69"/>
      <c r="N46" s="69"/>
      <c r="O46" s="69"/>
      <c r="P46" s="69"/>
      <c r="Q46" s="69"/>
      <c r="R46" s="69"/>
      <c r="S46" s="16"/>
      <c r="T46" s="16"/>
      <c r="U46" s="16"/>
      <c r="V46" s="16"/>
      <c r="W46" s="16"/>
      <c r="X46" s="16"/>
      <c r="Y46" s="16"/>
      <c r="Z46" s="16"/>
      <c r="AA46" s="16"/>
      <c r="AB46" s="16"/>
      <c r="AC46" s="16"/>
      <c r="AD46" s="16"/>
      <c r="AE46" s="16"/>
      <c r="AF46" s="16"/>
      <c r="AG46" s="16"/>
      <c r="AH46" s="16"/>
      <c r="AI46" s="16"/>
      <c r="AJ46" s="16"/>
      <c r="AK46" s="16"/>
      <c r="AL46" s="16"/>
      <c r="AN46" s="16"/>
      <c r="AO46" s="16"/>
      <c r="BE46" s="16"/>
      <c r="BF46" s="16"/>
      <c r="BG46" s="16"/>
      <c r="BH46" s="16"/>
      <c r="BI46" s="16"/>
      <c r="BJ46" s="16"/>
      <c r="BK46" s="16"/>
      <c r="BL46" s="64"/>
      <c r="BM46" s="16"/>
      <c r="BN46" s="16"/>
      <c r="BO46" s="16"/>
      <c r="BP46" s="16"/>
      <c r="BQ46" s="16"/>
      <c r="BR46" s="16"/>
      <c r="BS46" s="16"/>
      <c r="BT46" s="16"/>
      <c r="BU46" s="16"/>
      <c r="BV46" s="16"/>
      <c r="BW46" s="16"/>
      <c r="BX46" s="16"/>
      <c r="BY46" s="16"/>
      <c r="BZ46" s="16"/>
      <c r="CA46" s="16"/>
      <c r="CB46" s="16"/>
      <c r="CC46" s="16"/>
      <c r="CD46" s="16"/>
      <c r="CE46" s="16"/>
      <c r="CF46" s="16"/>
      <c r="CG46" s="16"/>
      <c r="CH46" s="16"/>
      <c r="CI46" s="16"/>
    </row>
    <row r="47" ht="14.25">
      <c r="B47" s="68"/>
      <c r="C47" s="69"/>
      <c r="D47" s="69"/>
      <c r="E47" s="69"/>
      <c r="F47" s="69"/>
      <c r="G47" s="69"/>
      <c r="H47" s="69"/>
      <c r="I47" s="69"/>
      <c r="J47" s="69"/>
      <c r="K47" s="69"/>
      <c r="L47" s="69"/>
      <c r="M47" s="69"/>
      <c r="N47" s="69"/>
      <c r="O47" s="69"/>
      <c r="P47" s="69"/>
      <c r="Q47" s="69"/>
      <c r="R47" s="69"/>
      <c r="S47" s="16"/>
      <c r="T47" s="16"/>
      <c r="U47" s="16"/>
      <c r="V47" s="16"/>
      <c r="W47" s="16"/>
      <c r="X47" s="16"/>
      <c r="Y47" s="16"/>
      <c r="Z47" s="16"/>
      <c r="AA47" s="16"/>
      <c r="AB47" s="16"/>
      <c r="AC47" s="16"/>
      <c r="AD47" s="16"/>
      <c r="AE47" s="16"/>
      <c r="AF47" s="16"/>
      <c r="AG47" s="16"/>
      <c r="AH47" s="16"/>
      <c r="AI47" s="16"/>
      <c r="AJ47" s="16"/>
      <c r="AK47" s="16"/>
      <c r="AL47" s="16"/>
      <c r="AN47" s="16"/>
      <c r="AO47" s="16"/>
      <c r="BE47" s="16"/>
      <c r="BF47" s="16"/>
      <c r="BG47" s="16"/>
      <c r="BH47" s="16"/>
      <c r="BI47" s="16"/>
      <c r="BJ47" s="16"/>
      <c r="BK47" s="16"/>
      <c r="BL47" s="64"/>
      <c r="BM47" s="16"/>
      <c r="BN47" s="16"/>
      <c r="BO47" s="16"/>
      <c r="BP47" s="16"/>
      <c r="BQ47" s="16"/>
      <c r="BR47" s="16"/>
      <c r="BS47" s="16"/>
      <c r="BT47" s="16"/>
      <c r="BU47" s="16"/>
      <c r="BV47" s="16"/>
      <c r="BW47" s="16"/>
      <c r="BX47" s="16"/>
      <c r="BY47" s="16"/>
      <c r="BZ47" s="16"/>
      <c r="CA47" s="16"/>
      <c r="CB47" s="16"/>
      <c r="CC47" s="16"/>
      <c r="CD47" s="16"/>
      <c r="CE47" s="16"/>
      <c r="CF47" s="16"/>
      <c r="CG47" s="16"/>
      <c r="CH47" s="16"/>
      <c r="CI47" s="16"/>
    </row>
    <row r="48" ht="14.25">
      <c r="B48" s="68"/>
      <c r="C48" s="69"/>
      <c r="D48" s="69"/>
      <c r="E48" s="69"/>
      <c r="F48" s="69"/>
      <c r="G48" s="69"/>
      <c r="H48" s="69"/>
      <c r="I48" s="69"/>
      <c r="J48" s="69"/>
      <c r="K48" s="69"/>
      <c r="L48" s="69"/>
      <c r="M48" s="69"/>
      <c r="N48" s="69"/>
      <c r="O48" s="69"/>
      <c r="P48" s="69"/>
      <c r="Q48" s="69"/>
      <c r="R48" s="69"/>
      <c r="S48" s="16"/>
      <c r="T48" s="16"/>
      <c r="U48" s="16"/>
      <c r="V48" s="16"/>
      <c r="W48" s="16"/>
      <c r="X48" s="16"/>
      <c r="Y48" s="16"/>
      <c r="Z48" s="16"/>
      <c r="AA48" s="16"/>
      <c r="AB48" s="16"/>
      <c r="AC48" s="16"/>
      <c r="AD48" s="16"/>
      <c r="AE48" s="16"/>
      <c r="AF48" s="16"/>
      <c r="AG48" s="16"/>
      <c r="AH48" s="16"/>
      <c r="AI48" s="16"/>
      <c r="AJ48" s="16"/>
      <c r="AK48" s="16"/>
      <c r="AL48" s="16"/>
      <c r="AN48" s="16"/>
      <c r="AO48" s="16"/>
      <c r="BE48" s="16"/>
      <c r="BF48" s="16"/>
      <c r="BG48" s="16"/>
      <c r="BH48" s="16"/>
      <c r="BI48" s="16"/>
      <c r="BJ48" s="16"/>
      <c r="BK48" s="16"/>
      <c r="BL48" s="64"/>
      <c r="BM48" s="16"/>
      <c r="BN48" s="16"/>
      <c r="BO48" s="16"/>
      <c r="BP48" s="16"/>
      <c r="BQ48" s="16"/>
      <c r="BR48" s="16"/>
      <c r="BS48" s="16"/>
      <c r="BT48" s="16"/>
      <c r="BU48" s="16"/>
      <c r="BV48" s="16"/>
      <c r="BW48" s="16"/>
      <c r="BX48" s="16"/>
      <c r="BY48" s="16"/>
      <c r="BZ48" s="16"/>
      <c r="CA48" s="16"/>
      <c r="CB48" s="16"/>
      <c r="CC48" s="16"/>
      <c r="CD48" s="16"/>
      <c r="CE48" s="16"/>
      <c r="CF48" s="16"/>
      <c r="CG48" s="16"/>
      <c r="CH48" s="16"/>
      <c r="CI48" s="16"/>
    </row>
    <row r="49" ht="14.25">
      <c r="B49" s="68"/>
      <c r="C49" s="69"/>
      <c r="D49" s="69"/>
      <c r="E49" s="69"/>
      <c r="F49" s="69"/>
      <c r="G49" s="69"/>
      <c r="H49" s="69"/>
      <c r="I49" s="69"/>
      <c r="J49" s="69"/>
      <c r="K49" s="69"/>
      <c r="L49" s="69"/>
      <c r="M49" s="69"/>
      <c r="N49" s="69"/>
      <c r="O49" s="69"/>
      <c r="P49" s="69"/>
      <c r="Q49" s="69"/>
      <c r="R49" s="69"/>
      <c r="S49" s="16"/>
      <c r="T49" s="66"/>
      <c r="U49" s="66"/>
      <c r="V49" s="66"/>
      <c r="W49" s="66"/>
      <c r="X49" s="66"/>
      <c r="Y49" s="66"/>
      <c r="Z49" s="66"/>
      <c r="AA49" s="66"/>
      <c r="AB49" s="66"/>
      <c r="AC49" s="66"/>
      <c r="AD49" s="66"/>
      <c r="AE49" s="66"/>
      <c r="AF49" s="66"/>
      <c r="AG49" s="66"/>
      <c r="AH49" s="66"/>
      <c r="AI49" s="66"/>
      <c r="AJ49" s="66"/>
      <c r="AK49" s="66"/>
      <c r="AL49" s="66"/>
      <c r="AN49" s="16"/>
      <c r="AO49" s="16"/>
      <c r="BE49" s="16"/>
      <c r="BF49" s="16"/>
      <c r="BG49" s="16"/>
      <c r="BH49" s="16"/>
      <c r="BI49" s="16"/>
      <c r="BJ49" s="16"/>
      <c r="BK49" s="16"/>
      <c r="BL49" s="64"/>
      <c r="BM49" s="16"/>
      <c r="BN49" s="16"/>
      <c r="BO49" s="16"/>
      <c r="BP49" s="16"/>
      <c r="BQ49" s="16"/>
      <c r="BR49" s="16"/>
      <c r="BS49" s="16"/>
      <c r="BT49" s="16"/>
      <c r="BU49" s="16"/>
      <c r="BV49" s="16"/>
      <c r="BW49" s="16"/>
      <c r="BX49" s="16"/>
      <c r="BY49" s="16"/>
      <c r="BZ49" s="16"/>
      <c r="CA49" s="16"/>
      <c r="CB49" s="16"/>
      <c r="CC49" s="16"/>
      <c r="CD49" s="16"/>
      <c r="CE49" s="16"/>
      <c r="CF49" s="16"/>
      <c r="CG49" s="16"/>
      <c r="CH49" s="16"/>
      <c r="CI49" s="16"/>
    </row>
    <row r="50" ht="14.25">
      <c r="B50" s="68"/>
      <c r="C50" s="69"/>
      <c r="D50" s="69"/>
      <c r="E50" s="69"/>
      <c r="F50" s="69"/>
      <c r="G50" s="69"/>
      <c r="H50" s="69"/>
      <c r="I50" s="69"/>
      <c r="J50" s="69"/>
      <c r="K50" s="69"/>
      <c r="L50" s="69"/>
      <c r="M50" s="69"/>
      <c r="N50" s="69"/>
      <c r="O50" s="69"/>
      <c r="P50" s="69"/>
      <c r="Q50" s="69"/>
      <c r="R50" s="69"/>
      <c r="S50" s="16"/>
      <c r="T50" s="16"/>
      <c r="U50" s="16"/>
      <c r="V50" s="16"/>
      <c r="W50" s="16"/>
      <c r="X50" s="16"/>
      <c r="Y50" s="16"/>
      <c r="Z50" s="16"/>
      <c r="AA50" s="16"/>
      <c r="AB50" s="16"/>
      <c r="AC50" s="16"/>
      <c r="AD50" s="16"/>
      <c r="AE50" s="16"/>
      <c r="AF50" s="16"/>
      <c r="AG50" s="16"/>
      <c r="AH50" s="16"/>
      <c r="AI50" s="16"/>
      <c r="AJ50" s="16"/>
      <c r="AK50" s="16"/>
      <c r="AL50" s="16"/>
      <c r="AN50" s="16"/>
      <c r="AO50" s="16"/>
      <c r="BE50" s="16"/>
      <c r="BF50" s="16"/>
      <c r="BG50" s="16"/>
      <c r="BH50" s="16"/>
      <c r="BI50" s="16"/>
      <c r="BJ50" s="16"/>
      <c r="BK50" s="16"/>
      <c r="BL50" s="64"/>
      <c r="BM50" s="16"/>
      <c r="BN50" s="16"/>
      <c r="BO50" s="16"/>
      <c r="BP50" s="16"/>
      <c r="BQ50" s="16"/>
      <c r="BR50" s="16"/>
      <c r="BS50" s="16"/>
      <c r="BT50" s="16"/>
      <c r="BU50" s="16"/>
      <c r="BV50" s="16"/>
      <c r="BW50" s="16"/>
      <c r="BX50" s="16"/>
      <c r="BY50" s="16"/>
      <c r="BZ50" s="16"/>
      <c r="CA50" s="16"/>
      <c r="CB50" s="16"/>
      <c r="CC50" s="16"/>
      <c r="CD50" s="16"/>
      <c r="CE50" s="16"/>
      <c r="CF50" s="16"/>
      <c r="CG50" s="16"/>
      <c r="CH50" s="16"/>
      <c r="CI50" s="16"/>
      <c r="CJ50" s="16"/>
    </row>
    <row r="51" ht="14.25">
      <c r="B51" s="68"/>
      <c r="C51" s="69"/>
      <c r="D51" s="69"/>
      <c r="E51" s="69"/>
      <c r="F51" s="69"/>
      <c r="G51" s="69"/>
      <c r="H51" s="69"/>
      <c r="I51" s="69"/>
      <c r="J51" s="69"/>
      <c r="K51" s="69"/>
      <c r="L51" s="69"/>
      <c r="M51" s="69"/>
      <c r="N51" s="69"/>
      <c r="O51" s="69"/>
      <c r="P51" s="69"/>
      <c r="Q51" s="69"/>
      <c r="R51" s="69"/>
      <c r="S51" s="16"/>
      <c r="T51" s="16"/>
      <c r="U51" s="16"/>
      <c r="V51" s="16"/>
      <c r="W51" s="16"/>
      <c r="X51" s="16"/>
      <c r="Y51" s="16"/>
      <c r="Z51" s="16"/>
      <c r="AA51" s="16"/>
      <c r="AB51" s="16"/>
      <c r="AC51" s="16"/>
      <c r="AD51" s="16"/>
      <c r="AE51" s="16"/>
      <c r="AF51" s="16"/>
      <c r="AG51" s="16"/>
      <c r="AH51" s="16"/>
      <c r="AI51" s="16"/>
      <c r="AJ51" s="16"/>
      <c r="AK51" s="16"/>
      <c r="AL51" s="16"/>
      <c r="AN51" s="16"/>
      <c r="AO51" s="16"/>
      <c r="BE51" s="16"/>
      <c r="BF51" s="98"/>
      <c r="BG51" s="16"/>
      <c r="BH51" s="16"/>
      <c r="BI51" s="16"/>
      <c r="BJ51" s="16"/>
      <c r="BK51" s="16"/>
      <c r="BL51" s="64"/>
      <c r="BM51" s="16"/>
      <c r="BN51" s="16"/>
      <c r="BO51" s="16"/>
      <c r="BP51" s="16"/>
      <c r="BQ51" s="16"/>
      <c r="BR51" s="16"/>
      <c r="BS51" s="16"/>
      <c r="BT51" s="16"/>
      <c r="BU51" s="16"/>
      <c r="BV51" s="16"/>
      <c r="BW51" s="16"/>
      <c r="BX51" s="16"/>
      <c r="BY51" s="16"/>
      <c r="BZ51" s="16"/>
      <c r="CA51" s="16"/>
      <c r="CB51" s="16"/>
      <c r="CC51" s="16"/>
      <c r="CD51" s="16"/>
      <c r="CE51" s="16"/>
      <c r="CF51" s="16"/>
      <c r="CG51" s="16"/>
      <c r="CH51" s="16"/>
      <c r="CI51" s="16"/>
    </row>
    <row r="52" ht="14.25">
      <c r="B52" s="68"/>
      <c r="C52" s="69"/>
      <c r="D52" s="69"/>
      <c r="E52" s="69"/>
      <c r="F52" s="69"/>
      <c r="G52" s="69"/>
      <c r="H52" s="69"/>
      <c r="I52" s="69"/>
      <c r="J52" s="69"/>
      <c r="K52" s="69"/>
      <c r="L52" s="69"/>
      <c r="M52" s="69"/>
      <c r="N52" s="69"/>
      <c r="O52" s="69"/>
      <c r="P52" s="69"/>
      <c r="Q52" s="69"/>
      <c r="R52" s="69"/>
      <c r="S52" s="16"/>
      <c r="T52" s="16"/>
      <c r="U52" s="16"/>
      <c r="V52" s="16"/>
      <c r="W52" s="16"/>
      <c r="X52" s="16"/>
      <c r="Y52" s="16"/>
      <c r="Z52" s="16"/>
      <c r="AA52" s="16"/>
      <c r="AB52" s="16"/>
      <c r="AC52" s="16"/>
      <c r="AD52" s="16"/>
      <c r="AE52" s="16"/>
      <c r="AF52" s="16"/>
      <c r="AG52" s="16"/>
      <c r="AH52" s="16"/>
      <c r="AI52" s="16"/>
      <c r="AJ52" s="16"/>
      <c r="AK52" s="16"/>
      <c r="AL52" s="16"/>
      <c r="AN52" s="16"/>
      <c r="AO52" s="16"/>
      <c r="AP52" s="87" t="s">
        <v>60</v>
      </c>
      <c r="AQ52" s="87"/>
      <c r="AR52" s="87"/>
      <c r="AS52" s="87"/>
      <c r="AT52" s="87"/>
      <c r="AU52" s="87"/>
      <c r="AV52" s="87"/>
      <c r="AW52" s="87"/>
      <c r="AX52" s="87"/>
      <c r="AY52" s="87"/>
      <c r="AZ52" s="87"/>
      <c r="BA52" s="87"/>
      <c r="BB52" s="87"/>
      <c r="BC52" s="87"/>
      <c r="BD52" s="32"/>
      <c r="BE52" s="16"/>
      <c r="BF52" s="88" t="s">
        <v>60</v>
      </c>
      <c r="BG52" s="88"/>
      <c r="BH52" s="88"/>
      <c r="BI52" s="88"/>
      <c r="BJ52" s="88"/>
      <c r="BK52" s="88"/>
      <c r="BL52" s="88"/>
      <c r="BM52" s="16"/>
      <c r="BN52" s="16"/>
      <c r="BO52" s="87" t="s">
        <v>60</v>
      </c>
      <c r="BP52" s="87"/>
      <c r="BQ52" s="87"/>
      <c r="BR52" s="87"/>
      <c r="BS52" s="87"/>
      <c r="BT52" s="87"/>
      <c r="BU52" s="87"/>
      <c r="BV52" s="87"/>
      <c r="BW52" s="87"/>
      <c r="BX52" s="87"/>
      <c r="BY52" s="87"/>
      <c r="BZ52" s="16"/>
      <c r="CA52" s="16"/>
      <c r="CB52" s="87" t="s">
        <v>60</v>
      </c>
      <c r="CC52" s="87"/>
      <c r="CD52" s="87"/>
      <c r="CE52" s="87"/>
      <c r="CF52" s="87"/>
      <c r="CG52" s="87"/>
      <c r="CH52" s="87"/>
      <c r="CI52" s="87"/>
      <c r="CJ52" s="87"/>
      <c r="CK52" s="86"/>
      <c r="CL52" s="86"/>
      <c r="CM52" s="87" t="s">
        <v>60</v>
      </c>
      <c r="CN52" s="87"/>
      <c r="CO52" s="87"/>
      <c r="CP52" s="87"/>
      <c r="CQ52" s="87"/>
      <c r="CR52" s="87"/>
      <c r="CS52" s="87"/>
      <c r="CT52" s="87"/>
      <c r="CU52" s="87"/>
      <c r="CV52" s="87"/>
      <c r="CW52" s="87"/>
      <c r="CX52" s="87"/>
      <c r="CY52" s="87"/>
      <c r="CZ52" s="87"/>
      <c r="DA52" s="87"/>
      <c r="DB52" s="87"/>
      <c r="DC52" s="87"/>
      <c r="DD52" s="87"/>
      <c r="DE52" s="87"/>
      <c r="DH52" s="87" t="s">
        <v>60</v>
      </c>
      <c r="DI52" s="87"/>
      <c r="DJ52" s="87"/>
      <c r="DK52" s="87"/>
      <c r="DL52" s="87"/>
      <c r="DM52" s="86"/>
      <c r="DS52" s="99" t="s">
        <v>60</v>
      </c>
      <c r="DT52" s="99"/>
      <c r="DU52" s="99"/>
      <c r="DV52" s="99"/>
      <c r="DW52" s="99"/>
      <c r="DX52" s="16"/>
      <c r="ED52" s="87" t="s">
        <v>60</v>
      </c>
      <c r="EE52" s="87"/>
      <c r="EF52" s="87"/>
      <c r="EG52" s="87"/>
      <c r="EH52" s="87"/>
      <c r="EI52" s="87"/>
      <c r="EJ52" s="87"/>
      <c r="EK52" s="87"/>
      <c r="EL52" s="87"/>
      <c r="EM52" s="87"/>
      <c r="EN52" s="87"/>
    </row>
    <row r="53" ht="14.25">
      <c r="B53" s="68"/>
      <c r="C53" s="69"/>
      <c r="D53" s="69"/>
      <c r="E53" s="69"/>
      <c r="F53" s="69"/>
      <c r="G53" s="69"/>
      <c r="H53" s="69"/>
      <c r="I53" s="69"/>
      <c r="J53" s="69"/>
      <c r="K53" s="69"/>
      <c r="L53" s="69"/>
      <c r="M53" s="69"/>
      <c r="N53" s="69"/>
      <c r="O53" s="69"/>
      <c r="P53" s="69"/>
      <c r="Q53" s="69"/>
      <c r="R53" s="69"/>
      <c r="S53" s="16"/>
      <c r="T53" s="16"/>
      <c r="U53" s="16"/>
      <c r="V53" s="16"/>
      <c r="W53" s="16"/>
      <c r="X53" s="16"/>
      <c r="Y53" s="16"/>
      <c r="Z53" s="16"/>
      <c r="AA53" s="16"/>
      <c r="AB53" s="16"/>
      <c r="AC53" s="16"/>
      <c r="AD53" s="16"/>
      <c r="AE53" s="16"/>
      <c r="AF53" s="16"/>
      <c r="AG53" s="16"/>
      <c r="AH53" s="16"/>
      <c r="AI53" s="16"/>
      <c r="AJ53" s="16"/>
      <c r="AK53" s="16"/>
      <c r="AL53" s="16"/>
      <c r="AN53" s="16"/>
      <c r="AO53" s="16"/>
      <c r="AP53" s="79" t="s">
        <v>61</v>
      </c>
      <c r="AQ53" s="80">
        <v>0</v>
      </c>
      <c r="AR53" s="80">
        <v>1</v>
      </c>
      <c r="AS53" s="80">
        <v>2</v>
      </c>
      <c r="AT53" s="80">
        <v>3</v>
      </c>
      <c r="AU53" s="80">
        <v>5</v>
      </c>
      <c r="AV53" s="80">
        <v>6</v>
      </c>
      <c r="AW53" s="80">
        <v>8</v>
      </c>
      <c r="AX53" s="80">
        <v>9</v>
      </c>
      <c r="AY53" s="80">
        <v>10</v>
      </c>
      <c r="AZ53" s="80">
        <v>12</v>
      </c>
      <c r="BA53" s="80">
        <v>13</v>
      </c>
      <c r="BB53" s="100">
        <v>14</v>
      </c>
      <c r="BC53" s="100">
        <v>20</v>
      </c>
      <c r="BD53" s="32">
        <f>COUNT(AQ53:BC53)</f>
        <v>13</v>
      </c>
      <c r="BE53" s="16"/>
      <c r="BF53" s="79" t="s">
        <v>61</v>
      </c>
      <c r="BG53" s="80">
        <v>0</v>
      </c>
      <c r="BH53" s="80">
        <v>1</v>
      </c>
      <c r="BI53" s="80">
        <v>2</v>
      </c>
      <c r="BJ53" s="80">
        <v>3</v>
      </c>
      <c r="BK53" s="80">
        <v>4</v>
      </c>
      <c r="BL53" s="80">
        <v>5</v>
      </c>
      <c r="BM53" s="101">
        <f>COUNT(BG53:BM53)</f>
        <v>6</v>
      </c>
      <c r="BN53" s="16"/>
      <c r="BO53" s="79" t="s">
        <v>61</v>
      </c>
      <c r="BP53" s="80">
        <v>0</v>
      </c>
      <c r="BQ53" s="80">
        <v>1</v>
      </c>
      <c r="BR53" s="80">
        <v>2</v>
      </c>
      <c r="BS53" s="80">
        <v>3</v>
      </c>
      <c r="BT53" s="80">
        <v>4</v>
      </c>
      <c r="BU53" s="80">
        <v>5</v>
      </c>
      <c r="BV53" s="80">
        <v>6</v>
      </c>
      <c r="BW53" s="80">
        <v>8</v>
      </c>
      <c r="BX53" s="80">
        <v>23</v>
      </c>
      <c r="BY53" s="80">
        <v>25</v>
      </c>
      <c r="BZ53" s="16">
        <f>COUNT(BP53:BY53)</f>
        <v>10</v>
      </c>
      <c r="CA53" s="16"/>
      <c r="CB53" s="79" t="s">
        <v>61</v>
      </c>
      <c r="CC53" s="80">
        <v>0</v>
      </c>
      <c r="CD53" s="80">
        <v>1</v>
      </c>
      <c r="CE53" s="80">
        <v>2</v>
      </c>
      <c r="CF53" s="80">
        <v>3</v>
      </c>
      <c r="CG53" s="80">
        <v>4</v>
      </c>
      <c r="CH53" s="80">
        <v>5</v>
      </c>
      <c r="CI53" s="80">
        <v>6</v>
      </c>
      <c r="CJ53" s="80">
        <v>7</v>
      </c>
      <c r="CK53">
        <f>COUNT(CC53:CJ53)</f>
        <v>8</v>
      </c>
      <c r="CM53" s="79" t="s">
        <v>61</v>
      </c>
      <c r="CN53" s="80">
        <v>0</v>
      </c>
      <c r="CO53" s="80">
        <v>1</v>
      </c>
      <c r="CP53" s="80">
        <v>3</v>
      </c>
      <c r="CQ53" s="80">
        <v>4</v>
      </c>
      <c r="CR53" s="80">
        <v>5</v>
      </c>
      <c r="CS53" s="80">
        <v>6</v>
      </c>
      <c r="CT53" s="80">
        <v>7</v>
      </c>
      <c r="CU53" s="80">
        <v>9</v>
      </c>
      <c r="CV53" s="80">
        <v>11</v>
      </c>
      <c r="CW53" s="80">
        <v>12</v>
      </c>
      <c r="CX53" s="80">
        <v>13</v>
      </c>
      <c r="CY53" s="80">
        <v>14</v>
      </c>
      <c r="CZ53" s="80">
        <v>15</v>
      </c>
      <c r="DA53" s="80">
        <v>16</v>
      </c>
      <c r="DB53" s="80">
        <v>18</v>
      </c>
      <c r="DC53" s="80">
        <v>19</v>
      </c>
      <c r="DD53" s="80">
        <v>20</v>
      </c>
      <c r="DE53" s="80">
        <v>22</v>
      </c>
      <c r="DF53">
        <f>COUNT(CN53:DE53)</f>
        <v>18</v>
      </c>
      <c r="DH53" s="79" t="s">
        <v>61</v>
      </c>
      <c r="DI53" s="80">
        <v>0</v>
      </c>
      <c r="DJ53" s="80">
        <v>1</v>
      </c>
      <c r="DK53" s="80">
        <v>2</v>
      </c>
      <c r="DL53" s="80">
        <v>3</v>
      </c>
      <c r="DM53">
        <v>4</v>
      </c>
      <c r="DS53" s="79" t="s">
        <v>61</v>
      </c>
      <c r="DT53" s="80">
        <v>0</v>
      </c>
      <c r="DU53" s="80">
        <v>1</v>
      </c>
      <c r="DV53" s="80">
        <v>2</v>
      </c>
      <c r="DW53" s="80">
        <v>3</v>
      </c>
      <c r="DX53" s="102">
        <v>4</v>
      </c>
      <c r="ED53" s="79" t="s">
        <v>61</v>
      </c>
      <c r="EE53" s="80">
        <v>1</v>
      </c>
      <c r="EF53" s="80">
        <v>2</v>
      </c>
      <c r="EG53" s="80">
        <v>4</v>
      </c>
      <c r="EH53" s="80">
        <v>5</v>
      </c>
      <c r="EI53" s="80">
        <v>6</v>
      </c>
      <c r="EJ53" s="80">
        <v>8</v>
      </c>
      <c r="EK53" s="80">
        <v>10</v>
      </c>
      <c r="EL53" s="80">
        <v>12</v>
      </c>
      <c r="EM53" s="80">
        <v>13</v>
      </c>
      <c r="EN53" s="80">
        <v>14</v>
      </c>
      <c r="EO53">
        <f>COUNT(EE53:EN53)</f>
        <v>10</v>
      </c>
    </row>
    <row r="54" ht="14.25">
      <c r="B54" s="68"/>
      <c r="C54" s="69"/>
      <c r="D54" s="69"/>
      <c r="E54" s="69"/>
      <c r="F54" s="69"/>
      <c r="G54" s="69"/>
      <c r="H54" s="69"/>
      <c r="I54" s="69"/>
      <c r="J54" s="69"/>
      <c r="K54" s="69"/>
      <c r="L54" s="69"/>
      <c r="M54" s="69"/>
      <c r="N54" s="69"/>
      <c r="O54" s="69"/>
      <c r="P54" s="69"/>
      <c r="Q54" s="69"/>
      <c r="R54" s="69"/>
      <c r="S54" s="16"/>
      <c r="T54" s="16"/>
      <c r="U54" s="16"/>
      <c r="V54" s="16"/>
      <c r="W54" s="16"/>
      <c r="X54" s="16"/>
      <c r="Y54" s="16"/>
      <c r="Z54" s="16"/>
      <c r="AA54" s="16"/>
      <c r="AB54" s="16"/>
      <c r="AC54" s="16"/>
      <c r="AD54" s="16"/>
      <c r="AE54" s="16"/>
      <c r="AF54" s="16"/>
      <c r="AG54" s="16"/>
      <c r="AH54" s="16"/>
      <c r="AI54" s="16"/>
      <c r="AJ54" s="16"/>
      <c r="AK54" s="16"/>
      <c r="AL54" s="16"/>
      <c r="AN54" s="16"/>
      <c r="AO54" s="16"/>
      <c r="AP54" s="79" t="s">
        <v>62</v>
      </c>
      <c r="AQ54" s="80">
        <v>3</v>
      </c>
      <c r="AR54" s="80">
        <v>4</v>
      </c>
      <c r="AS54" s="80">
        <v>3</v>
      </c>
      <c r="AT54" s="80">
        <v>2</v>
      </c>
      <c r="AU54" s="80">
        <v>3</v>
      </c>
      <c r="AV54" s="80">
        <v>1</v>
      </c>
      <c r="AW54" s="80">
        <v>1</v>
      </c>
      <c r="AX54" s="80">
        <v>3</v>
      </c>
      <c r="AY54" s="80">
        <v>1</v>
      </c>
      <c r="AZ54" s="80">
        <v>2</v>
      </c>
      <c r="BA54" s="103">
        <v>1</v>
      </c>
      <c r="BB54" s="100">
        <v>1</v>
      </c>
      <c r="BC54" s="100">
        <v>1</v>
      </c>
      <c r="BD54" s="32">
        <f>SUM(AQ54:BC54)</f>
        <v>26</v>
      </c>
      <c r="BE54" s="16"/>
      <c r="BF54" s="79" t="s">
        <v>62</v>
      </c>
      <c r="BG54" s="80">
        <v>2</v>
      </c>
      <c r="BH54" s="80">
        <v>6</v>
      </c>
      <c r="BI54" s="80">
        <v>9</v>
      </c>
      <c r="BJ54" s="80">
        <v>6</v>
      </c>
      <c r="BK54" s="80">
        <v>2</v>
      </c>
      <c r="BL54" s="80">
        <v>1</v>
      </c>
      <c r="BM54" s="101"/>
      <c r="BN54" s="16"/>
      <c r="BO54" s="79" t="s">
        <v>62</v>
      </c>
      <c r="BP54" s="80">
        <v>1</v>
      </c>
      <c r="BQ54" s="80">
        <v>1</v>
      </c>
      <c r="BR54" s="80">
        <v>2</v>
      </c>
      <c r="BS54" s="80">
        <v>3</v>
      </c>
      <c r="BT54" s="80">
        <v>4</v>
      </c>
      <c r="BU54" s="80">
        <v>6</v>
      </c>
      <c r="BV54" s="80">
        <v>1</v>
      </c>
      <c r="BW54" s="80">
        <v>3</v>
      </c>
      <c r="BX54" s="80">
        <v>1</v>
      </c>
      <c r="BY54" s="80">
        <v>3</v>
      </c>
      <c r="BZ54" s="16"/>
      <c r="CA54" s="16"/>
      <c r="CB54" s="79" t="s">
        <v>62</v>
      </c>
      <c r="CC54" s="80">
        <v>1</v>
      </c>
      <c r="CD54" s="80">
        <v>1</v>
      </c>
      <c r="CE54" s="80">
        <v>2</v>
      </c>
      <c r="CF54" s="80">
        <v>5</v>
      </c>
      <c r="CG54" s="80">
        <v>2</v>
      </c>
      <c r="CH54" s="80">
        <v>9</v>
      </c>
      <c r="CI54" s="80">
        <v>3</v>
      </c>
      <c r="CJ54" s="80">
        <v>3</v>
      </c>
      <c r="CM54" s="79" t="s">
        <v>62</v>
      </c>
      <c r="CN54" s="80">
        <v>1</v>
      </c>
      <c r="CO54" s="80">
        <v>1</v>
      </c>
      <c r="CP54" s="80">
        <v>1</v>
      </c>
      <c r="CQ54" s="80">
        <v>1</v>
      </c>
      <c r="CR54" s="80">
        <v>2</v>
      </c>
      <c r="CS54" s="80">
        <v>2</v>
      </c>
      <c r="CT54" s="80">
        <v>3</v>
      </c>
      <c r="CU54" s="80">
        <v>1</v>
      </c>
      <c r="CV54" s="80">
        <v>1</v>
      </c>
      <c r="CW54" s="80">
        <v>2</v>
      </c>
      <c r="CX54" s="80">
        <v>1</v>
      </c>
      <c r="CY54" s="80">
        <v>2</v>
      </c>
      <c r="CZ54" s="80">
        <v>2</v>
      </c>
      <c r="DA54" s="80">
        <v>1</v>
      </c>
      <c r="DB54" s="80">
        <v>2</v>
      </c>
      <c r="DC54" s="80">
        <v>1</v>
      </c>
      <c r="DD54" s="80">
        <v>1</v>
      </c>
      <c r="DE54" s="80">
        <v>1</v>
      </c>
      <c r="DH54" s="79" t="s">
        <v>62</v>
      </c>
      <c r="DI54" s="80">
        <v>6</v>
      </c>
      <c r="DJ54" s="80">
        <v>9</v>
      </c>
      <c r="DK54" s="80">
        <v>5</v>
      </c>
      <c r="DL54" s="80">
        <v>6</v>
      </c>
      <c r="DS54" s="79" t="s">
        <v>62</v>
      </c>
      <c r="DT54" s="80">
        <v>5</v>
      </c>
      <c r="DU54" s="80">
        <v>3</v>
      </c>
      <c r="DV54" s="80">
        <v>10</v>
      </c>
      <c r="DW54" s="80">
        <v>8</v>
      </c>
      <c r="DX54" s="102"/>
      <c r="ED54" s="79" t="s">
        <v>62</v>
      </c>
      <c r="EE54" s="80">
        <v>2</v>
      </c>
      <c r="EF54" s="80">
        <v>2</v>
      </c>
      <c r="EG54" s="80">
        <v>3</v>
      </c>
      <c r="EH54" s="80">
        <v>3</v>
      </c>
      <c r="EI54" s="80">
        <v>4</v>
      </c>
      <c r="EJ54" s="80">
        <v>2</v>
      </c>
      <c r="EK54" s="80">
        <v>3</v>
      </c>
      <c r="EL54" s="80">
        <v>4</v>
      </c>
      <c r="EM54" s="80">
        <v>2</v>
      </c>
      <c r="EN54" s="80">
        <v>1</v>
      </c>
    </row>
    <row r="55" ht="14.25">
      <c r="B55" s="68"/>
      <c r="C55" s="69"/>
      <c r="D55" s="69"/>
      <c r="E55" s="69"/>
      <c r="F55" s="69"/>
      <c r="G55" s="69"/>
      <c r="H55" s="69"/>
      <c r="I55" s="69"/>
      <c r="J55" s="69"/>
      <c r="K55" s="69"/>
      <c r="L55" s="69"/>
      <c r="M55" s="69"/>
      <c r="N55" s="69"/>
      <c r="O55" s="69"/>
      <c r="P55" s="69"/>
      <c r="Q55" s="69"/>
      <c r="R55" s="69"/>
      <c r="S55" s="16"/>
      <c r="T55" s="16"/>
      <c r="U55" s="16"/>
      <c r="V55" s="16"/>
      <c r="W55" s="16"/>
      <c r="X55" s="16"/>
      <c r="Y55" s="16"/>
      <c r="Z55" s="16"/>
      <c r="AA55" s="16"/>
      <c r="AB55" s="16"/>
      <c r="AC55" s="16"/>
      <c r="AD55" s="16"/>
      <c r="AE55" s="16"/>
      <c r="AF55" s="16"/>
      <c r="AG55" s="16"/>
      <c r="AH55" s="16"/>
      <c r="AI55" s="16"/>
      <c r="AJ55" s="16"/>
      <c r="AK55" s="16"/>
      <c r="AL55" s="16"/>
      <c r="AN55" s="16"/>
      <c r="AO55" s="16"/>
      <c r="AP55" s="79" t="s">
        <v>63</v>
      </c>
      <c r="AQ55" s="80">
        <v>2</v>
      </c>
      <c r="AR55" s="80">
        <f>AQ55</f>
        <v>2</v>
      </c>
      <c r="AS55" s="80">
        <f>AR55</f>
        <v>2</v>
      </c>
      <c r="AT55" s="80">
        <f>AS55</f>
        <v>2</v>
      </c>
      <c r="AU55" s="80">
        <f>AT55</f>
        <v>2</v>
      </c>
      <c r="AV55" s="80">
        <f>AU55</f>
        <v>2</v>
      </c>
      <c r="AW55" s="80">
        <f>AV55</f>
        <v>2</v>
      </c>
      <c r="AX55" s="80">
        <f>AW55</f>
        <v>2</v>
      </c>
      <c r="AY55" s="80">
        <f>AX55</f>
        <v>2</v>
      </c>
      <c r="AZ55" s="80">
        <f>AY55</f>
        <v>2</v>
      </c>
      <c r="BA55" s="80">
        <f>AZ55</f>
        <v>2</v>
      </c>
      <c r="BB55" s="80">
        <f>BA55</f>
        <v>2</v>
      </c>
      <c r="BC55" s="80">
        <f>BB55</f>
        <v>2</v>
      </c>
      <c r="BD55" s="104"/>
      <c r="BE55" s="16"/>
      <c r="BF55" s="79" t="s">
        <v>63</v>
      </c>
      <c r="BG55" s="80">
        <v>2</v>
      </c>
      <c r="BH55" s="80">
        <f>BG55</f>
        <v>2</v>
      </c>
      <c r="BI55" s="80">
        <f>BH55</f>
        <v>2</v>
      </c>
      <c r="BJ55" s="80">
        <f>BI55</f>
        <v>2</v>
      </c>
      <c r="BK55" s="80">
        <f>BJ55</f>
        <v>2</v>
      </c>
      <c r="BL55" s="80">
        <f>BK55</f>
        <v>2</v>
      </c>
      <c r="BM55" s="101"/>
      <c r="BN55" s="16"/>
      <c r="BO55" s="79" t="s">
        <v>63</v>
      </c>
      <c r="BP55" s="80">
        <v>2</v>
      </c>
      <c r="BQ55" s="80">
        <f>BP55</f>
        <v>2</v>
      </c>
      <c r="BR55" s="80">
        <f>BQ55</f>
        <v>2</v>
      </c>
      <c r="BS55" s="80">
        <f>BR55</f>
        <v>2</v>
      </c>
      <c r="BT55" s="80">
        <f>BS55</f>
        <v>2</v>
      </c>
      <c r="BU55" s="80">
        <f>BT55</f>
        <v>2</v>
      </c>
      <c r="BV55" s="105">
        <f>BU55</f>
        <v>2</v>
      </c>
      <c r="BW55" s="105">
        <f>BV55</f>
        <v>2</v>
      </c>
      <c r="BX55" s="105">
        <f>BW55</f>
        <v>2</v>
      </c>
      <c r="BY55" s="105">
        <f>BX55</f>
        <v>2</v>
      </c>
      <c r="BZ55" s="16"/>
      <c r="CA55" s="16"/>
      <c r="CB55" s="79" t="s">
        <v>63</v>
      </c>
      <c r="CC55" s="80">
        <v>2</v>
      </c>
      <c r="CD55" s="80">
        <f>CC55</f>
        <v>2</v>
      </c>
      <c r="CE55" s="80">
        <f>CD55</f>
        <v>2</v>
      </c>
      <c r="CF55" s="80">
        <f>CE55</f>
        <v>2</v>
      </c>
      <c r="CG55" s="80">
        <f>CF55</f>
        <v>2</v>
      </c>
      <c r="CH55" s="80">
        <f>CG55</f>
        <v>2</v>
      </c>
      <c r="CI55" s="80">
        <f>CH55</f>
        <v>2</v>
      </c>
      <c r="CJ55" s="80">
        <f>CI55</f>
        <v>2</v>
      </c>
      <c r="CM55" s="79" t="s">
        <v>63</v>
      </c>
      <c r="CN55" s="80">
        <v>2</v>
      </c>
      <c r="CO55" s="80">
        <f>CN55</f>
        <v>2</v>
      </c>
      <c r="CP55" s="105">
        <f>CO55</f>
        <v>2</v>
      </c>
      <c r="CQ55" s="105">
        <f>CP55</f>
        <v>2</v>
      </c>
      <c r="CR55" s="105">
        <f>CQ55</f>
        <v>2</v>
      </c>
      <c r="CS55" s="105">
        <f>CR55</f>
        <v>2</v>
      </c>
      <c r="CT55" s="105">
        <f>CS55</f>
        <v>2</v>
      </c>
      <c r="CU55" s="105">
        <f>CT55</f>
        <v>2</v>
      </c>
      <c r="CV55" s="105">
        <f>CU55</f>
        <v>2</v>
      </c>
      <c r="CW55" s="105">
        <f>CV55</f>
        <v>2</v>
      </c>
      <c r="CX55" s="105">
        <f>CW55</f>
        <v>2</v>
      </c>
      <c r="CY55" s="105">
        <f>CX55</f>
        <v>2</v>
      </c>
      <c r="CZ55" s="105">
        <f>CY55</f>
        <v>2</v>
      </c>
      <c r="DA55" s="105">
        <f>CZ55</f>
        <v>2</v>
      </c>
      <c r="DB55" s="105">
        <f>DA55</f>
        <v>2</v>
      </c>
      <c r="DC55" s="105">
        <f>DB55</f>
        <v>2</v>
      </c>
      <c r="DD55" s="105">
        <f>DC55</f>
        <v>2</v>
      </c>
      <c r="DE55" s="105">
        <f>DD55</f>
        <v>2</v>
      </c>
      <c r="DH55" s="79" t="s">
        <v>63</v>
      </c>
      <c r="DI55" s="80">
        <v>2</v>
      </c>
      <c r="DJ55" s="80">
        <f>DI55</f>
        <v>2</v>
      </c>
      <c r="DK55" s="105">
        <f>DJ55</f>
        <v>2</v>
      </c>
      <c r="DL55" s="105">
        <f>DK55</f>
        <v>2</v>
      </c>
      <c r="DS55" s="79" t="s">
        <v>63</v>
      </c>
      <c r="DT55" s="80">
        <v>2</v>
      </c>
      <c r="DU55" s="80">
        <f>DT55</f>
        <v>2</v>
      </c>
      <c r="DV55" s="80">
        <f>DU55</f>
        <v>2</v>
      </c>
      <c r="DW55" s="80">
        <f>DV55</f>
        <v>2</v>
      </c>
      <c r="DX55" s="102"/>
      <c r="ED55" s="79" t="s">
        <v>63</v>
      </c>
      <c r="EE55" s="80">
        <v>2</v>
      </c>
      <c r="EF55" s="80">
        <f>EE55</f>
        <v>2</v>
      </c>
      <c r="EG55" s="80">
        <f>EF55</f>
        <v>2</v>
      </c>
      <c r="EH55" s="80">
        <f>EG55</f>
        <v>2</v>
      </c>
      <c r="EI55" s="80">
        <f>EH55</f>
        <v>2</v>
      </c>
      <c r="EJ55" s="80">
        <f>EI55</f>
        <v>2</v>
      </c>
      <c r="EK55" s="80">
        <f>EJ55</f>
        <v>2</v>
      </c>
      <c r="EL55" s="80">
        <f>EK55</f>
        <v>2</v>
      </c>
      <c r="EM55" s="80">
        <f>EL55</f>
        <v>2</v>
      </c>
      <c r="EN55" s="80">
        <f>EM55</f>
        <v>2</v>
      </c>
    </row>
    <row r="56" ht="14.25">
      <c r="B56" s="68"/>
      <c r="C56" s="69"/>
      <c r="D56" s="69"/>
      <c r="E56" s="69"/>
      <c r="F56" s="69"/>
      <c r="G56" s="69"/>
      <c r="H56" s="69"/>
      <c r="I56" s="69"/>
      <c r="J56" s="69"/>
      <c r="K56" s="69"/>
      <c r="L56" s="69"/>
      <c r="M56" s="69"/>
      <c r="N56" s="69"/>
      <c r="O56" s="69"/>
      <c r="P56" s="69"/>
      <c r="Q56" s="69"/>
      <c r="R56" s="69"/>
      <c r="S56" s="16"/>
      <c r="T56" s="16"/>
      <c r="U56" s="16"/>
      <c r="V56" s="16"/>
      <c r="W56" s="16"/>
      <c r="X56" s="16"/>
      <c r="Y56" s="16"/>
      <c r="Z56" s="16"/>
      <c r="AA56" s="16"/>
      <c r="AB56" s="16"/>
      <c r="AC56" s="16"/>
      <c r="AD56" s="16"/>
      <c r="AE56" s="16"/>
      <c r="AF56" s="16"/>
      <c r="AG56" s="16"/>
      <c r="AH56" s="16"/>
      <c r="AI56" s="16"/>
      <c r="AJ56" s="16"/>
      <c r="AK56" s="16"/>
      <c r="AL56" s="16"/>
      <c r="AN56" s="16"/>
      <c r="AO56" s="16"/>
      <c r="AP56" s="106" t="s">
        <v>64</v>
      </c>
      <c r="AQ56" s="107">
        <f>((AQ54-AQ55)^2)/AQ55</f>
        <v>0.5</v>
      </c>
      <c r="AR56" s="108">
        <f>((AR54-AR55)^2)/AR55</f>
        <v>2</v>
      </c>
      <c r="AS56" s="108">
        <f>((AS54-AS55)^2)/AS55</f>
        <v>0.5</v>
      </c>
      <c r="AT56" s="108">
        <f>((AT54-AT55)^2)/AT55</f>
        <v>0</v>
      </c>
      <c r="AU56" s="108">
        <f>((AU54-AU55)^2)/AU55</f>
        <v>0.5</v>
      </c>
      <c r="AV56" s="108">
        <f>((AV54-AV55)^2)/AV55</f>
        <v>0.5</v>
      </c>
      <c r="AW56" s="108">
        <f>((AW54-AW55)^2)/AW55</f>
        <v>0.5</v>
      </c>
      <c r="AX56" s="108">
        <f>((AX54-AX55)^2)/AX55</f>
        <v>0.5</v>
      </c>
      <c r="AY56" s="108">
        <f>((AY54-AY55)^2)/AY55</f>
        <v>0.5</v>
      </c>
      <c r="AZ56" s="108">
        <f>((AZ54-AZ55)^2)/AZ55</f>
        <v>0</v>
      </c>
      <c r="BA56" s="108">
        <f>((BA54-BA55)^2)/BA55</f>
        <v>0.5</v>
      </c>
      <c r="BB56" s="108">
        <f>((BB54-BB55)^2)/BB55</f>
        <v>0.5</v>
      </c>
      <c r="BC56" s="109">
        <f>((BC54-BC55)^2)/BC55</f>
        <v>0.5</v>
      </c>
      <c r="BD56" s="110"/>
      <c r="BE56" s="16"/>
      <c r="BF56" s="79" t="s">
        <v>64</v>
      </c>
      <c r="BG56" s="108">
        <f>((BG54-BG55)^2)/BG55</f>
        <v>0</v>
      </c>
      <c r="BH56" s="111">
        <f>((BH54-BH55)^2)/BH55</f>
        <v>8</v>
      </c>
      <c r="BI56" s="108">
        <f>((BI54-BI55)^2)/BI55</f>
        <v>24.5</v>
      </c>
      <c r="BJ56" s="108">
        <f>((BJ54-BJ55)^2)/BJ55</f>
        <v>8</v>
      </c>
      <c r="BK56" s="108">
        <f>((BK54-BK55)^2)/BK55</f>
        <v>0</v>
      </c>
      <c r="BL56" s="108">
        <f>((BL54-BL55)^2)/BL55</f>
        <v>0.5</v>
      </c>
      <c r="BM56" s="101"/>
      <c r="BN56" s="16"/>
      <c r="BO56" s="79" t="s">
        <v>64</v>
      </c>
      <c r="BP56" s="108">
        <f>((BP54-BP55)^2)/BP55</f>
        <v>0.5</v>
      </c>
      <c r="BQ56" s="112">
        <f>((BQ54-BQ55)^2)/BQ55</f>
        <v>0.5</v>
      </c>
      <c r="BR56" s="113">
        <f>((BR54-BR55)^2)/BR55</f>
        <v>0</v>
      </c>
      <c r="BS56" s="113">
        <f>((BS54-BS55)^2)/BS55</f>
        <v>0.5</v>
      </c>
      <c r="BT56" s="113">
        <f>((BT54-BT55)^2)/BT55</f>
        <v>2</v>
      </c>
      <c r="BU56" s="113">
        <f>((BU54-BU55)^2)/BU55</f>
        <v>8</v>
      </c>
      <c r="BV56" s="113">
        <f>((BV54-BV55)^2)/BV55</f>
        <v>0.5</v>
      </c>
      <c r="BW56" s="113">
        <f>((BW54-BW55)^2)/BW55</f>
        <v>0.5</v>
      </c>
      <c r="BX56" s="113">
        <f>((BX54-BX55)^2)/BX55</f>
        <v>0.5</v>
      </c>
      <c r="BY56" s="113">
        <f>((BY54-BY55)^2)/BY55</f>
        <v>0.5</v>
      </c>
      <c r="BZ56" s="16"/>
      <c r="CA56" s="16"/>
      <c r="CB56" s="79" t="s">
        <v>64</v>
      </c>
      <c r="CC56" s="108">
        <f>((CC54-CC55)^2)/CC55</f>
        <v>0.5</v>
      </c>
      <c r="CD56" s="112">
        <f>((CD54-CD55)^2)/CD55</f>
        <v>0.5</v>
      </c>
      <c r="CE56" s="113">
        <f>((CE54-CE55)^2)/CE55</f>
        <v>0</v>
      </c>
      <c r="CF56" s="113">
        <f>((CF54-CF55)^2)/CF55</f>
        <v>4.5</v>
      </c>
      <c r="CG56" s="113">
        <f>((CG54-CG55)^2)/CG55</f>
        <v>0</v>
      </c>
      <c r="CH56" s="113">
        <f>((CH54-CH55)^2)/CH55</f>
        <v>24.5</v>
      </c>
      <c r="CI56" s="113">
        <f>((CI54-CI55)^2)/CI55</f>
        <v>0.5</v>
      </c>
      <c r="CJ56" s="113">
        <f>((CJ54-CJ55)^2)/CJ55</f>
        <v>0.5</v>
      </c>
      <c r="CM56" s="79" t="s">
        <v>64</v>
      </c>
      <c r="CN56" s="108">
        <f>((CN54-CN55)^2)/CN55</f>
        <v>0.5</v>
      </c>
      <c r="CO56" s="112">
        <f>((CO54-CO55)^2)/CO55</f>
        <v>0.5</v>
      </c>
      <c r="CP56" s="113">
        <f>((CP54-CP55)^2)/CP55</f>
        <v>0.5</v>
      </c>
      <c r="CQ56" s="113">
        <f>((CQ54-CQ55)^2)/CQ55</f>
        <v>0.5</v>
      </c>
      <c r="CR56" s="113">
        <f>((CR54-CR55)^2)/CR55</f>
        <v>0</v>
      </c>
      <c r="CS56" s="113">
        <f>((CS54-CS55)^2)/CS55</f>
        <v>0</v>
      </c>
      <c r="CT56" s="113">
        <f>((CT54-CT55)^2)/CT55</f>
        <v>0.5</v>
      </c>
      <c r="CU56" s="113">
        <f>((CU54-CU55)^2)/CU55</f>
        <v>0.5</v>
      </c>
      <c r="CV56" s="113">
        <f>((CV54-CV55)^2)/CV55</f>
        <v>0.5</v>
      </c>
      <c r="CW56" s="113">
        <f>((CW54-CW55)^2)/CW55</f>
        <v>0</v>
      </c>
      <c r="CX56" s="113">
        <f>((CX54-CX55)^2)/CX55</f>
        <v>0.5</v>
      </c>
      <c r="CY56" s="113">
        <f>((CY54-CY55)^2)/CY55</f>
        <v>0</v>
      </c>
      <c r="CZ56" s="113">
        <f>((CZ54-CZ55)^2)/CZ55</f>
        <v>0</v>
      </c>
      <c r="DA56" s="113">
        <f>((DA54-DA55)^2)/DA55</f>
        <v>0.5</v>
      </c>
      <c r="DB56" s="113">
        <f>((DB54-DB55)^2)/DB55</f>
        <v>0</v>
      </c>
      <c r="DC56" s="113">
        <f>((DC54-DC55)^2)/DC55</f>
        <v>0.5</v>
      </c>
      <c r="DD56" s="113">
        <f>((DD54-DD55)^2)/DD55</f>
        <v>0.5</v>
      </c>
      <c r="DE56" s="113">
        <f>((DE54-DE55)^2)/DE55</f>
        <v>0.5</v>
      </c>
      <c r="DH56" s="79" t="s">
        <v>64</v>
      </c>
      <c r="DI56" s="108">
        <f>((DI54-DI55)^2)/DI55</f>
        <v>8</v>
      </c>
      <c r="DJ56" s="112">
        <f>((DJ54-DJ55)^2)/DJ55</f>
        <v>24.5</v>
      </c>
      <c r="DK56" s="113">
        <f>((DK54-DK55)^2)/DK55</f>
        <v>4.5</v>
      </c>
      <c r="DL56" s="113">
        <f>((DL54-DL55)^2)/DL55</f>
        <v>8</v>
      </c>
      <c r="DS56" s="79" t="s">
        <v>64</v>
      </c>
      <c r="DT56" s="108">
        <f>((DT54-DT55)^2)/DT55</f>
        <v>4.5</v>
      </c>
      <c r="DU56" s="111">
        <f>((DU54-DU55)^2)/DU55</f>
        <v>0.5</v>
      </c>
      <c r="DV56" s="108">
        <f>((DV54-DV55)^2)/DV55</f>
        <v>32</v>
      </c>
      <c r="DW56" s="108">
        <f>((DW54-DW55)^2)/DW55</f>
        <v>18</v>
      </c>
      <c r="DX56" s="102"/>
      <c r="ED56" s="79" t="s">
        <v>64</v>
      </c>
      <c r="EE56" s="108">
        <f>((EE54-EE55)^2)/EE55</f>
        <v>0</v>
      </c>
      <c r="EF56" s="112">
        <f>((EF54-EF55)^2)/EF55</f>
        <v>0</v>
      </c>
      <c r="EG56" s="113">
        <f>((EG54-EG55)^2)/EG55</f>
        <v>0.5</v>
      </c>
      <c r="EH56" s="113">
        <f>((EH54-EH55)^2)/EH55</f>
        <v>0.5</v>
      </c>
      <c r="EI56" s="113">
        <f>((EI54-EI55)^2)/EI55</f>
        <v>2</v>
      </c>
      <c r="EJ56" s="113">
        <f>((EJ54-EJ55)^2)/EJ55</f>
        <v>0</v>
      </c>
      <c r="EK56" s="113">
        <f>((EK54-EK55)^2)/EK55</f>
        <v>0.5</v>
      </c>
      <c r="EL56" s="113">
        <f>((EL54-EL55)^2)/EL55</f>
        <v>2</v>
      </c>
      <c r="EM56" s="113">
        <f>((EM54-EM55)^2)/EM55</f>
        <v>0</v>
      </c>
      <c r="EN56" s="113">
        <f>((EN54-EN55)^2)/EN55</f>
        <v>0.5</v>
      </c>
    </row>
    <row r="57" ht="14.25">
      <c r="B57" s="68"/>
      <c r="C57" s="69"/>
      <c r="D57" s="69"/>
      <c r="E57" s="69"/>
      <c r="F57" s="69"/>
      <c r="G57" s="69"/>
      <c r="H57" s="69"/>
      <c r="I57" s="69"/>
      <c r="J57" s="69"/>
      <c r="K57" s="69"/>
      <c r="L57" s="69"/>
      <c r="M57" s="69"/>
      <c r="N57" s="69"/>
      <c r="O57" s="69"/>
      <c r="P57" s="69"/>
      <c r="Q57" s="69"/>
      <c r="R57" s="69"/>
      <c r="S57" s="16"/>
      <c r="T57" s="16"/>
      <c r="U57" s="16"/>
      <c r="V57" s="16"/>
      <c r="W57" s="16"/>
      <c r="X57" s="16"/>
      <c r="Y57" s="16"/>
      <c r="Z57" s="16"/>
      <c r="AA57" s="16"/>
      <c r="AB57" s="16"/>
      <c r="AC57" s="16"/>
      <c r="AD57" s="16"/>
      <c r="AE57" s="16"/>
      <c r="AF57" s="16"/>
      <c r="AG57" s="16"/>
      <c r="AH57" s="16"/>
      <c r="AI57" s="16"/>
      <c r="AJ57" s="16"/>
      <c r="AK57" s="16"/>
      <c r="AL57" s="16"/>
      <c r="AN57" s="16"/>
      <c r="AO57" s="16"/>
      <c r="AP57" s="114" t="s">
        <v>65</v>
      </c>
      <c r="AQ57" s="115">
        <f>SUM(AQ56:BC56)</f>
        <v>7</v>
      </c>
      <c r="AR57" s="116" t="b">
        <f>AQ57&lt;AQ58</f>
        <v>1</v>
      </c>
      <c r="AS57" s="16"/>
      <c r="AT57" s="16"/>
      <c r="AU57" s="16"/>
      <c r="AV57" s="16"/>
      <c r="AW57" s="16"/>
      <c r="AX57" s="16"/>
      <c r="AY57" s="16"/>
      <c r="AZ57" s="16"/>
      <c r="BA57" s="16"/>
      <c r="BB57" s="16"/>
      <c r="BC57" s="16"/>
      <c r="BD57" s="16"/>
      <c r="BE57" s="16"/>
      <c r="BF57" s="114" t="s">
        <v>65</v>
      </c>
      <c r="BG57" s="108">
        <f>SUM(BG56:BL56)</f>
        <v>41</v>
      </c>
      <c r="BH57" s="117" t="b">
        <f>BG57&lt;BG58</f>
        <v>0</v>
      </c>
      <c r="BI57" s="118"/>
      <c r="BJ57" s="119"/>
      <c r="BK57" s="119"/>
      <c r="BL57" s="120"/>
      <c r="BM57" s="16"/>
      <c r="BN57" s="16"/>
      <c r="BO57" s="114" t="s">
        <v>65</v>
      </c>
      <c r="BP57" s="108">
        <f>SUM(BP56:BY56)</f>
        <v>13.5</v>
      </c>
      <c r="BQ57" s="116" t="b">
        <f>BP57&lt;BP58</f>
        <v>1</v>
      </c>
      <c r="BR57" s="16"/>
      <c r="BS57" s="16"/>
      <c r="BT57" s="16"/>
      <c r="BU57" s="16"/>
      <c r="BV57" s="16"/>
      <c r="BW57" s="16"/>
      <c r="BX57" s="16"/>
      <c r="BY57" s="16"/>
      <c r="BZ57" s="16"/>
      <c r="CA57" s="16"/>
      <c r="CB57" s="114" t="s">
        <v>65</v>
      </c>
      <c r="CC57" s="109">
        <f>SUM(CC56:CJ56)</f>
        <v>31</v>
      </c>
      <c r="CD57" s="116" t="b">
        <f>CC57&lt;CC58</f>
        <v>0</v>
      </c>
      <c r="CE57" s="16"/>
      <c r="CF57" s="16"/>
      <c r="CG57" s="16"/>
      <c r="CH57" s="16"/>
      <c r="CI57" s="16"/>
      <c r="CM57" s="114" t="s">
        <v>65</v>
      </c>
      <c r="CN57" s="109">
        <f>SUM(CN56:DE56)</f>
        <v>6</v>
      </c>
      <c r="CO57" s="116" t="b">
        <f>CN57&lt;CN58</f>
        <v>1</v>
      </c>
      <c r="DH57" s="114" t="s">
        <v>65</v>
      </c>
      <c r="DI57" s="109">
        <f>SUM(DI56:DL56)</f>
        <v>45</v>
      </c>
      <c r="DJ57" s="116" t="b">
        <f>DI57&lt;DI58</f>
        <v>0</v>
      </c>
      <c r="DS57" s="114" t="s">
        <v>65</v>
      </c>
      <c r="DT57" s="121">
        <f>SUM(DT56:DW56)</f>
        <v>55</v>
      </c>
      <c r="DU57" s="116" t="b">
        <f>DT57&lt;DT58</f>
        <v>0</v>
      </c>
      <c r="DV57" s="122"/>
      <c r="DW57" s="123"/>
      <c r="DX57" s="17"/>
      <c r="ED57" s="114" t="s">
        <v>65</v>
      </c>
      <c r="EE57" s="109">
        <f>SUM(EE56:EN56)</f>
        <v>6</v>
      </c>
      <c r="EF57" s="116" t="b">
        <f>EE57&lt;EE58</f>
        <v>1</v>
      </c>
    </row>
    <row r="58" ht="14.25">
      <c r="B58" s="68"/>
      <c r="C58" s="69"/>
      <c r="D58" s="69"/>
      <c r="E58" s="69"/>
      <c r="F58" s="69"/>
      <c r="G58" s="69"/>
      <c r="H58" s="69"/>
      <c r="I58" s="69"/>
      <c r="J58" s="69"/>
      <c r="K58" s="69"/>
      <c r="L58" s="69"/>
      <c r="M58" s="69"/>
      <c r="N58" s="69"/>
      <c r="O58" s="69"/>
      <c r="P58" s="69"/>
      <c r="Q58" s="69"/>
      <c r="R58" s="69"/>
      <c r="S58" s="16"/>
      <c r="T58" s="16"/>
      <c r="U58" s="16"/>
      <c r="V58" s="16"/>
      <c r="W58" s="16"/>
      <c r="X58" s="16"/>
      <c r="Y58" s="16"/>
      <c r="Z58" s="16"/>
      <c r="AA58" s="16"/>
      <c r="AB58" s="16"/>
      <c r="AC58" s="16"/>
      <c r="AD58" s="16"/>
      <c r="AE58" s="16"/>
      <c r="AF58" s="16"/>
      <c r="AG58" s="16"/>
      <c r="AH58" s="16"/>
      <c r="AI58" s="16"/>
      <c r="AJ58" s="16"/>
      <c r="AK58" s="16"/>
      <c r="AL58" s="16"/>
      <c r="AN58" s="16"/>
      <c r="AO58" s="16"/>
      <c r="AP58" s="114" t="s">
        <v>66</v>
      </c>
      <c r="AQ58" s="115">
        <f>_xlfn.CHISQ.INV.RT(0.05,BD53-1)</f>
        <v>21.026069817483066</v>
      </c>
      <c r="AR58" s="124"/>
      <c r="AS58" s="16"/>
      <c r="AT58" s="16"/>
      <c r="AU58" s="16"/>
      <c r="AV58" s="16"/>
      <c r="AW58" s="16"/>
      <c r="AX58" s="16"/>
      <c r="AY58" s="16"/>
      <c r="AZ58" s="16"/>
      <c r="BA58" s="16"/>
      <c r="BB58" s="16"/>
      <c r="BC58" s="16"/>
      <c r="BD58" s="16"/>
      <c r="BE58" s="16"/>
      <c r="BF58" s="114" t="s">
        <v>66</v>
      </c>
      <c r="BG58" s="108">
        <f>_xlfn.CHISQ.INV.RT(0.05,BM53-1)</f>
        <v>11.070497693516351</v>
      </c>
      <c r="BH58" s="125"/>
      <c r="BI58" s="126"/>
      <c r="BJ58" s="16"/>
      <c r="BK58" s="16"/>
      <c r="BL58" s="64"/>
      <c r="BM58" s="16"/>
      <c r="BN58" s="16"/>
      <c r="BO58" s="114" t="s">
        <v>66</v>
      </c>
      <c r="BP58" s="108">
        <f>_xlfn.CHISQ.INV.RT(0.05,BZ53-1)</f>
        <v>16.918977604620448</v>
      </c>
      <c r="BQ58" s="125"/>
      <c r="BR58" s="16"/>
      <c r="BS58" s="16"/>
      <c r="BT58" s="16"/>
      <c r="BU58" s="16"/>
      <c r="BV58" s="16"/>
      <c r="BW58" s="16"/>
      <c r="BX58" s="16"/>
      <c r="BY58" s="16"/>
      <c r="BZ58" s="16"/>
      <c r="CA58" s="16"/>
      <c r="CB58" s="114" t="s">
        <v>66</v>
      </c>
      <c r="CC58" s="109">
        <f>_xlfn.CHISQ.INV.RT(0.05,CK53-1)</f>
        <v>14.067140449340171</v>
      </c>
      <c r="CD58" s="124"/>
      <c r="CE58" s="16"/>
      <c r="CF58" s="16"/>
      <c r="CG58" s="16"/>
      <c r="CH58" s="16"/>
      <c r="CI58" s="16"/>
      <c r="CM58" s="114" t="s">
        <v>66</v>
      </c>
      <c r="CN58" s="109">
        <f>_xlfn.CHISQ.INV.RT(0.5,DF53-1)</f>
        <v>16.338182377392481</v>
      </c>
      <c r="CO58" s="124"/>
      <c r="DH58" s="114" t="s">
        <v>66</v>
      </c>
      <c r="DI58" s="109">
        <f>_xlfn.CHISQ.INV.RT(0.5,DM53-1)</f>
        <v>2.3659738843753377</v>
      </c>
      <c r="DJ58" s="124"/>
      <c r="DS58" s="114" t="s">
        <v>66</v>
      </c>
      <c r="DT58" s="121">
        <f>_xlfn.CHISQ.INV.RT(0.5,DX53-1)</f>
        <v>2.3659738843753377</v>
      </c>
      <c r="DU58" s="124"/>
      <c r="DV58" s="96"/>
      <c r="DW58" s="17"/>
      <c r="DX58" s="17"/>
      <c r="ED58" s="114" t="s">
        <v>66</v>
      </c>
      <c r="EE58" s="121">
        <f>_xlfn.CHISQ.INV.RT(0.5,EO53-1)</f>
        <v>8.3428326922529568</v>
      </c>
      <c r="EF58" s="124"/>
    </row>
    <row r="59" ht="14.25">
      <c r="B59" s="68"/>
      <c r="C59" s="69"/>
      <c r="D59" s="69"/>
      <c r="E59" s="69"/>
      <c r="F59" s="69"/>
      <c r="G59" s="69"/>
      <c r="H59" s="69"/>
      <c r="I59" s="69"/>
      <c r="J59" s="69"/>
      <c r="K59" s="69"/>
      <c r="L59" s="69"/>
      <c r="M59" s="69"/>
      <c r="N59" s="69"/>
      <c r="O59" s="69"/>
      <c r="P59" s="69"/>
      <c r="Q59" s="69"/>
      <c r="R59" s="69"/>
      <c r="S59" s="16"/>
      <c r="T59" s="16"/>
      <c r="U59" s="16"/>
      <c r="V59" s="16"/>
      <c r="W59" s="16"/>
      <c r="X59" s="16"/>
      <c r="Y59" s="16"/>
      <c r="Z59" s="16"/>
      <c r="AA59" s="16"/>
      <c r="AB59" s="16"/>
      <c r="AC59" s="16"/>
      <c r="AD59" s="16"/>
      <c r="AE59" s="16"/>
      <c r="AF59" s="16"/>
      <c r="AG59" s="16"/>
      <c r="AH59" s="16"/>
      <c r="AI59" s="16"/>
      <c r="AJ59" s="16"/>
      <c r="AK59" s="16"/>
      <c r="AL59" s="16"/>
      <c r="AN59" s="16"/>
      <c r="AO59" s="16"/>
      <c r="AP59" s="114" t="s">
        <v>67</v>
      </c>
      <c r="AQ59" s="115">
        <f>_xlfn.CHISQ.DIST.RT(AQ57,BD53-1)</f>
        <v>0.85761355309577825</v>
      </c>
      <c r="AR59" s="127" t="b">
        <f>AQ59&gt;0.05</f>
        <v>1</v>
      </c>
      <c r="AS59" s="16"/>
      <c r="AT59" s="16"/>
      <c r="AU59" s="16"/>
      <c r="AV59" s="16"/>
      <c r="AW59" s="16"/>
      <c r="AX59" s="16"/>
      <c r="AY59" s="16"/>
      <c r="AZ59" s="16"/>
      <c r="BA59" s="16"/>
      <c r="BB59" s="16"/>
      <c r="BC59" s="16"/>
      <c r="BD59" s="16"/>
      <c r="BE59" s="16"/>
      <c r="BF59" s="114" t="s">
        <v>67</v>
      </c>
      <c r="BG59" s="108">
        <f>_xlfn.CHISQ.DIST.RT(BG57,BM53-1)</f>
        <v>9.3827839816271129e-08</v>
      </c>
      <c r="BH59" s="128" t="b">
        <f>BG59&gt;0.05</f>
        <v>0</v>
      </c>
      <c r="BI59" s="126"/>
      <c r="BJ59" s="16"/>
      <c r="BK59" s="16"/>
      <c r="BL59" s="64"/>
      <c r="BM59" s="16"/>
      <c r="BN59" s="16"/>
      <c r="BO59" s="114" t="s">
        <v>67</v>
      </c>
      <c r="BP59" s="108">
        <f>_xlfn.CHISQ.DIST.RT(BP57,BZ53-1)</f>
        <v>0.14125582649327967</v>
      </c>
      <c r="BQ59" s="128" t="b">
        <f>BP59&gt;0.05</f>
        <v>1</v>
      </c>
      <c r="BR59" s="16"/>
      <c r="BS59" s="16"/>
      <c r="BT59" s="16"/>
      <c r="BU59" s="16"/>
      <c r="BV59" s="16"/>
      <c r="BW59" s="16"/>
      <c r="BX59" s="16"/>
      <c r="BY59" s="16"/>
      <c r="BZ59" s="16"/>
      <c r="CA59" s="16"/>
      <c r="CB59" s="114" t="s">
        <v>67</v>
      </c>
      <c r="CC59" s="108">
        <f>_xlfn.CHISQ.DIST.RT(CC57,CK53-1)</f>
        <v>6.2173892668486834e-05</v>
      </c>
      <c r="CD59" s="127" t="b">
        <f>CC59&gt;0.05</f>
        <v>0</v>
      </c>
      <c r="CE59" s="16"/>
      <c r="CF59" s="16"/>
      <c r="CG59" s="16"/>
      <c r="CH59" s="16"/>
      <c r="CI59" s="16"/>
      <c r="CM59" s="114" t="s">
        <v>67</v>
      </c>
      <c r="CN59" s="109">
        <f>_xlfn.CHISQ.DIST.RT(CN57,DF53-1)</f>
        <v>0.99318566168502542</v>
      </c>
      <c r="CO59" s="127" t="b">
        <f>CN59&gt;0.05</f>
        <v>1</v>
      </c>
      <c r="DH59" s="114" t="s">
        <v>67</v>
      </c>
      <c r="DI59" s="109">
        <f>_xlfn.CHISQ.DIST.RT(DI57,DM53-1)</f>
        <v>9.2527021045373065e-10</v>
      </c>
      <c r="DJ59" s="127" t="b">
        <f>DI59&gt;0.05</f>
        <v>0</v>
      </c>
      <c r="DS59" s="114" t="s">
        <v>67</v>
      </c>
      <c r="DT59" s="121">
        <f>_xlfn.CHISQ.DIST.RT(DT57,DX53-1)</f>
        <v>6.8661697289876764e-12</v>
      </c>
      <c r="DU59" s="127" t="b">
        <f>DT59&gt;0.05</f>
        <v>0</v>
      </c>
      <c r="DV59" s="96"/>
      <c r="DW59" s="17"/>
      <c r="DX59" s="17"/>
      <c r="ED59" s="114" t="s">
        <v>67</v>
      </c>
      <c r="EE59" s="121">
        <f>_xlfn.CHISQ.DIST.RT(EE57,EO53-1)</f>
        <v>0.73991829209465398</v>
      </c>
      <c r="EF59" s="127" t="b">
        <f>EE59&gt;0.05</f>
        <v>1</v>
      </c>
    </row>
    <row r="60" ht="14.25">
      <c r="B60" s="68"/>
      <c r="C60" s="69"/>
      <c r="D60" s="69"/>
      <c r="E60" s="69"/>
      <c r="F60" s="69"/>
      <c r="G60" s="69"/>
      <c r="H60" s="69"/>
      <c r="I60" s="69"/>
      <c r="J60" s="69"/>
      <c r="K60" s="69"/>
      <c r="L60" s="69"/>
      <c r="M60" s="69"/>
      <c r="N60" s="69"/>
      <c r="O60" s="69"/>
      <c r="P60" s="69"/>
      <c r="Q60" s="69"/>
      <c r="R60" s="69"/>
      <c r="S60" s="16"/>
      <c r="T60" s="16"/>
      <c r="U60" s="16"/>
      <c r="V60" s="16"/>
      <c r="W60" s="16"/>
      <c r="X60" s="16"/>
      <c r="Y60" s="16"/>
      <c r="Z60" s="16"/>
      <c r="AA60" s="16"/>
      <c r="AB60" s="16"/>
      <c r="AC60" s="16"/>
      <c r="AD60" s="16"/>
      <c r="AE60" s="16"/>
      <c r="AF60" s="16"/>
      <c r="AG60" s="16"/>
      <c r="AH60" s="16"/>
      <c r="AI60" s="16"/>
      <c r="AJ60" s="16"/>
      <c r="AK60" s="16"/>
      <c r="AL60" s="16"/>
      <c r="AN60" s="16"/>
      <c r="AO60" s="16"/>
      <c r="AP60" s="114" t="s">
        <v>68</v>
      </c>
      <c r="AQ60" s="115">
        <f>_xlfn.CHISQ.TEST(AQ54:BC54,AQ55:BC55)</f>
        <v>0.85761355309577825</v>
      </c>
      <c r="AR60" s="129"/>
      <c r="AS60" s="16"/>
      <c r="AT60" s="16"/>
      <c r="AU60" s="16"/>
      <c r="AV60" s="16"/>
      <c r="AW60" s="16"/>
      <c r="AX60" s="16"/>
      <c r="AY60" s="16"/>
      <c r="AZ60" s="16"/>
      <c r="BA60" s="16"/>
      <c r="BB60" s="16"/>
      <c r="BC60" s="16"/>
      <c r="BD60" s="16"/>
      <c r="BE60" s="16"/>
      <c r="BF60" s="114" t="s">
        <v>68</v>
      </c>
      <c r="BG60" s="108">
        <f>_xlfn.CHISQ.TEST(BG54:BL54,BG55:BL55)</f>
        <v>9.3827839816271129e-08</v>
      </c>
      <c r="BH60" s="130"/>
      <c r="BI60" s="126"/>
      <c r="BJ60" s="16"/>
      <c r="BK60" s="16"/>
      <c r="BL60" s="64"/>
      <c r="BM60" s="16"/>
      <c r="BN60" s="16"/>
      <c r="BO60" s="114" t="s">
        <v>68</v>
      </c>
      <c r="BP60" s="108">
        <f>_xlfn.CHISQ.TEST(BP54:BY54,BP55:BY55)</f>
        <v>0.14125582649327967</v>
      </c>
      <c r="BQ60" s="129"/>
      <c r="BR60" s="16"/>
      <c r="BS60" s="16"/>
      <c r="BT60" s="16"/>
      <c r="BU60" s="16"/>
      <c r="BV60" s="16"/>
      <c r="BW60" s="16"/>
      <c r="BX60" s="16"/>
      <c r="BY60" s="16"/>
      <c r="BZ60" s="16"/>
      <c r="CA60" s="16"/>
      <c r="CB60" s="114" t="s">
        <v>68</v>
      </c>
      <c r="CC60" s="109">
        <f>_xlfn.CHISQ.TEST(CC54:CJ54,CC55:CJ55)</f>
        <v>6.2173892668486834e-05</v>
      </c>
      <c r="CD60" s="129"/>
      <c r="CE60" s="16"/>
      <c r="CF60" s="16"/>
      <c r="CG60" s="16"/>
      <c r="CH60" s="16"/>
      <c r="CI60" s="16"/>
      <c r="CM60" s="114" t="s">
        <v>68</v>
      </c>
      <c r="CN60" s="109">
        <f>_xlfn.CHISQ.TEST(CN54:DE54,CN55:DE55)</f>
        <v>0.99318566168502542</v>
      </c>
      <c r="CO60" s="129"/>
      <c r="DH60" s="114" t="s">
        <v>68</v>
      </c>
      <c r="DI60" s="109">
        <f>_xlfn.CHISQ.TEST(DI54:DZ54,DI55:DZ55)</f>
        <v>8.8967159139870515e-14</v>
      </c>
      <c r="DJ60" s="129"/>
      <c r="DS60" s="114" t="s">
        <v>68</v>
      </c>
      <c r="DT60" s="121">
        <f>_xlfn.CHISQ.TEST(DT54:DW54,DT55:DW55)</f>
        <v>6.8661697289876764e-12</v>
      </c>
      <c r="DU60" s="129"/>
      <c r="DV60" s="96"/>
      <c r="DW60" s="17"/>
      <c r="DX60" s="17"/>
      <c r="ED60" s="114" t="s">
        <v>68</v>
      </c>
      <c r="EE60" s="121">
        <f>_xlfn.CHISQ.TEST(EE54:EN54,EE55:EN55)</f>
        <v>0.73991829209465398</v>
      </c>
      <c r="EF60" s="129"/>
    </row>
    <row r="61" ht="14.25">
      <c r="B61" s="68"/>
      <c r="C61" s="69"/>
      <c r="D61" s="69"/>
      <c r="E61" s="69"/>
      <c r="F61" s="69"/>
      <c r="G61" s="69"/>
      <c r="H61" s="69"/>
      <c r="I61" s="69"/>
      <c r="J61" s="69"/>
      <c r="K61" s="69"/>
      <c r="L61" s="69"/>
      <c r="M61" s="69"/>
      <c r="N61" s="69"/>
      <c r="O61" s="69"/>
      <c r="P61" s="69"/>
      <c r="Q61" s="69"/>
      <c r="R61" s="69"/>
      <c r="S61" s="16"/>
      <c r="T61" s="16"/>
      <c r="U61" s="16"/>
      <c r="V61" s="16"/>
      <c r="W61" s="16"/>
      <c r="X61" s="16"/>
      <c r="Y61" s="16"/>
      <c r="Z61" s="16"/>
      <c r="AA61" s="16"/>
      <c r="AB61" s="16"/>
      <c r="AC61" s="16"/>
      <c r="AD61" s="16"/>
      <c r="AE61" s="16"/>
      <c r="AF61" s="16"/>
      <c r="AG61" s="16"/>
      <c r="AH61" s="16"/>
      <c r="AI61" s="16"/>
      <c r="AJ61" s="16"/>
      <c r="AK61" s="16"/>
      <c r="AL61" s="16"/>
      <c r="AN61" s="16"/>
      <c r="AO61" s="16"/>
      <c r="AP61" s="16"/>
      <c r="AQ61" s="16"/>
      <c r="AR61" s="16"/>
      <c r="AS61" s="16"/>
      <c r="AT61" s="16"/>
      <c r="AU61" s="16"/>
      <c r="AV61" s="16"/>
      <c r="AW61" s="17"/>
      <c r="AX61" s="16"/>
      <c r="AY61" s="16"/>
      <c r="AZ61" s="16"/>
      <c r="BA61" s="16"/>
      <c r="BB61" s="16"/>
      <c r="BC61" s="16"/>
      <c r="BD61" s="16"/>
      <c r="BE61" s="16"/>
      <c r="BF61" s="119"/>
      <c r="BG61" s="119"/>
      <c r="BH61" s="131"/>
      <c r="BI61" s="16"/>
      <c r="BJ61" s="16"/>
      <c r="BK61" s="16"/>
      <c r="BL61" s="64"/>
      <c r="BM61" s="16"/>
      <c r="BN61" s="16"/>
      <c r="BO61" s="16"/>
      <c r="BP61" s="16"/>
      <c r="BQ61" s="16"/>
      <c r="BR61" s="16"/>
      <c r="BS61" s="16"/>
      <c r="BT61" s="16"/>
      <c r="BU61" s="16"/>
      <c r="BV61" s="16"/>
      <c r="BW61" s="16"/>
      <c r="BX61" s="16"/>
      <c r="BY61" s="16"/>
      <c r="BZ61" s="16"/>
      <c r="CA61" s="16"/>
      <c r="CB61" s="16"/>
      <c r="CC61" s="16"/>
      <c r="CD61" s="16"/>
      <c r="CE61" s="16"/>
      <c r="CF61" s="16"/>
      <c r="CG61" s="16"/>
      <c r="CH61" s="16"/>
      <c r="CI61" s="16"/>
    </row>
    <row r="62" ht="14.25">
      <c r="B62" s="68"/>
      <c r="C62" s="69"/>
      <c r="D62" s="69"/>
      <c r="E62" s="69"/>
      <c r="F62" s="69"/>
      <c r="G62" s="69"/>
      <c r="H62" s="69"/>
      <c r="I62" s="69"/>
      <c r="J62" s="69"/>
      <c r="K62" s="69"/>
      <c r="L62" s="69"/>
      <c r="M62" s="69"/>
      <c r="N62" s="69"/>
      <c r="O62" s="69"/>
      <c r="P62" s="69"/>
      <c r="Q62" s="69"/>
      <c r="R62" s="69"/>
      <c r="S62" s="16"/>
      <c r="T62" s="16"/>
      <c r="U62" s="16"/>
      <c r="V62" s="16"/>
      <c r="W62" s="16"/>
      <c r="X62" s="16"/>
      <c r="Y62" s="16"/>
      <c r="Z62" s="16"/>
      <c r="AA62" s="16"/>
      <c r="AB62" s="16"/>
      <c r="AC62" s="16"/>
      <c r="AD62" s="16"/>
      <c r="AE62" s="16"/>
      <c r="AF62" s="16"/>
      <c r="AG62" s="16"/>
      <c r="AH62" s="16"/>
      <c r="AI62" s="16"/>
      <c r="AJ62" s="16"/>
      <c r="AK62" s="16"/>
      <c r="AL62" s="16"/>
      <c r="AN62" s="16"/>
      <c r="AO62" s="16"/>
      <c r="AP62" s="16"/>
      <c r="AQ62" s="16"/>
      <c r="AR62" s="16"/>
      <c r="AS62" s="16"/>
      <c r="AT62" s="16"/>
      <c r="AU62" s="16"/>
      <c r="AV62" s="16"/>
      <c r="AW62" s="16"/>
      <c r="AX62" s="16"/>
      <c r="AY62" s="16"/>
      <c r="AZ62" s="16"/>
      <c r="BA62" s="16"/>
      <c r="BB62" s="16"/>
      <c r="BC62" s="16"/>
      <c r="BD62" s="16"/>
      <c r="BE62" s="16"/>
      <c r="BF62" s="16"/>
      <c r="BG62" s="16"/>
      <c r="BH62" s="16"/>
      <c r="BI62" s="16"/>
      <c r="BJ62" s="16"/>
      <c r="BK62" s="16"/>
      <c r="BL62" s="64"/>
      <c r="BM62" s="16"/>
      <c r="BN62" s="16"/>
      <c r="BO62" s="16"/>
      <c r="BP62" s="16"/>
      <c r="BQ62" s="16"/>
      <c r="BR62" s="16"/>
      <c r="BS62" s="16"/>
      <c r="BT62" s="16"/>
      <c r="BU62" s="16"/>
      <c r="BV62" s="16"/>
      <c r="BW62" s="16"/>
      <c r="BX62" s="16"/>
      <c r="BY62" s="16"/>
      <c r="BZ62" s="16"/>
      <c r="CA62" s="16"/>
      <c r="CB62" s="16"/>
      <c r="CC62" s="16"/>
      <c r="CD62" s="16"/>
      <c r="CE62" s="16"/>
      <c r="CF62" s="16"/>
      <c r="CG62" s="16"/>
      <c r="CH62" s="16"/>
      <c r="CI62" s="16"/>
    </row>
    <row r="63" ht="14.25">
      <c r="B63" s="68"/>
      <c r="C63" s="69"/>
      <c r="D63" s="69"/>
      <c r="E63" s="69"/>
      <c r="F63" s="69"/>
      <c r="G63" s="69"/>
      <c r="H63" s="69"/>
      <c r="I63" s="69"/>
      <c r="J63" s="69"/>
      <c r="K63" s="69"/>
      <c r="L63" s="69"/>
      <c r="M63" s="69"/>
      <c r="N63" s="69"/>
      <c r="O63" s="69"/>
      <c r="P63" s="69"/>
      <c r="Q63" s="69"/>
      <c r="R63" s="69"/>
      <c r="S63" s="16"/>
      <c r="T63" s="16"/>
      <c r="U63" s="16"/>
      <c r="V63" s="16"/>
      <c r="W63" s="16"/>
      <c r="X63" s="16"/>
      <c r="Y63" s="16"/>
      <c r="Z63" s="16"/>
      <c r="AA63" s="16"/>
      <c r="AB63" s="16"/>
      <c r="AC63" s="16"/>
      <c r="AD63" s="16"/>
      <c r="AE63" s="16"/>
      <c r="AF63" s="16"/>
      <c r="AG63" s="16"/>
      <c r="AH63" s="16"/>
      <c r="AI63" s="16"/>
      <c r="AJ63" s="16"/>
      <c r="AK63" s="16"/>
      <c r="AL63" s="16"/>
      <c r="AN63" s="16"/>
      <c r="AO63" s="16"/>
      <c r="AP63" s="16"/>
      <c r="AQ63" s="16"/>
      <c r="AR63" s="16"/>
      <c r="AS63" s="16"/>
      <c r="AT63" s="16"/>
      <c r="AU63" s="16"/>
      <c r="AV63" s="16"/>
      <c r="AW63" s="16"/>
      <c r="AX63" s="16"/>
      <c r="AY63" s="16"/>
      <c r="AZ63" s="16"/>
      <c r="BA63" s="16"/>
      <c r="BB63" s="16"/>
      <c r="BC63" s="16"/>
      <c r="BD63" s="16"/>
      <c r="BE63" s="16"/>
      <c r="BF63" s="16"/>
      <c r="BG63" s="16"/>
      <c r="BH63" s="16"/>
      <c r="BI63" s="16"/>
      <c r="BJ63" s="16"/>
      <c r="BK63" s="16"/>
      <c r="BL63" s="64"/>
      <c r="BM63" s="16"/>
      <c r="BN63" s="16"/>
      <c r="BO63" s="16"/>
      <c r="BP63" s="16"/>
      <c r="BQ63" s="16"/>
      <c r="BR63" s="16"/>
      <c r="BS63" s="16"/>
      <c r="BT63" s="16"/>
      <c r="BU63" s="16"/>
      <c r="BV63" s="16"/>
      <c r="BW63" s="16"/>
      <c r="BX63" s="16"/>
      <c r="BY63" s="16"/>
      <c r="BZ63" s="16"/>
      <c r="CA63" s="16"/>
      <c r="CB63" s="16"/>
      <c r="CC63" s="16"/>
      <c r="CD63" s="16"/>
      <c r="CE63" s="16"/>
      <c r="CF63" s="16"/>
      <c r="CG63" s="16"/>
      <c r="CH63" s="16"/>
      <c r="CI63" s="16"/>
    </row>
    <row r="64" ht="14.25">
      <c r="B64" s="68"/>
      <c r="C64" s="69"/>
      <c r="D64" s="69"/>
      <c r="E64" s="69"/>
      <c r="F64" s="69"/>
      <c r="G64" s="69"/>
      <c r="H64" s="69"/>
      <c r="I64" s="69"/>
      <c r="J64" s="69"/>
      <c r="K64" s="69"/>
      <c r="L64" s="69"/>
      <c r="M64" s="69"/>
      <c r="N64" s="69"/>
      <c r="O64" s="69"/>
      <c r="P64" s="69"/>
      <c r="Q64" s="69"/>
      <c r="R64" s="69"/>
      <c r="S64" s="16"/>
      <c r="T64" s="16"/>
      <c r="U64" s="16"/>
      <c r="V64" s="16"/>
      <c r="W64" s="16"/>
      <c r="X64" s="16"/>
      <c r="Y64" s="16"/>
      <c r="Z64" s="16"/>
      <c r="AA64" s="16"/>
      <c r="AB64" s="16"/>
      <c r="AC64" s="16"/>
      <c r="AD64" s="16"/>
      <c r="AE64" s="16"/>
      <c r="AF64" s="16"/>
      <c r="AG64" s="16"/>
      <c r="AH64" s="16"/>
      <c r="AI64" s="16"/>
      <c r="AJ64" s="16"/>
      <c r="AK64" s="16"/>
      <c r="AL64" s="16"/>
      <c r="AN64" s="16"/>
      <c r="AO64" s="16"/>
      <c r="AP64" s="16"/>
      <c r="AQ64" s="16"/>
      <c r="AR64" s="16"/>
      <c r="AS64" s="16"/>
      <c r="AT64" s="16"/>
      <c r="AU64" s="16"/>
      <c r="AV64" s="16"/>
      <c r="AW64" s="16"/>
      <c r="AX64" s="16"/>
      <c r="AY64" s="16"/>
      <c r="AZ64" s="16"/>
      <c r="BA64" s="16"/>
      <c r="BB64" s="16"/>
      <c r="BC64" s="16"/>
      <c r="BD64" s="16"/>
      <c r="BE64" s="16"/>
      <c r="BF64" s="16"/>
      <c r="BG64" s="16"/>
      <c r="BH64" s="16"/>
      <c r="BI64" s="16"/>
      <c r="BJ64" s="16"/>
      <c r="BK64" s="16"/>
      <c r="BL64" s="64"/>
      <c r="BM64" s="16"/>
      <c r="BN64" s="16"/>
      <c r="BO64" s="16"/>
      <c r="BP64" s="16"/>
      <c r="BQ64" s="16"/>
      <c r="BR64" s="16"/>
      <c r="BS64" s="16"/>
      <c r="BT64" s="16"/>
      <c r="BU64" s="16"/>
      <c r="BV64" s="16"/>
      <c r="BW64" s="16"/>
      <c r="BX64" s="16"/>
      <c r="BY64" s="16"/>
      <c r="BZ64" s="16"/>
      <c r="CA64" s="16"/>
      <c r="CB64" s="16"/>
      <c r="CC64" s="16"/>
      <c r="CD64" s="16"/>
      <c r="CE64" s="16"/>
      <c r="CF64" s="16"/>
      <c r="CG64" s="16"/>
      <c r="CH64" s="16"/>
      <c r="CI64" s="16"/>
    </row>
    <row r="65" ht="14.25">
      <c r="B65" s="68"/>
      <c r="C65" s="69"/>
      <c r="D65" s="69"/>
      <c r="E65" s="69"/>
      <c r="F65" s="69"/>
      <c r="G65" s="69"/>
      <c r="H65" s="69"/>
      <c r="I65" s="69"/>
      <c r="J65" s="69"/>
      <c r="K65" s="69"/>
      <c r="L65" s="69"/>
      <c r="M65" s="69"/>
      <c r="N65" s="69"/>
      <c r="O65" s="69"/>
      <c r="P65" s="69"/>
      <c r="Q65" s="69"/>
      <c r="R65" s="69"/>
      <c r="S65" s="16"/>
      <c r="T65" s="16"/>
      <c r="U65" s="16"/>
      <c r="V65" s="16"/>
      <c r="W65" s="16"/>
      <c r="X65" s="66"/>
      <c r="Y65" s="66"/>
      <c r="Z65" s="16"/>
      <c r="AA65" s="16"/>
      <c r="AB65" s="16"/>
      <c r="AC65" s="16"/>
      <c r="AD65" s="16"/>
      <c r="AE65" s="16"/>
      <c r="AF65" s="16"/>
      <c r="AG65" s="16"/>
      <c r="AH65" s="16"/>
      <c r="AI65" s="16"/>
      <c r="AJ65" s="16"/>
      <c r="AK65" s="16"/>
      <c r="AL65" s="16"/>
      <c r="AN65" s="16"/>
      <c r="AO65" s="16"/>
      <c r="AP65" s="16"/>
      <c r="AQ65" s="16"/>
      <c r="AR65" s="16"/>
      <c r="AS65" s="16"/>
      <c r="AT65" s="16"/>
      <c r="AU65" s="16"/>
      <c r="AV65" s="16"/>
      <c r="AW65" s="16"/>
      <c r="AX65" s="16"/>
      <c r="AY65" s="16"/>
      <c r="AZ65" s="16"/>
      <c r="BA65" s="16"/>
      <c r="BB65" s="16"/>
      <c r="BC65" s="16"/>
      <c r="BD65" s="16"/>
      <c r="BE65" s="16"/>
      <c r="BF65" s="16"/>
      <c r="BG65" s="16"/>
      <c r="BH65" s="16"/>
      <c r="BI65" s="16"/>
      <c r="BJ65" s="16"/>
      <c r="BK65" s="16"/>
      <c r="BL65" s="64"/>
      <c r="BM65" s="16"/>
      <c r="BN65" s="16"/>
      <c r="BO65" s="16"/>
      <c r="BP65" s="16"/>
      <c r="BQ65" s="16"/>
      <c r="BR65" s="16"/>
      <c r="BS65" s="16"/>
      <c r="BT65" s="16"/>
      <c r="BU65" s="16"/>
      <c r="BV65" s="16"/>
      <c r="BW65" s="16"/>
      <c r="BX65" s="16"/>
      <c r="BY65" s="16"/>
      <c r="BZ65" s="16"/>
      <c r="CA65" s="16"/>
      <c r="CB65" s="16"/>
      <c r="CC65" s="16"/>
      <c r="CD65" s="16"/>
      <c r="CE65" s="16"/>
      <c r="CF65" s="16"/>
      <c r="CG65" s="16"/>
      <c r="CH65" s="16"/>
      <c r="CI65" s="16"/>
    </row>
    <row r="66" ht="14.25">
      <c r="B66" s="68"/>
      <c r="C66" s="69"/>
      <c r="D66" s="69"/>
      <c r="E66" s="69"/>
      <c r="F66" s="69"/>
      <c r="G66" s="69"/>
      <c r="H66" s="69"/>
      <c r="I66" s="69"/>
      <c r="J66" s="69"/>
      <c r="K66" s="69"/>
      <c r="L66" s="69"/>
      <c r="M66" s="69"/>
      <c r="N66" s="69"/>
      <c r="O66" s="69"/>
      <c r="P66" s="69"/>
      <c r="Q66" s="69"/>
      <c r="R66" s="69"/>
      <c r="S66" s="16"/>
      <c r="T66" s="16"/>
      <c r="U66" s="16"/>
      <c r="V66" s="16"/>
      <c r="W66" s="16"/>
      <c r="X66" s="16"/>
      <c r="Y66" s="16"/>
      <c r="Z66" s="16"/>
      <c r="AA66" s="16"/>
      <c r="AB66" s="16"/>
      <c r="AC66" s="16"/>
      <c r="AD66" s="16"/>
      <c r="AE66" s="16"/>
      <c r="AF66" s="16"/>
      <c r="AG66" s="16"/>
      <c r="AH66" s="16"/>
      <c r="AI66" s="16"/>
      <c r="AJ66" s="16"/>
      <c r="AK66" s="16"/>
      <c r="AL66" s="16"/>
      <c r="AN66" s="16"/>
      <c r="AO66" s="16"/>
      <c r="AP66" s="16"/>
      <c r="AQ66" s="16"/>
      <c r="AR66" s="16"/>
      <c r="AS66" s="16"/>
      <c r="AT66" s="16"/>
      <c r="AU66" s="16"/>
      <c r="AV66" s="16"/>
      <c r="AW66" s="16"/>
      <c r="AX66" s="16"/>
      <c r="AY66" s="16"/>
      <c r="AZ66" s="16"/>
      <c r="BA66" s="16"/>
      <c r="BB66" s="16"/>
      <c r="BC66" s="16"/>
      <c r="BD66" s="16"/>
      <c r="BE66" s="16"/>
      <c r="BF66" s="16"/>
      <c r="BG66" s="16"/>
      <c r="BH66" s="16"/>
      <c r="BI66" s="16"/>
      <c r="BJ66" s="16"/>
      <c r="BL66" s="16"/>
      <c r="BM66" s="16"/>
      <c r="BN66" s="16"/>
      <c r="BO66" s="16"/>
      <c r="BP66" s="16"/>
      <c r="BQ66" s="16"/>
      <c r="BR66" s="16"/>
      <c r="BS66" s="16"/>
      <c r="BT66" s="16"/>
      <c r="BU66" s="16"/>
      <c r="BV66" s="16"/>
      <c r="BW66" s="16"/>
      <c r="BX66" s="16"/>
      <c r="BY66" s="16"/>
      <c r="BZ66" s="16"/>
      <c r="CA66" s="16"/>
      <c r="CB66" s="16"/>
      <c r="CC66" s="16"/>
      <c r="CD66" s="16"/>
      <c r="CE66" s="16"/>
      <c r="CF66" s="16"/>
      <c r="CG66" s="16"/>
      <c r="CH66" s="16"/>
      <c r="CI66" s="16"/>
    </row>
    <row r="67" ht="14.25">
      <c r="B67" s="68"/>
      <c r="C67" s="70"/>
      <c r="D67" s="69"/>
      <c r="E67" s="69"/>
      <c r="F67" s="69"/>
      <c r="G67" s="69"/>
      <c r="H67" s="69"/>
      <c r="I67" s="69"/>
      <c r="J67" s="69"/>
      <c r="K67" s="69"/>
      <c r="L67" s="69"/>
      <c r="M67" s="69"/>
      <c r="N67" s="69"/>
      <c r="O67" s="69"/>
      <c r="P67" s="69"/>
      <c r="Q67" s="69"/>
      <c r="R67" s="69"/>
      <c r="S67" s="16"/>
      <c r="T67" s="16"/>
      <c r="U67" s="16"/>
      <c r="V67" s="16"/>
      <c r="W67" s="16"/>
      <c r="X67" s="16"/>
      <c r="Y67" s="16"/>
      <c r="Z67" s="16"/>
      <c r="AA67" s="16"/>
      <c r="AB67" s="16"/>
      <c r="AC67" s="16"/>
      <c r="AD67" s="16"/>
      <c r="AE67" s="16"/>
      <c r="AF67" s="16"/>
      <c r="AG67" s="16"/>
      <c r="AH67" s="16"/>
      <c r="AI67" s="16"/>
      <c r="AJ67" s="16"/>
      <c r="AK67" s="16"/>
      <c r="AL67" s="16"/>
      <c r="AN67" s="16"/>
      <c r="AO67" s="16"/>
      <c r="AP67" s="16"/>
      <c r="AQ67" s="16"/>
      <c r="AR67" s="16"/>
      <c r="AS67" s="16"/>
      <c r="AT67" s="16"/>
      <c r="AU67" s="16"/>
      <c r="AV67" s="16"/>
      <c r="AW67" s="16"/>
      <c r="AX67" s="16"/>
      <c r="AY67" s="16"/>
      <c r="AZ67" s="16"/>
      <c r="BA67" s="16"/>
      <c r="BB67" s="16"/>
      <c r="BC67" s="16"/>
      <c r="BD67" s="16"/>
      <c r="BE67" s="16"/>
      <c r="BF67" s="16"/>
      <c r="BG67" s="16"/>
      <c r="BH67" s="16"/>
      <c r="BI67" s="16"/>
      <c r="BJ67" s="16"/>
      <c r="BL67" s="16"/>
      <c r="BM67" s="16"/>
      <c r="BN67" s="16"/>
      <c r="BO67" s="16"/>
      <c r="BP67" s="16"/>
      <c r="BQ67" s="16"/>
      <c r="BR67" s="16"/>
      <c r="BS67" s="16"/>
      <c r="BT67" s="16"/>
      <c r="BU67" s="16"/>
      <c r="BV67" s="16"/>
      <c r="BW67" s="16"/>
      <c r="BX67" s="16"/>
      <c r="BY67" s="16"/>
      <c r="BZ67" s="16"/>
      <c r="CA67" s="16"/>
      <c r="CB67" s="16"/>
      <c r="CC67" s="16"/>
      <c r="CD67" s="16"/>
      <c r="CE67" s="16"/>
      <c r="CF67" s="16"/>
      <c r="CG67" s="16"/>
      <c r="CH67" s="16"/>
      <c r="CI67" s="16"/>
    </row>
    <row r="68" ht="14.25">
      <c r="B68" s="68"/>
      <c r="C68" s="69"/>
      <c r="D68" s="69"/>
      <c r="E68" s="69"/>
      <c r="F68" s="69"/>
      <c r="G68" s="69"/>
      <c r="H68" s="69"/>
      <c r="I68" s="69"/>
      <c r="J68" s="69"/>
      <c r="K68" s="69"/>
      <c r="L68" s="69"/>
      <c r="M68" s="69"/>
      <c r="N68" s="69"/>
      <c r="O68" s="69"/>
      <c r="P68" s="69"/>
      <c r="Q68" s="69"/>
      <c r="R68" s="69"/>
      <c r="S68" s="16"/>
      <c r="T68" s="16"/>
      <c r="U68" s="16"/>
      <c r="V68" s="16"/>
      <c r="W68" s="16"/>
      <c r="X68" s="16"/>
      <c r="Y68" s="16"/>
      <c r="Z68" s="16"/>
      <c r="AA68" s="16"/>
      <c r="AB68" s="16"/>
      <c r="AC68" s="16"/>
      <c r="AD68" s="16"/>
      <c r="AE68" s="16"/>
      <c r="AF68" s="16"/>
      <c r="AG68" s="16"/>
      <c r="AH68" s="16"/>
      <c r="AI68" s="16"/>
      <c r="AJ68" s="16"/>
      <c r="AK68" s="16"/>
      <c r="AL68" s="16"/>
      <c r="AN68" s="16"/>
      <c r="AO68" s="16"/>
      <c r="AP68" s="16"/>
      <c r="AQ68" s="16"/>
      <c r="AR68" s="16"/>
      <c r="AS68" s="16"/>
      <c r="AT68" s="16"/>
      <c r="AU68" s="16"/>
      <c r="AV68" s="16"/>
      <c r="AW68" s="16"/>
      <c r="AX68" s="16"/>
      <c r="AY68" s="16"/>
      <c r="AZ68" s="16"/>
      <c r="BA68" s="16"/>
      <c r="BB68" s="16"/>
      <c r="BC68" s="16"/>
      <c r="BD68" s="16"/>
      <c r="BE68" s="16"/>
      <c r="BF68" s="16"/>
      <c r="BG68" s="16"/>
      <c r="BH68" s="16"/>
      <c r="BI68" s="16"/>
      <c r="BJ68" s="16"/>
      <c r="BL68" s="16"/>
      <c r="BM68" s="16"/>
      <c r="BN68" s="16"/>
      <c r="BO68" s="16"/>
      <c r="BP68" s="16"/>
      <c r="BQ68" s="16"/>
      <c r="BR68" s="16"/>
      <c r="BS68" s="16"/>
      <c r="BT68" s="16"/>
      <c r="BU68" s="16"/>
      <c r="BV68" s="16"/>
      <c r="BW68" s="16"/>
      <c r="BX68" s="16"/>
      <c r="BY68" s="16"/>
      <c r="BZ68" s="16"/>
      <c r="CA68" s="16"/>
      <c r="CB68" s="16"/>
      <c r="CC68" s="16"/>
      <c r="CD68" s="16"/>
      <c r="CE68" s="16"/>
      <c r="CF68" s="16"/>
      <c r="CG68" s="16"/>
      <c r="CH68" s="16"/>
      <c r="CI68" s="16"/>
    </row>
    <row r="69" ht="14.25">
      <c r="B69" s="68"/>
      <c r="C69" s="69"/>
      <c r="D69" s="69"/>
      <c r="E69" s="69"/>
      <c r="F69" s="69"/>
      <c r="G69" s="69"/>
      <c r="H69" s="69"/>
      <c r="I69" s="69"/>
      <c r="J69" s="69"/>
      <c r="K69" s="69"/>
      <c r="L69" s="69"/>
      <c r="M69" s="69"/>
      <c r="N69" s="69"/>
      <c r="O69" s="69"/>
      <c r="P69" s="69"/>
      <c r="Q69" s="69"/>
      <c r="R69" s="69"/>
      <c r="S69" s="16"/>
      <c r="T69" s="16"/>
      <c r="U69" s="16"/>
      <c r="V69" s="16"/>
      <c r="W69" s="16"/>
      <c r="X69" s="16"/>
      <c r="Y69" s="16"/>
      <c r="Z69" s="16"/>
      <c r="AA69" s="16"/>
      <c r="AB69" s="16"/>
      <c r="AC69" s="16"/>
      <c r="AD69" s="16"/>
      <c r="AE69" s="16"/>
      <c r="AF69" s="16"/>
      <c r="AG69" s="16"/>
      <c r="AH69" s="16"/>
      <c r="AI69" s="16"/>
      <c r="AJ69" s="16"/>
      <c r="AK69" s="16"/>
      <c r="AL69" s="16"/>
      <c r="AN69" s="16"/>
      <c r="AO69" s="16"/>
      <c r="AP69" s="16"/>
      <c r="AQ69" s="16"/>
      <c r="AR69" s="16"/>
      <c r="AS69" s="16"/>
      <c r="AT69" s="16"/>
      <c r="AU69" s="16"/>
      <c r="AV69" s="16"/>
      <c r="AW69" s="16"/>
      <c r="AX69" s="16"/>
      <c r="AY69" s="16"/>
      <c r="AZ69" s="16"/>
      <c r="BA69" s="16"/>
      <c r="BB69" s="16"/>
      <c r="BC69" s="16"/>
      <c r="BD69" s="16"/>
      <c r="BE69" s="16"/>
      <c r="BF69" s="16"/>
      <c r="BG69" s="16"/>
      <c r="BH69" s="16"/>
      <c r="BI69" s="16"/>
      <c r="BJ69" s="16"/>
      <c r="BL69" s="16"/>
      <c r="BM69" s="16"/>
      <c r="BN69" s="16"/>
      <c r="BO69" s="16"/>
      <c r="BP69" s="16"/>
      <c r="BQ69" s="16"/>
      <c r="BR69" s="16"/>
      <c r="BS69" s="16"/>
      <c r="BT69" s="16"/>
      <c r="BU69" s="16"/>
      <c r="BV69" s="16"/>
      <c r="BW69" s="16"/>
      <c r="BX69" s="16"/>
      <c r="BY69" s="16"/>
      <c r="BZ69" s="16"/>
      <c r="CA69" s="16"/>
      <c r="CB69" s="16"/>
      <c r="CC69" s="16"/>
      <c r="CD69" s="16"/>
      <c r="CE69" s="16"/>
      <c r="CF69" s="16"/>
      <c r="CG69" s="16"/>
      <c r="CH69" s="16"/>
      <c r="CI69" s="16"/>
    </row>
    <row r="70" ht="14.25">
      <c r="B70" s="68"/>
      <c r="C70" s="69"/>
      <c r="D70" s="69"/>
      <c r="E70" s="69"/>
      <c r="F70" s="69"/>
      <c r="G70" s="69"/>
      <c r="H70" s="69"/>
      <c r="I70" s="69"/>
      <c r="J70" s="69"/>
      <c r="K70" s="69"/>
      <c r="L70" s="69"/>
      <c r="M70" s="69"/>
      <c r="N70" s="69"/>
      <c r="O70" s="69"/>
      <c r="P70" s="69"/>
      <c r="Q70" s="69"/>
      <c r="R70" s="69"/>
      <c r="S70" s="16"/>
      <c r="T70" s="16"/>
      <c r="U70" s="16"/>
      <c r="V70" s="16"/>
      <c r="W70" s="16"/>
      <c r="X70" s="16"/>
      <c r="Y70" s="16"/>
      <c r="Z70" s="16"/>
      <c r="AA70" s="16"/>
      <c r="AB70" s="16"/>
      <c r="AC70" s="16"/>
      <c r="AD70" s="16"/>
      <c r="AE70" s="16"/>
      <c r="AF70" s="16"/>
      <c r="AG70" s="16"/>
      <c r="AH70" s="16"/>
      <c r="AI70" s="16"/>
      <c r="AJ70" s="16"/>
      <c r="AK70" s="16"/>
      <c r="AL70" s="16"/>
      <c r="AN70" s="16"/>
      <c r="AO70" s="16"/>
      <c r="AP70" s="16"/>
      <c r="AQ70" s="16"/>
      <c r="AR70" s="16"/>
      <c r="AS70" s="16"/>
      <c r="AT70" s="16"/>
      <c r="AU70" s="16"/>
      <c r="AV70" s="16"/>
      <c r="AW70" s="16"/>
      <c r="AX70" s="16"/>
      <c r="AY70" s="16"/>
      <c r="AZ70" s="16"/>
      <c r="BA70" s="16"/>
      <c r="BB70" s="16"/>
      <c r="BC70" s="16"/>
      <c r="BD70" s="16"/>
      <c r="BE70" s="16"/>
      <c r="BF70" s="16"/>
      <c r="BG70" s="16"/>
      <c r="BH70" s="16"/>
      <c r="BI70" s="16"/>
      <c r="BJ70" s="16"/>
      <c r="BL70" s="16"/>
      <c r="BM70" s="16"/>
      <c r="BN70" s="16"/>
      <c r="BO70" s="16"/>
      <c r="BP70" s="16"/>
      <c r="BQ70" s="16"/>
      <c r="BR70" s="16"/>
      <c r="BS70" s="16"/>
      <c r="BT70" s="16"/>
      <c r="BU70" s="16"/>
      <c r="BV70" s="16"/>
      <c r="BW70" s="16"/>
      <c r="BX70" s="16"/>
      <c r="BY70" s="16"/>
      <c r="BZ70" s="16"/>
      <c r="CA70" s="16"/>
      <c r="CB70" s="16"/>
      <c r="CC70" s="16"/>
      <c r="CD70" s="16"/>
      <c r="CE70" s="16"/>
      <c r="CF70" s="16"/>
      <c r="CG70" s="16"/>
      <c r="CH70" s="16"/>
      <c r="CI70" s="16"/>
    </row>
    <row r="71" ht="14.25">
      <c r="B71" s="68"/>
      <c r="C71" s="69"/>
      <c r="D71" s="69"/>
      <c r="E71" s="69"/>
      <c r="F71" s="69"/>
      <c r="G71" s="69"/>
      <c r="H71" s="69"/>
      <c r="I71" s="69"/>
      <c r="J71" s="69"/>
      <c r="K71" s="69"/>
      <c r="L71" s="69"/>
      <c r="M71" s="69"/>
      <c r="N71" s="69"/>
      <c r="O71" s="69"/>
      <c r="P71" s="69"/>
      <c r="Q71" s="69"/>
      <c r="R71" s="69"/>
      <c r="S71" s="16"/>
      <c r="T71" s="16"/>
      <c r="U71" s="16"/>
      <c r="V71" s="16"/>
      <c r="W71" s="16"/>
      <c r="X71" s="16"/>
      <c r="Y71" s="16"/>
      <c r="Z71" s="16"/>
      <c r="AA71" s="16"/>
      <c r="AB71" s="16"/>
      <c r="AC71" s="16"/>
      <c r="AD71" s="16"/>
      <c r="AE71" s="16"/>
      <c r="AF71" s="16"/>
      <c r="AG71" s="16"/>
      <c r="AH71" s="16"/>
      <c r="AI71" s="16"/>
      <c r="AJ71" s="16"/>
      <c r="AK71" s="16"/>
      <c r="AL71" s="16"/>
      <c r="AN71" s="16"/>
      <c r="AO71" s="16"/>
      <c r="AP71" s="16"/>
      <c r="AQ71" s="16"/>
      <c r="AR71" s="16"/>
      <c r="AS71" s="16"/>
      <c r="AT71" s="16"/>
      <c r="AU71" s="16"/>
      <c r="AV71" s="16"/>
      <c r="AW71" s="16"/>
      <c r="AX71" s="16"/>
      <c r="AY71" s="16"/>
      <c r="AZ71" s="16"/>
      <c r="BA71" s="16"/>
      <c r="BB71" s="16"/>
      <c r="BC71" s="16"/>
      <c r="BD71" s="16"/>
      <c r="BE71" s="16"/>
      <c r="BF71" s="16"/>
      <c r="BG71" s="16"/>
      <c r="BH71" s="16"/>
      <c r="BI71" s="16"/>
      <c r="BJ71" s="16"/>
      <c r="BL71" s="16"/>
      <c r="BM71" s="16"/>
      <c r="BN71" s="16"/>
      <c r="BO71" s="16"/>
      <c r="BP71" s="16"/>
      <c r="BQ71" s="16"/>
      <c r="BR71" s="16"/>
      <c r="BS71" s="16"/>
      <c r="BT71" s="16"/>
      <c r="BU71" s="16"/>
      <c r="BV71" s="16"/>
      <c r="BW71" s="16"/>
      <c r="BX71" s="16"/>
      <c r="BY71" s="16"/>
      <c r="BZ71" s="16"/>
      <c r="CA71" s="16"/>
      <c r="CB71" s="16"/>
      <c r="CC71" s="16"/>
      <c r="CD71" s="16"/>
      <c r="CE71" s="16"/>
      <c r="CF71" s="16"/>
      <c r="CG71" s="16"/>
      <c r="CH71" s="16"/>
      <c r="CI71" s="16"/>
    </row>
    <row r="72" ht="14.25">
      <c r="B72" s="68"/>
      <c r="C72" s="69"/>
      <c r="D72" s="69"/>
      <c r="E72" s="69"/>
      <c r="F72" s="69"/>
      <c r="G72" s="69"/>
      <c r="H72" s="69"/>
      <c r="I72" s="69"/>
      <c r="J72" s="69"/>
      <c r="K72" s="69"/>
      <c r="L72" s="69"/>
      <c r="M72" s="69"/>
      <c r="N72" s="69"/>
      <c r="O72" s="69"/>
      <c r="P72" s="69"/>
      <c r="Q72" s="69"/>
      <c r="R72" s="69"/>
      <c r="S72" s="16"/>
      <c r="T72" s="16"/>
      <c r="U72" s="16"/>
      <c r="V72" s="16"/>
      <c r="W72" s="16"/>
      <c r="X72" s="16"/>
      <c r="Y72" s="16"/>
      <c r="Z72" s="16"/>
      <c r="AA72" s="16"/>
      <c r="AB72" s="16"/>
      <c r="AC72" s="16"/>
      <c r="AD72" s="16"/>
      <c r="AE72" s="16"/>
      <c r="AF72" s="16"/>
      <c r="AG72" s="16"/>
      <c r="AH72" s="16"/>
      <c r="AI72" s="16"/>
      <c r="AJ72" s="16"/>
      <c r="AK72" s="16"/>
      <c r="AL72" s="16"/>
      <c r="AN72" s="16"/>
      <c r="AO72" s="16"/>
      <c r="AP72" s="16"/>
      <c r="AQ72" s="16"/>
      <c r="AR72" s="16"/>
      <c r="AS72" s="16"/>
      <c r="AT72" s="16"/>
      <c r="AU72" s="16"/>
      <c r="AV72" s="16"/>
      <c r="AW72" s="16"/>
      <c r="AX72" s="16"/>
      <c r="AY72" s="16"/>
      <c r="AZ72" s="16"/>
      <c r="BA72" s="16"/>
      <c r="BB72" s="16"/>
      <c r="BC72" s="16"/>
      <c r="BD72" s="16"/>
      <c r="BE72" s="16"/>
      <c r="BF72" s="16"/>
      <c r="BG72" s="16"/>
      <c r="BH72" s="16"/>
      <c r="BI72" s="16"/>
      <c r="BJ72" s="16"/>
      <c r="BL72" s="16"/>
      <c r="BM72" s="16"/>
      <c r="BN72" s="16"/>
      <c r="BO72" s="16"/>
      <c r="BP72" s="16"/>
      <c r="BQ72" s="16"/>
      <c r="BR72" s="16"/>
      <c r="BS72" s="16"/>
      <c r="BT72" s="16"/>
      <c r="BU72" s="16"/>
      <c r="BV72" s="16"/>
      <c r="BW72" s="16"/>
      <c r="BX72" s="16"/>
      <c r="BY72" s="16"/>
      <c r="BZ72" s="16"/>
      <c r="CA72" s="16"/>
      <c r="CB72" s="16"/>
      <c r="CC72" s="16"/>
      <c r="CD72" s="16"/>
      <c r="CE72" s="16"/>
      <c r="CF72" s="16"/>
      <c r="CG72" s="16"/>
      <c r="CH72" s="16"/>
      <c r="CI72" s="16"/>
    </row>
    <row r="73" ht="14.25">
      <c r="B73" s="68"/>
      <c r="C73" s="69"/>
      <c r="D73" s="69"/>
      <c r="E73" s="69"/>
      <c r="F73" s="69"/>
      <c r="G73" s="69"/>
      <c r="H73" s="69"/>
      <c r="I73" s="69"/>
      <c r="J73" s="69"/>
      <c r="K73" s="69"/>
      <c r="L73" s="69"/>
      <c r="M73" s="69"/>
      <c r="N73" s="69"/>
      <c r="O73" s="69"/>
      <c r="P73" s="69"/>
      <c r="Q73" s="69"/>
      <c r="R73" s="69"/>
      <c r="S73" s="16"/>
      <c r="T73" s="17"/>
      <c r="U73" s="17"/>
      <c r="V73" s="17"/>
      <c r="W73" s="17"/>
      <c r="X73" s="17"/>
      <c r="Y73" s="17"/>
      <c r="Z73" s="17"/>
      <c r="AA73" s="17"/>
      <c r="AB73" s="17"/>
      <c r="AC73" s="17"/>
      <c r="AD73" s="17"/>
      <c r="AE73" s="17"/>
      <c r="AF73" s="17"/>
      <c r="AG73" s="17"/>
      <c r="AH73" s="17"/>
      <c r="AI73" s="17"/>
      <c r="AJ73" s="17"/>
      <c r="AK73" s="17"/>
      <c r="AL73" s="17"/>
      <c r="AN73" s="16"/>
      <c r="AO73" s="16"/>
      <c r="AP73" s="16"/>
      <c r="AQ73" s="16"/>
      <c r="AR73" s="16"/>
      <c r="AS73" s="16"/>
      <c r="AT73" s="16"/>
      <c r="AU73" s="16"/>
      <c r="AV73" s="16"/>
      <c r="AW73" s="16"/>
      <c r="AX73" s="16"/>
      <c r="AY73" s="16"/>
      <c r="AZ73" s="16"/>
      <c r="BA73" s="16"/>
      <c r="BB73" s="16"/>
      <c r="BC73" s="16"/>
      <c r="BD73" s="16"/>
      <c r="BE73" s="16"/>
      <c r="BF73" s="16"/>
      <c r="BG73" s="16"/>
      <c r="BH73" s="16"/>
      <c r="BI73" s="16"/>
      <c r="BJ73" s="16"/>
      <c r="BL73" s="16"/>
      <c r="BM73" s="16"/>
      <c r="BN73" s="16"/>
      <c r="BO73" s="16"/>
      <c r="BP73" s="16"/>
      <c r="BQ73" s="16"/>
      <c r="BR73" s="16"/>
      <c r="BS73" s="16"/>
      <c r="BT73" s="16"/>
      <c r="BU73" s="16"/>
      <c r="BV73" s="16"/>
      <c r="BW73" s="16"/>
      <c r="BX73" s="16"/>
      <c r="BY73" s="16"/>
      <c r="BZ73" s="16"/>
      <c r="CA73" s="16"/>
      <c r="CB73" s="16"/>
      <c r="CC73" s="16"/>
      <c r="CD73" s="16"/>
      <c r="CE73" s="16"/>
      <c r="CF73" s="16"/>
      <c r="CG73" s="16"/>
      <c r="CH73" s="16"/>
      <c r="CI73" s="16"/>
    </row>
    <row r="74" ht="14.25">
      <c r="B74" s="68"/>
      <c r="C74" s="69"/>
      <c r="D74" s="69"/>
      <c r="E74" s="69"/>
      <c r="F74" s="69"/>
      <c r="G74" s="69"/>
      <c r="H74" s="69"/>
      <c r="I74" s="69"/>
      <c r="J74" s="69"/>
      <c r="K74" s="69"/>
      <c r="L74" s="69"/>
      <c r="M74" s="69"/>
      <c r="N74" s="69"/>
      <c r="O74" s="69"/>
      <c r="P74" s="69"/>
      <c r="Q74" s="69"/>
      <c r="R74" s="69"/>
      <c r="U74" s="16"/>
      <c r="V74" s="16"/>
      <c r="W74" s="16"/>
      <c r="X74" s="16"/>
      <c r="Y74" s="16"/>
      <c r="Z74" s="16"/>
      <c r="AA74" s="16"/>
      <c r="AB74" s="16"/>
      <c r="AC74" s="16"/>
      <c r="AD74" s="16"/>
      <c r="AN74" s="16"/>
      <c r="AO74" s="16"/>
      <c r="AP74" s="16"/>
      <c r="AQ74" s="16"/>
      <c r="AR74" s="16"/>
      <c r="AS74" s="16"/>
      <c r="AT74" s="16"/>
      <c r="AU74" s="16"/>
      <c r="AV74" s="16"/>
      <c r="AW74" s="16"/>
      <c r="AX74" s="16"/>
      <c r="AY74" s="16"/>
      <c r="AZ74" s="16"/>
      <c r="BA74" s="16"/>
      <c r="BB74" s="16"/>
      <c r="BC74" s="16"/>
      <c r="BD74" s="16"/>
      <c r="BE74" s="16"/>
      <c r="BF74" s="16"/>
      <c r="BG74" s="16"/>
      <c r="BH74" s="16"/>
      <c r="BI74" s="16"/>
      <c r="BJ74" s="16"/>
      <c r="BL74" s="16"/>
      <c r="BM74" s="16"/>
      <c r="BN74" s="16"/>
      <c r="BO74" s="16"/>
      <c r="BP74" s="16"/>
      <c r="BQ74" s="16"/>
      <c r="BR74" s="16"/>
      <c r="BS74" s="16"/>
      <c r="BT74" s="16"/>
      <c r="BU74" s="16"/>
      <c r="BV74" s="16"/>
      <c r="BW74" s="16"/>
      <c r="BX74" s="16"/>
      <c r="BY74" s="16"/>
      <c r="BZ74" s="16"/>
      <c r="CA74" s="16"/>
      <c r="CB74" s="16"/>
      <c r="CC74" s="16"/>
      <c r="CD74" s="16"/>
      <c r="CE74" s="16"/>
      <c r="CF74" s="16"/>
      <c r="CG74" s="16"/>
      <c r="CH74" s="16"/>
      <c r="CI74" s="16"/>
    </row>
    <row r="75" ht="14.25">
      <c r="B75" s="68"/>
      <c r="C75" s="69"/>
      <c r="D75" s="69"/>
      <c r="E75" s="69"/>
      <c r="F75" s="69"/>
      <c r="G75" s="69"/>
      <c r="H75" s="69"/>
      <c r="I75" s="69"/>
      <c r="J75" s="69"/>
      <c r="K75" s="69"/>
      <c r="L75" s="69"/>
      <c r="M75" s="69"/>
      <c r="N75" s="69"/>
      <c r="O75" s="69"/>
      <c r="P75" s="69"/>
      <c r="Q75" s="69"/>
      <c r="R75" s="69"/>
      <c r="U75" s="16"/>
      <c r="V75" s="16"/>
      <c r="W75" s="16"/>
      <c r="X75" s="16"/>
      <c r="Y75" s="16"/>
      <c r="Z75" s="16"/>
      <c r="AA75" s="16"/>
      <c r="AB75" s="16"/>
      <c r="AC75" s="16"/>
      <c r="AD75" s="16"/>
      <c r="AN75" s="16"/>
      <c r="AO75" s="16"/>
      <c r="BE75" s="16"/>
      <c r="BF75" s="16"/>
      <c r="BG75" s="16"/>
      <c r="BH75" s="16"/>
      <c r="BI75" s="16"/>
      <c r="BJ75" s="16"/>
      <c r="BL75" s="16"/>
      <c r="BM75" s="16"/>
      <c r="BN75" s="16"/>
      <c r="BO75" s="16"/>
      <c r="BP75" s="16"/>
      <c r="BQ75" s="16"/>
      <c r="BR75" s="16"/>
      <c r="BS75" s="16"/>
      <c r="BT75" s="16"/>
      <c r="BU75" s="16"/>
      <c r="BV75" s="16"/>
      <c r="BW75" s="16"/>
      <c r="BX75" s="16"/>
      <c r="BY75" s="16"/>
      <c r="BZ75" s="16"/>
      <c r="CA75" s="16"/>
      <c r="CB75" s="16"/>
      <c r="CC75" s="16"/>
      <c r="CD75" s="16"/>
      <c r="CE75" s="16"/>
      <c r="CF75" s="16"/>
      <c r="CG75" s="16"/>
      <c r="CH75" s="16"/>
      <c r="CI75" s="16"/>
    </row>
    <row r="76" ht="14.25">
      <c r="B76" s="68"/>
      <c r="C76" s="69"/>
      <c r="D76" s="69"/>
      <c r="E76" s="69"/>
      <c r="F76" s="69"/>
      <c r="G76" s="69"/>
      <c r="H76" s="69"/>
      <c r="I76" s="69"/>
      <c r="J76" s="69"/>
      <c r="K76" s="69"/>
      <c r="L76" s="69"/>
      <c r="M76" s="69"/>
      <c r="N76" s="69"/>
      <c r="O76" s="69"/>
      <c r="P76" s="69"/>
      <c r="Q76" s="69"/>
      <c r="R76" s="69"/>
      <c r="U76" s="16"/>
      <c r="V76" s="16"/>
      <c r="W76" s="16"/>
      <c r="X76" s="16"/>
      <c r="Y76" s="16"/>
      <c r="Z76" s="16"/>
      <c r="AA76" s="16"/>
      <c r="AB76" s="16"/>
      <c r="AC76" s="16"/>
      <c r="AD76" s="16"/>
      <c r="AN76" s="16"/>
      <c r="AO76" s="16"/>
      <c r="BE76" s="16"/>
      <c r="BF76" s="16"/>
      <c r="BG76" s="16"/>
      <c r="BH76" s="16"/>
      <c r="BI76" s="16"/>
      <c r="BJ76" s="16"/>
      <c r="BL76" s="16"/>
      <c r="BM76" s="16"/>
      <c r="BN76" s="16"/>
      <c r="BO76" s="16"/>
      <c r="BP76" s="16"/>
      <c r="BQ76" s="16"/>
      <c r="BR76" s="16"/>
      <c r="BS76" s="16"/>
      <c r="BT76" s="16"/>
      <c r="BU76" s="16"/>
      <c r="BV76" s="16"/>
      <c r="BW76" s="16"/>
      <c r="BX76" s="16"/>
      <c r="BY76" s="16"/>
      <c r="BZ76" s="16"/>
      <c r="CA76" s="16"/>
      <c r="CB76" s="16"/>
      <c r="CC76" s="16"/>
      <c r="CD76" s="16"/>
      <c r="CE76" s="16"/>
      <c r="CF76" s="16"/>
      <c r="CG76" s="16"/>
      <c r="CH76" s="16"/>
      <c r="CI76" s="16"/>
    </row>
    <row r="77" ht="14.25">
      <c r="B77" s="68"/>
      <c r="C77" s="69"/>
      <c r="D77" s="69"/>
      <c r="E77" s="69"/>
      <c r="F77" s="69"/>
      <c r="G77" s="69"/>
      <c r="H77" s="69"/>
      <c r="I77" s="69"/>
      <c r="J77" s="69"/>
      <c r="K77" s="69"/>
      <c r="L77" s="69"/>
      <c r="M77" s="69"/>
      <c r="N77" s="69"/>
      <c r="O77" s="69"/>
      <c r="P77" s="69"/>
      <c r="Q77" s="69"/>
      <c r="R77" s="69"/>
      <c r="U77" s="16"/>
      <c r="V77" s="16"/>
      <c r="W77" s="16"/>
      <c r="X77" s="16"/>
      <c r="Y77" s="16"/>
      <c r="Z77" s="16"/>
      <c r="AA77" s="16"/>
      <c r="AB77" s="16"/>
      <c r="AC77" s="16"/>
      <c r="AD77" s="16"/>
      <c r="AN77" s="16"/>
      <c r="AO77" s="16"/>
      <c r="BE77" s="16"/>
      <c r="BF77" s="16"/>
      <c r="BG77" s="16"/>
      <c r="BH77" s="16"/>
      <c r="BI77" s="16"/>
      <c r="BJ77" s="16"/>
      <c r="BL77" s="16"/>
      <c r="BM77" s="16"/>
      <c r="BN77" s="16"/>
      <c r="BO77" s="16"/>
      <c r="BP77" s="16"/>
      <c r="BQ77" s="16"/>
      <c r="BR77" s="16"/>
      <c r="BS77" s="16"/>
      <c r="BT77" s="16"/>
      <c r="BU77" s="16"/>
      <c r="BV77" s="16"/>
      <c r="BW77" s="16"/>
      <c r="BX77" s="16"/>
      <c r="BY77" s="16"/>
      <c r="BZ77" s="16"/>
      <c r="CA77" s="16"/>
      <c r="CB77" s="16"/>
      <c r="CC77" s="16"/>
      <c r="CD77" s="16"/>
      <c r="CE77" s="16"/>
      <c r="CF77" s="16"/>
      <c r="CG77" s="16"/>
      <c r="CH77" s="16"/>
      <c r="CI77" s="16"/>
    </row>
    <row r="78" ht="14.25">
      <c r="B78" s="68"/>
      <c r="C78" s="69"/>
      <c r="D78" s="69"/>
      <c r="E78" s="69"/>
      <c r="F78" s="69"/>
      <c r="G78" s="69"/>
      <c r="H78" s="69"/>
      <c r="I78" s="69"/>
      <c r="J78" s="69"/>
      <c r="K78" s="69"/>
      <c r="L78" s="69"/>
      <c r="M78" s="69"/>
      <c r="N78" s="69"/>
      <c r="O78" s="69"/>
      <c r="P78" s="69"/>
      <c r="Q78" s="69"/>
      <c r="R78" s="69"/>
      <c r="U78" s="16"/>
      <c r="V78" s="16"/>
      <c r="W78" s="16"/>
      <c r="X78" s="16"/>
      <c r="Y78" s="16"/>
      <c r="Z78" s="16"/>
      <c r="AA78" s="16"/>
      <c r="AB78" s="16"/>
      <c r="AC78" s="16"/>
      <c r="AD78" s="16"/>
      <c r="AN78" s="16"/>
      <c r="AO78" s="16"/>
      <c r="AP78" s="87" t="s">
        <v>69</v>
      </c>
      <c r="AQ78" s="87"/>
      <c r="AR78" s="87"/>
      <c r="AS78" s="87"/>
      <c r="AT78" s="87"/>
      <c r="AU78" s="87"/>
      <c r="AV78" s="87"/>
      <c r="AW78" s="87"/>
      <c r="AX78" s="87"/>
      <c r="AY78" s="87"/>
      <c r="AZ78" s="87"/>
      <c r="BA78" s="87"/>
      <c r="BB78" s="87"/>
      <c r="BC78" s="87"/>
      <c r="BD78" s="16"/>
      <c r="BE78" s="16"/>
      <c r="BF78" s="88" t="s">
        <v>69</v>
      </c>
      <c r="BG78" s="88"/>
      <c r="BH78" s="88"/>
      <c r="BI78" s="88"/>
      <c r="BJ78" s="88"/>
      <c r="BK78" s="88"/>
      <c r="BL78" s="88"/>
      <c r="BM78" s="16"/>
      <c r="BN78" s="16"/>
      <c r="BO78" s="87" t="s">
        <v>69</v>
      </c>
      <c r="BP78" s="87"/>
      <c r="BQ78" s="87"/>
      <c r="BR78" s="87"/>
      <c r="BS78" s="87"/>
      <c r="BT78" s="87"/>
      <c r="BU78" s="87"/>
      <c r="BV78" s="87"/>
      <c r="BW78" s="87"/>
      <c r="BX78" s="87"/>
      <c r="BY78" s="87"/>
      <c r="BZ78" s="16"/>
      <c r="CA78" s="16"/>
      <c r="CB78" s="87" t="s">
        <v>69</v>
      </c>
      <c r="CC78" s="87"/>
      <c r="CD78" s="87"/>
      <c r="CE78" s="87"/>
      <c r="CF78" s="87"/>
      <c r="CG78" s="87"/>
      <c r="CH78" s="87"/>
      <c r="CI78" s="87"/>
      <c r="CJ78" s="87"/>
      <c r="CM78" s="88" t="s">
        <v>69</v>
      </c>
      <c r="CN78" s="88"/>
      <c r="CO78" s="88"/>
      <c r="CP78" s="88"/>
      <c r="CQ78" s="88"/>
      <c r="CR78" s="88"/>
      <c r="CS78" s="88"/>
      <c r="CT78" s="88"/>
      <c r="CU78" s="88"/>
      <c r="CV78" s="88"/>
      <c r="CW78" s="88"/>
      <c r="CX78" s="88"/>
      <c r="CY78" s="88"/>
      <c r="CZ78" s="88"/>
      <c r="DA78" s="88"/>
      <c r="DB78" s="88"/>
      <c r="DC78" s="88"/>
      <c r="DD78" s="88"/>
      <c r="DE78" s="88"/>
      <c r="DH78" s="88" t="s">
        <v>69</v>
      </c>
      <c r="DI78" s="88"/>
      <c r="DJ78" s="88"/>
      <c r="DK78" s="88"/>
      <c r="DL78" s="88"/>
      <c r="DS78" s="99" t="s">
        <v>69</v>
      </c>
      <c r="DT78" s="99"/>
      <c r="DU78" s="99"/>
      <c r="DV78" s="99"/>
      <c r="DW78" s="99"/>
      <c r="ED78" s="88" t="s">
        <v>69</v>
      </c>
      <c r="EE78" s="88"/>
      <c r="EF78" s="88"/>
      <c r="EG78" s="88"/>
      <c r="EH78" s="88"/>
      <c r="EI78" s="88"/>
      <c r="EJ78" s="88"/>
      <c r="EK78" s="88"/>
      <c r="EL78" s="88"/>
      <c r="EM78" s="88"/>
      <c r="EN78" s="88"/>
    </row>
    <row r="79" ht="14.25">
      <c r="B79" s="68"/>
      <c r="C79" s="69"/>
      <c r="D79" s="69"/>
      <c r="E79" s="69"/>
      <c r="F79" s="69"/>
      <c r="G79" s="69"/>
      <c r="H79" s="69"/>
      <c r="I79" s="69"/>
      <c r="J79" s="69"/>
      <c r="K79" s="69"/>
      <c r="L79" s="69"/>
      <c r="M79" s="69"/>
      <c r="N79" s="69"/>
      <c r="O79" s="69"/>
      <c r="P79" s="69"/>
      <c r="Q79" s="69"/>
      <c r="R79" s="69"/>
      <c r="U79" s="16"/>
      <c r="V79" s="16"/>
      <c r="W79" s="16"/>
      <c r="X79" s="16"/>
      <c r="Y79" s="16"/>
      <c r="Z79" s="16"/>
      <c r="AA79" s="16"/>
      <c r="AB79" s="16"/>
      <c r="AC79" s="16"/>
      <c r="AD79" s="16"/>
      <c r="AN79" s="16"/>
      <c r="AO79" s="16"/>
      <c r="AP79" s="79" t="s">
        <v>61</v>
      </c>
      <c r="AQ79" s="80">
        <v>0</v>
      </c>
      <c r="AR79" s="80">
        <v>1</v>
      </c>
      <c r="AS79" s="80">
        <v>2</v>
      </c>
      <c r="AT79" s="80">
        <v>3</v>
      </c>
      <c r="AU79" s="80">
        <v>5</v>
      </c>
      <c r="AV79" s="80">
        <v>6</v>
      </c>
      <c r="AW79" s="80">
        <v>8</v>
      </c>
      <c r="AX79" s="80">
        <v>9</v>
      </c>
      <c r="AY79" s="80">
        <v>10</v>
      </c>
      <c r="AZ79" s="80">
        <v>12</v>
      </c>
      <c r="BA79" s="80">
        <v>13</v>
      </c>
      <c r="BB79" s="100">
        <v>14</v>
      </c>
      <c r="BC79" s="100">
        <v>20</v>
      </c>
      <c r="BD79" s="132"/>
      <c r="BE79" s="16"/>
      <c r="BF79" s="79" t="s">
        <v>61</v>
      </c>
      <c r="BG79" s="80">
        <v>0</v>
      </c>
      <c r="BH79" s="80">
        <v>1</v>
      </c>
      <c r="BI79" s="80">
        <v>2</v>
      </c>
      <c r="BJ79" s="80">
        <v>3</v>
      </c>
      <c r="BK79" s="80">
        <v>4</v>
      </c>
      <c r="BL79" s="80">
        <v>5</v>
      </c>
      <c r="BM79" s="16"/>
      <c r="BN79" s="16"/>
      <c r="BO79" s="79" t="s">
        <v>61</v>
      </c>
      <c r="BP79" s="80">
        <v>0</v>
      </c>
      <c r="BQ79" s="80">
        <v>1</v>
      </c>
      <c r="BR79" s="80">
        <v>2</v>
      </c>
      <c r="BS79" s="80">
        <v>3</v>
      </c>
      <c r="BT79" s="80">
        <v>4</v>
      </c>
      <c r="BU79" s="80">
        <v>5</v>
      </c>
      <c r="BV79" s="80">
        <v>6</v>
      </c>
      <c r="BW79" s="80">
        <v>8</v>
      </c>
      <c r="BX79" s="80">
        <v>23</v>
      </c>
      <c r="BY79" s="80">
        <v>25</v>
      </c>
      <c r="BZ79" s="16"/>
      <c r="CA79" s="16"/>
      <c r="CB79" s="79" t="s">
        <v>61</v>
      </c>
      <c r="CC79" s="80">
        <v>0</v>
      </c>
      <c r="CD79" s="80">
        <v>1</v>
      </c>
      <c r="CE79" s="80">
        <v>2</v>
      </c>
      <c r="CF79" s="80">
        <v>3</v>
      </c>
      <c r="CG79" s="80">
        <v>4</v>
      </c>
      <c r="CH79" s="80">
        <v>5</v>
      </c>
      <c r="CI79" s="80">
        <v>6</v>
      </c>
      <c r="CJ79" s="80">
        <v>7</v>
      </c>
      <c r="CM79" s="79" t="s">
        <v>61</v>
      </c>
      <c r="CN79" s="80">
        <v>0</v>
      </c>
      <c r="CO79" s="80">
        <v>1</v>
      </c>
      <c r="CP79" s="80">
        <v>3</v>
      </c>
      <c r="CQ79" s="80">
        <v>4</v>
      </c>
      <c r="CR79" s="80">
        <v>5</v>
      </c>
      <c r="CS79" s="80">
        <v>6</v>
      </c>
      <c r="CT79" s="80">
        <v>7</v>
      </c>
      <c r="CU79" s="80">
        <v>9</v>
      </c>
      <c r="CV79" s="80">
        <v>11</v>
      </c>
      <c r="CW79" s="80">
        <v>12</v>
      </c>
      <c r="CX79" s="80">
        <v>13</v>
      </c>
      <c r="CY79" s="80">
        <v>14</v>
      </c>
      <c r="CZ79" s="80">
        <v>15</v>
      </c>
      <c r="DA79" s="80">
        <v>16</v>
      </c>
      <c r="DB79" s="80">
        <v>18</v>
      </c>
      <c r="DC79" s="80">
        <v>19</v>
      </c>
      <c r="DD79" s="80">
        <v>20</v>
      </c>
      <c r="DE79" s="80">
        <v>22</v>
      </c>
      <c r="DH79" s="79" t="s">
        <v>61</v>
      </c>
      <c r="DI79" s="80">
        <v>0</v>
      </c>
      <c r="DJ79" s="80">
        <v>1</v>
      </c>
      <c r="DK79" s="80">
        <v>2</v>
      </c>
      <c r="DL79" s="80">
        <v>3</v>
      </c>
      <c r="DS79" s="79" t="s">
        <v>61</v>
      </c>
      <c r="DT79" s="80">
        <v>0</v>
      </c>
      <c r="DU79" s="80">
        <v>1</v>
      </c>
      <c r="DV79" s="80">
        <v>2</v>
      </c>
      <c r="DW79" s="80">
        <v>3</v>
      </c>
      <c r="ED79" s="79" t="s">
        <v>61</v>
      </c>
      <c r="EE79" s="80">
        <v>1</v>
      </c>
      <c r="EF79" s="80">
        <v>2</v>
      </c>
      <c r="EG79" s="80">
        <v>4</v>
      </c>
      <c r="EH79" s="80">
        <v>5</v>
      </c>
      <c r="EI79" s="80">
        <v>6</v>
      </c>
      <c r="EJ79" s="80">
        <v>8</v>
      </c>
      <c r="EK79" s="80">
        <v>10</v>
      </c>
      <c r="EL79" s="80">
        <v>12</v>
      </c>
      <c r="EM79" s="80">
        <v>13</v>
      </c>
      <c r="EN79" s="80">
        <v>14</v>
      </c>
    </row>
    <row r="80" ht="14.25">
      <c r="B80" s="68"/>
      <c r="C80" s="69"/>
      <c r="D80" s="69"/>
      <c r="E80" s="69"/>
      <c r="F80" s="69"/>
      <c r="G80" s="69"/>
      <c r="H80" s="69"/>
      <c r="I80" s="69"/>
      <c r="J80" s="69"/>
      <c r="K80" s="69"/>
      <c r="L80" s="69"/>
      <c r="M80" s="69"/>
      <c r="N80" s="69"/>
      <c r="O80" s="69"/>
      <c r="P80" s="69"/>
      <c r="Q80" s="69"/>
      <c r="R80" s="69"/>
      <c r="U80" s="16"/>
      <c r="V80" s="16"/>
      <c r="W80" s="16"/>
      <c r="X80" s="16"/>
      <c r="Y80" s="16"/>
      <c r="Z80" s="16"/>
      <c r="AA80" s="16"/>
      <c r="AB80" s="16"/>
      <c r="AC80" s="16"/>
      <c r="AD80" s="16"/>
      <c r="AN80" s="16"/>
      <c r="AO80" s="16"/>
      <c r="AP80" s="79" t="s">
        <v>70</v>
      </c>
      <c r="AQ80" s="80">
        <v>3</v>
      </c>
      <c r="AR80" s="80">
        <v>4</v>
      </c>
      <c r="AS80" s="80">
        <v>3</v>
      </c>
      <c r="AT80" s="80">
        <v>2</v>
      </c>
      <c r="AU80" s="80">
        <v>3</v>
      </c>
      <c r="AV80" s="80">
        <v>1</v>
      </c>
      <c r="AW80" s="80">
        <v>1</v>
      </c>
      <c r="AX80" s="80">
        <v>3</v>
      </c>
      <c r="AY80" s="80">
        <v>1</v>
      </c>
      <c r="AZ80" s="80">
        <v>2</v>
      </c>
      <c r="BA80" s="103">
        <v>1</v>
      </c>
      <c r="BB80" s="100">
        <v>1</v>
      </c>
      <c r="BC80" s="100">
        <v>1</v>
      </c>
      <c r="BD80" s="132"/>
      <c r="BE80" s="16"/>
      <c r="BF80" s="79" t="s">
        <v>62</v>
      </c>
      <c r="BG80" s="80">
        <v>2</v>
      </c>
      <c r="BH80" s="80">
        <v>6</v>
      </c>
      <c r="BI80" s="80">
        <v>9</v>
      </c>
      <c r="BJ80" s="80">
        <v>6</v>
      </c>
      <c r="BK80" s="80">
        <v>2</v>
      </c>
      <c r="BL80" s="80">
        <v>1</v>
      </c>
      <c r="BM80" s="16"/>
      <c r="BN80" s="16"/>
      <c r="BO80" s="79" t="s">
        <v>62</v>
      </c>
      <c r="BP80" s="80">
        <v>1</v>
      </c>
      <c r="BQ80" s="80">
        <v>1</v>
      </c>
      <c r="BR80" s="80">
        <v>2</v>
      </c>
      <c r="BS80" s="80">
        <v>3</v>
      </c>
      <c r="BT80" s="80">
        <v>4</v>
      </c>
      <c r="BU80" s="80">
        <v>6</v>
      </c>
      <c r="BV80" s="80">
        <v>1</v>
      </c>
      <c r="BW80" s="80">
        <v>3</v>
      </c>
      <c r="BX80" s="80">
        <v>1</v>
      </c>
      <c r="BY80" s="80">
        <v>3</v>
      </c>
      <c r="BZ80" s="16"/>
      <c r="CA80" s="16"/>
      <c r="CB80" s="79" t="s">
        <v>62</v>
      </c>
      <c r="CC80" s="80">
        <v>1</v>
      </c>
      <c r="CD80" s="80">
        <v>1</v>
      </c>
      <c r="CE80" s="80">
        <v>2</v>
      </c>
      <c r="CF80" s="80">
        <v>5</v>
      </c>
      <c r="CG80" s="80">
        <v>2</v>
      </c>
      <c r="CH80" s="80">
        <v>9</v>
      </c>
      <c r="CI80" s="80">
        <v>3</v>
      </c>
      <c r="CJ80" s="80">
        <v>3</v>
      </c>
      <c r="CM80" s="79" t="s">
        <v>62</v>
      </c>
      <c r="CN80" s="80">
        <v>1</v>
      </c>
      <c r="CO80" s="80">
        <v>1</v>
      </c>
      <c r="CP80" s="80">
        <v>1</v>
      </c>
      <c r="CQ80" s="80">
        <v>1</v>
      </c>
      <c r="CR80" s="80">
        <v>2</v>
      </c>
      <c r="CS80" s="80">
        <v>2</v>
      </c>
      <c r="CT80" s="80">
        <v>3</v>
      </c>
      <c r="CU80" s="80">
        <v>1</v>
      </c>
      <c r="CV80" s="80">
        <v>1</v>
      </c>
      <c r="CW80" s="80">
        <v>2</v>
      </c>
      <c r="CX80" s="80">
        <v>1</v>
      </c>
      <c r="CY80" s="80">
        <v>2</v>
      </c>
      <c r="CZ80" s="80">
        <v>2</v>
      </c>
      <c r="DA80" s="80">
        <v>1</v>
      </c>
      <c r="DB80" s="80">
        <v>2</v>
      </c>
      <c r="DC80" s="80">
        <v>1</v>
      </c>
      <c r="DD80" s="80">
        <v>1</v>
      </c>
      <c r="DE80" s="80">
        <v>1</v>
      </c>
      <c r="DH80" s="79" t="s">
        <v>62</v>
      </c>
      <c r="DI80" s="80">
        <v>6</v>
      </c>
      <c r="DJ80" s="80">
        <v>9</v>
      </c>
      <c r="DK80" s="80">
        <v>5</v>
      </c>
      <c r="DL80" s="80">
        <v>6</v>
      </c>
      <c r="DS80" s="79" t="s">
        <v>62</v>
      </c>
      <c r="DT80" s="80">
        <v>5</v>
      </c>
      <c r="DU80" s="80">
        <v>3</v>
      </c>
      <c r="DV80" s="80">
        <v>10</v>
      </c>
      <c r="DW80" s="80">
        <v>8</v>
      </c>
      <c r="ED80" s="79" t="s">
        <v>62</v>
      </c>
      <c r="EE80" s="80">
        <v>2</v>
      </c>
      <c r="EF80" s="80">
        <v>2</v>
      </c>
      <c r="EG80" s="80">
        <v>3</v>
      </c>
      <c r="EH80" s="80">
        <v>3</v>
      </c>
      <c r="EI80" s="80">
        <v>4</v>
      </c>
      <c r="EJ80" s="80">
        <v>2</v>
      </c>
      <c r="EK80" s="80">
        <v>3</v>
      </c>
      <c r="EL80" s="80">
        <v>4</v>
      </c>
      <c r="EM80" s="80">
        <v>2</v>
      </c>
      <c r="EN80" s="80">
        <v>1</v>
      </c>
    </row>
    <row r="81" ht="14.25">
      <c r="B81" s="68"/>
      <c r="C81" s="69"/>
      <c r="D81" s="69"/>
      <c r="E81" s="69"/>
      <c r="F81" s="69"/>
      <c r="G81" s="69"/>
      <c r="H81" s="69"/>
      <c r="I81" s="69"/>
      <c r="J81" s="69"/>
      <c r="K81" s="69"/>
      <c r="L81" s="69"/>
      <c r="M81" s="69"/>
      <c r="N81" s="69"/>
      <c r="O81" s="69"/>
      <c r="P81" s="69"/>
      <c r="Q81" s="69"/>
      <c r="R81" s="69"/>
      <c r="U81" s="16"/>
      <c r="V81" s="16"/>
      <c r="W81" s="16"/>
      <c r="X81" s="16"/>
      <c r="Y81" s="16"/>
      <c r="Z81" s="16"/>
      <c r="AA81" s="16"/>
      <c r="AB81" s="16"/>
      <c r="AC81" s="16"/>
      <c r="AD81" s="16"/>
      <c r="AN81" s="16"/>
      <c r="AO81" s="16"/>
      <c r="AP81" s="79" t="s">
        <v>71</v>
      </c>
      <c r="AQ81" s="80">
        <v>2</v>
      </c>
      <c r="AR81" s="80">
        <f>AQ81</f>
        <v>2</v>
      </c>
      <c r="AS81" s="80">
        <f>AR81</f>
        <v>2</v>
      </c>
      <c r="AT81" s="80">
        <f>AS81</f>
        <v>2</v>
      </c>
      <c r="AU81" s="80">
        <f>AT81</f>
        <v>2</v>
      </c>
      <c r="AV81" s="80">
        <f>AU81</f>
        <v>2</v>
      </c>
      <c r="AW81" s="80">
        <f>AV81</f>
        <v>2</v>
      </c>
      <c r="AX81" s="80">
        <f>AW81</f>
        <v>2</v>
      </c>
      <c r="AY81" s="80">
        <f>AX81</f>
        <v>2</v>
      </c>
      <c r="AZ81" s="80">
        <f>AY81</f>
        <v>2</v>
      </c>
      <c r="BA81" s="80">
        <f>AZ81</f>
        <v>2</v>
      </c>
      <c r="BB81" s="80">
        <f>BA81</f>
        <v>2</v>
      </c>
      <c r="BC81" s="80">
        <f>BB81</f>
        <v>2</v>
      </c>
      <c r="BD81" s="16"/>
      <c r="BE81" s="16"/>
      <c r="BF81" s="79" t="s">
        <v>71</v>
      </c>
      <c r="BG81" s="80">
        <v>2</v>
      </c>
      <c r="BH81" s="80">
        <f>BG81</f>
        <v>2</v>
      </c>
      <c r="BI81" s="80">
        <f>BH81</f>
        <v>2</v>
      </c>
      <c r="BJ81" s="80">
        <f>BI81</f>
        <v>2</v>
      </c>
      <c r="BK81" s="80">
        <f>BJ81</f>
        <v>2</v>
      </c>
      <c r="BL81" s="80">
        <f>BK81</f>
        <v>2</v>
      </c>
      <c r="BM81" s="16"/>
      <c r="BN81" s="16"/>
      <c r="BO81" s="79" t="s">
        <v>71</v>
      </c>
      <c r="BP81" s="80">
        <v>2</v>
      </c>
      <c r="BQ81" s="80">
        <f>BP81</f>
        <v>2</v>
      </c>
      <c r="BR81" s="80">
        <f>BQ81</f>
        <v>2</v>
      </c>
      <c r="BS81" s="80">
        <f>BR81</f>
        <v>2</v>
      </c>
      <c r="BT81" s="80">
        <f>BS81</f>
        <v>2</v>
      </c>
      <c r="BU81" s="80">
        <f>BT81</f>
        <v>2</v>
      </c>
      <c r="BV81" s="80">
        <f>BU81</f>
        <v>2</v>
      </c>
      <c r="BW81" s="80">
        <f>BV81</f>
        <v>2</v>
      </c>
      <c r="BX81" s="80">
        <f>BW81</f>
        <v>2</v>
      </c>
      <c r="BY81" s="80">
        <f>BX81</f>
        <v>2</v>
      </c>
      <c r="BZ81" s="16"/>
      <c r="CA81" s="16"/>
      <c r="CB81" s="79" t="s">
        <v>71</v>
      </c>
      <c r="CC81" s="80">
        <v>2</v>
      </c>
      <c r="CD81" s="80">
        <f>CC81</f>
        <v>2</v>
      </c>
      <c r="CE81" s="80">
        <f>CD81</f>
        <v>2</v>
      </c>
      <c r="CF81" s="80">
        <f>CE81</f>
        <v>2</v>
      </c>
      <c r="CG81" s="80">
        <f>CF81</f>
        <v>2</v>
      </c>
      <c r="CH81" s="80">
        <f>CG81</f>
        <v>2</v>
      </c>
      <c r="CI81" s="80">
        <f>CH81</f>
        <v>2</v>
      </c>
      <c r="CJ81" s="80">
        <f>CI81</f>
        <v>2</v>
      </c>
      <c r="CM81" s="79" t="s">
        <v>71</v>
      </c>
      <c r="CN81" s="80">
        <v>2</v>
      </c>
      <c r="CO81" s="80">
        <f>CN81</f>
        <v>2</v>
      </c>
      <c r="CP81" s="80">
        <f>CO81</f>
        <v>2</v>
      </c>
      <c r="CQ81" s="80">
        <f>CP81</f>
        <v>2</v>
      </c>
      <c r="CR81" s="80">
        <f>CQ81</f>
        <v>2</v>
      </c>
      <c r="CS81" s="80">
        <f>CR81</f>
        <v>2</v>
      </c>
      <c r="CT81" s="80">
        <f>CS81</f>
        <v>2</v>
      </c>
      <c r="CU81" s="80">
        <f>CT81</f>
        <v>2</v>
      </c>
      <c r="CV81" s="80">
        <f>CU81</f>
        <v>2</v>
      </c>
      <c r="CW81" s="80">
        <f>CV81</f>
        <v>2</v>
      </c>
      <c r="CX81" s="80">
        <f>CW81</f>
        <v>2</v>
      </c>
      <c r="CY81" s="80">
        <f>CX81</f>
        <v>2</v>
      </c>
      <c r="CZ81" s="80">
        <f>CY81</f>
        <v>2</v>
      </c>
      <c r="DA81" s="80">
        <f>CZ81</f>
        <v>2</v>
      </c>
      <c r="DB81" s="80">
        <f>DA81</f>
        <v>2</v>
      </c>
      <c r="DC81" s="80">
        <f>DB81</f>
        <v>2</v>
      </c>
      <c r="DD81" s="80">
        <f>DC81</f>
        <v>2</v>
      </c>
      <c r="DE81" s="80">
        <f>DD81</f>
        <v>2</v>
      </c>
      <c r="DH81" s="79" t="s">
        <v>71</v>
      </c>
      <c r="DI81" s="80">
        <v>2</v>
      </c>
      <c r="DJ81" s="80">
        <f>DI81</f>
        <v>2</v>
      </c>
      <c r="DK81" s="80">
        <f>DJ81</f>
        <v>2</v>
      </c>
      <c r="DL81" s="80">
        <f>DK81</f>
        <v>2</v>
      </c>
      <c r="DS81" s="79" t="s">
        <v>71</v>
      </c>
      <c r="DT81" s="80">
        <v>2</v>
      </c>
      <c r="DU81" s="80">
        <f>DT81</f>
        <v>2</v>
      </c>
      <c r="DV81" s="80">
        <f>DU81</f>
        <v>2</v>
      </c>
      <c r="DW81" s="80">
        <f>DV81</f>
        <v>2</v>
      </c>
      <c r="ED81" s="79" t="s">
        <v>71</v>
      </c>
      <c r="EE81" s="80">
        <v>2</v>
      </c>
      <c r="EF81" s="80">
        <f>EE81</f>
        <v>2</v>
      </c>
      <c r="EG81" s="80">
        <f>EF81</f>
        <v>2</v>
      </c>
      <c r="EH81" s="80">
        <f>EG81</f>
        <v>2</v>
      </c>
      <c r="EI81" s="80">
        <f>EH81</f>
        <v>2</v>
      </c>
      <c r="EJ81" s="80">
        <f>EI81</f>
        <v>2</v>
      </c>
      <c r="EK81" s="80">
        <f>EJ81</f>
        <v>2</v>
      </c>
      <c r="EL81" s="80">
        <f>EK81</f>
        <v>2</v>
      </c>
      <c r="EM81" s="80">
        <f>EL81</f>
        <v>2</v>
      </c>
      <c r="EN81" s="80">
        <f>EM81</f>
        <v>2</v>
      </c>
    </row>
    <row r="82" ht="14.25">
      <c r="B82" s="68"/>
      <c r="C82" s="69"/>
      <c r="D82" s="69"/>
      <c r="E82" s="69"/>
      <c r="F82" s="69"/>
      <c r="G82" s="69"/>
      <c r="H82" s="69"/>
      <c r="I82" s="69"/>
      <c r="J82" s="69"/>
      <c r="K82" s="69"/>
      <c r="L82" s="69"/>
      <c r="M82" s="69"/>
      <c r="N82" s="69"/>
      <c r="O82" s="69"/>
      <c r="P82" s="69"/>
      <c r="Q82" s="69"/>
      <c r="R82" s="69"/>
      <c r="U82" s="16"/>
      <c r="V82" s="16"/>
      <c r="W82" s="16"/>
      <c r="X82" s="16"/>
      <c r="Y82" s="16"/>
      <c r="Z82" s="16"/>
      <c r="AA82" s="16"/>
      <c r="AB82" s="16"/>
      <c r="AC82" s="16"/>
      <c r="AD82" s="16"/>
      <c r="AN82" s="16"/>
      <c r="AO82" s="16"/>
      <c r="AP82" s="79" t="s">
        <v>72</v>
      </c>
      <c r="AQ82" s="80">
        <f>ABS(AQ81-AQ80)</f>
        <v>1</v>
      </c>
      <c r="AR82" s="80">
        <f>ABS(AR81-AR80)</f>
        <v>2</v>
      </c>
      <c r="AS82" s="80">
        <f>ABS(AS81-AS80)</f>
        <v>1</v>
      </c>
      <c r="AT82" s="80">
        <f>ABS(AT81-AT80)</f>
        <v>0</v>
      </c>
      <c r="AU82" s="80">
        <f>ABS(AU81-AU80)</f>
        <v>1</v>
      </c>
      <c r="AV82" s="80">
        <f>ABS(AV81-AV80)</f>
        <v>1</v>
      </c>
      <c r="AW82" s="80">
        <f>ABS(AW81-AW80)</f>
        <v>1</v>
      </c>
      <c r="AX82" s="80">
        <f>ABS(AX81-AX80)</f>
        <v>1</v>
      </c>
      <c r="AY82" s="80">
        <f>ABS(AY81-AY80)</f>
        <v>1</v>
      </c>
      <c r="AZ82" s="80">
        <f>ABS(AZ81-AZ80)</f>
        <v>0</v>
      </c>
      <c r="BA82" s="80">
        <f>ABS(BA81-BA80)</f>
        <v>1</v>
      </c>
      <c r="BB82" s="80">
        <f>ABS(BB81-BB80)</f>
        <v>1</v>
      </c>
      <c r="BC82" s="80">
        <f>ABS(BC81-BC80)</f>
        <v>1</v>
      </c>
      <c r="BD82" s="16"/>
      <c r="BE82" s="16"/>
      <c r="BF82" s="79" t="s">
        <v>72</v>
      </c>
      <c r="BG82" s="133">
        <f>ABS(BG81-BG80)</f>
        <v>0</v>
      </c>
      <c r="BH82" s="80">
        <f>ABS(BH81-BH80)</f>
        <v>4</v>
      </c>
      <c r="BI82" s="80">
        <f>ABS(BI81-BI80)</f>
        <v>7</v>
      </c>
      <c r="BJ82" s="80">
        <f>ABS(BJ81-BJ80)</f>
        <v>4</v>
      </c>
      <c r="BK82" s="80">
        <f>ABS(BK81-BK80)</f>
        <v>0</v>
      </c>
      <c r="BL82" s="80">
        <f>ABS(BL81-BL80)</f>
        <v>1</v>
      </c>
      <c r="BM82" s="16"/>
      <c r="BN82" s="16"/>
      <c r="BO82" s="79" t="s">
        <v>72</v>
      </c>
      <c r="BP82" s="133">
        <f>ABS(BP81-BP80)</f>
        <v>1</v>
      </c>
      <c r="BQ82" s="80">
        <f>ABS(BQ81-BQ80)</f>
        <v>1</v>
      </c>
      <c r="BR82" s="80">
        <f>ABS(BR81-BR80)</f>
        <v>0</v>
      </c>
      <c r="BS82" s="80">
        <f>ABS(BS81-BS80)</f>
        <v>1</v>
      </c>
      <c r="BT82" s="80">
        <f>ABS(BT81-BT80)</f>
        <v>2</v>
      </c>
      <c r="BU82" s="80">
        <f>ABS(BU81-BU80)</f>
        <v>4</v>
      </c>
      <c r="BV82" s="105">
        <f>ABS(BV81-BV80)</f>
        <v>1</v>
      </c>
      <c r="BW82" s="105">
        <f>ABS(BW81-BW80)</f>
        <v>1</v>
      </c>
      <c r="BX82" s="105">
        <f>ABS(BX81-BX80)</f>
        <v>1</v>
      </c>
      <c r="BY82" s="105">
        <f>ABS(BY81-BY80)</f>
        <v>1</v>
      </c>
      <c r="BZ82" s="16"/>
      <c r="CA82" s="16"/>
      <c r="CB82" s="79" t="s">
        <v>72</v>
      </c>
      <c r="CC82" s="133">
        <f>ABS(CC81-CC80)</f>
        <v>1</v>
      </c>
      <c r="CD82" s="134">
        <f>ABS(CD81-CD80)</f>
        <v>1</v>
      </c>
      <c r="CE82" s="134">
        <f>ABS(CE81-CE80)</f>
        <v>0</v>
      </c>
      <c r="CF82" s="134">
        <f>ABS(CF81-CF80)</f>
        <v>3</v>
      </c>
      <c r="CG82" s="134">
        <f>ABS(CG81-CG80)</f>
        <v>0</v>
      </c>
      <c r="CH82" s="134">
        <f>ABS(CH81-CH80)</f>
        <v>7</v>
      </c>
      <c r="CI82" s="134">
        <f>ABS(CI81-CI80)</f>
        <v>1</v>
      </c>
      <c r="CJ82" s="134">
        <f>ABS(CJ81-CJ80)</f>
        <v>1</v>
      </c>
      <c r="CM82" s="79" t="s">
        <v>72</v>
      </c>
      <c r="CN82" s="133">
        <f>ABS(CN81-CN80)</f>
        <v>1</v>
      </c>
      <c r="CO82" s="134">
        <f>ABS(CO81-CO80)</f>
        <v>1</v>
      </c>
      <c r="CP82" s="134">
        <f>ABS(CP81-CP80)</f>
        <v>1</v>
      </c>
      <c r="CQ82" s="134">
        <f>ABS(CQ81-CQ80)</f>
        <v>1</v>
      </c>
      <c r="CR82" s="134">
        <f>ABS(CR81-CR80)</f>
        <v>0</v>
      </c>
      <c r="CS82" s="134">
        <f>ABS(CS81-CS80)</f>
        <v>0</v>
      </c>
      <c r="CT82" s="134">
        <f>ABS(CT81-CT80)</f>
        <v>1</v>
      </c>
      <c r="CU82" s="134">
        <f>ABS(CU81-CU80)</f>
        <v>1</v>
      </c>
      <c r="CV82" s="134">
        <f>ABS(CV81-CV80)</f>
        <v>1</v>
      </c>
      <c r="CW82" s="134">
        <f>ABS(CW81-CW80)</f>
        <v>0</v>
      </c>
      <c r="CX82" s="134">
        <f>ABS(CX81-CX80)</f>
        <v>1</v>
      </c>
      <c r="CY82" s="134">
        <f>ABS(CY81-CY80)</f>
        <v>0</v>
      </c>
      <c r="CZ82" s="134">
        <f>ABS(CZ81-CZ80)</f>
        <v>0</v>
      </c>
      <c r="DA82" s="134">
        <f>ABS(DA81-DA80)</f>
        <v>1</v>
      </c>
      <c r="DB82" s="134">
        <f>ABS(DB81-DB80)</f>
        <v>0</v>
      </c>
      <c r="DC82" s="134">
        <f>ABS(DC81-DC80)</f>
        <v>1</v>
      </c>
      <c r="DD82" s="134">
        <f>ABS(DD81-DD80)</f>
        <v>1</v>
      </c>
      <c r="DE82" s="134">
        <f>ABS(DE81-DE80)</f>
        <v>1</v>
      </c>
      <c r="DH82" s="79" t="s">
        <v>72</v>
      </c>
      <c r="DI82" s="133">
        <f>ABS(DI81-DI80)</f>
        <v>4</v>
      </c>
      <c r="DJ82" s="134">
        <f>ABS(DJ81-DJ80)</f>
        <v>7</v>
      </c>
      <c r="DK82" s="134">
        <f>ABS(DK81-DK80)</f>
        <v>3</v>
      </c>
      <c r="DL82" s="134">
        <f>ABS(DL81-DL80)</f>
        <v>4</v>
      </c>
      <c r="DS82" s="79" t="s">
        <v>72</v>
      </c>
      <c r="DT82" s="133">
        <f>ABS(DT81-DT80)</f>
        <v>3</v>
      </c>
      <c r="DU82" s="133">
        <f>ABS(DU81-DU80)</f>
        <v>1</v>
      </c>
      <c r="DV82" s="133">
        <f>ABS(DV81-DV80)</f>
        <v>8</v>
      </c>
      <c r="DW82" s="133">
        <f>ABS(DW81-DW80)</f>
        <v>6</v>
      </c>
      <c r="ED82" s="79" t="s">
        <v>72</v>
      </c>
      <c r="EE82" s="133">
        <f>ABS(EE81-EE80)</f>
        <v>0</v>
      </c>
      <c r="EF82" s="134">
        <f>ABS(EF81-EF80)</f>
        <v>0</v>
      </c>
      <c r="EG82" s="134">
        <f>ABS(EG81-EG80)</f>
        <v>1</v>
      </c>
      <c r="EH82" s="134">
        <f>ABS(EH81-EH80)</f>
        <v>1</v>
      </c>
      <c r="EI82" s="134">
        <f>ABS(EI81-EI80)</f>
        <v>2</v>
      </c>
      <c r="EJ82" s="134">
        <f>ABS(EJ81-EJ80)</f>
        <v>0</v>
      </c>
      <c r="EK82" s="134">
        <f>ABS(EK81-EK80)</f>
        <v>1</v>
      </c>
      <c r="EL82" s="134">
        <f>ABS(EL81-EL80)</f>
        <v>2</v>
      </c>
      <c r="EM82" s="134">
        <f>ABS(EM81-EM80)</f>
        <v>0</v>
      </c>
      <c r="EN82" s="134">
        <f>ABS(EN81-EN80)</f>
        <v>1</v>
      </c>
    </row>
    <row r="83" ht="14.25">
      <c r="B83" s="68"/>
      <c r="C83" s="69"/>
      <c r="D83" s="69"/>
      <c r="E83" s="69"/>
      <c r="F83" s="69"/>
      <c r="G83" s="69"/>
      <c r="H83" s="69"/>
      <c r="I83" s="69"/>
      <c r="J83" s="69"/>
      <c r="K83" s="69"/>
      <c r="L83" s="69"/>
      <c r="M83" s="69"/>
      <c r="N83" s="69"/>
      <c r="O83" s="69"/>
      <c r="P83" s="69"/>
      <c r="Q83" s="69"/>
      <c r="R83" s="69"/>
      <c r="U83" s="16"/>
      <c r="V83" s="16"/>
      <c r="W83" s="16"/>
      <c r="X83" s="16"/>
      <c r="Y83" s="16"/>
      <c r="Z83" s="16"/>
      <c r="AA83" s="16"/>
      <c r="AB83" s="16"/>
      <c r="AC83" s="16"/>
      <c r="AD83" s="16"/>
      <c r="AN83" s="16"/>
      <c r="AO83" s="16"/>
      <c r="AP83" s="114" t="s">
        <v>73</v>
      </c>
      <c r="AQ83" s="94">
        <f>MAX(AQ82:BC82)/AZ3</f>
        <v>0.07407407407407407</v>
      </c>
      <c r="AR83" s="16"/>
      <c r="AS83" s="16"/>
      <c r="AT83" s="16"/>
      <c r="AU83" s="16"/>
      <c r="AV83" s="16"/>
      <c r="AW83" s="16"/>
      <c r="AX83" s="16"/>
      <c r="AY83" s="16"/>
      <c r="AZ83" s="16"/>
      <c r="BA83" s="16"/>
      <c r="BB83" s="16"/>
      <c r="BC83" s="16"/>
      <c r="BD83" s="16"/>
      <c r="BE83" s="16"/>
      <c r="BF83" s="135" t="s">
        <v>73</v>
      </c>
      <c r="BG83" s="94">
        <f>MAX(BG82:BL82)/$AZ$3</f>
        <v>0.25925925925925924</v>
      </c>
      <c r="BH83" s="16"/>
      <c r="BI83" s="16"/>
      <c r="BJ83" s="16"/>
      <c r="BL83" s="16"/>
      <c r="BM83" s="16"/>
      <c r="BN83" s="16"/>
      <c r="BO83" s="136" t="s">
        <v>73</v>
      </c>
      <c r="BP83" s="94">
        <f>MAX(BP82:BY82)/$AZ$3</f>
        <v>0.14814814814814814</v>
      </c>
      <c r="BQ83" s="16"/>
      <c r="BR83" s="16"/>
      <c r="BS83" s="16"/>
      <c r="BT83" s="16"/>
      <c r="BU83" s="16"/>
      <c r="BV83" s="16"/>
      <c r="BW83" s="16"/>
      <c r="BX83" s="16"/>
      <c r="BY83" s="16"/>
      <c r="BZ83" s="16"/>
      <c r="CA83" s="16"/>
      <c r="CB83" s="136" t="s">
        <v>73</v>
      </c>
      <c r="CC83" s="94">
        <f>MAX(CC82:CJ82)/$AZ$3</f>
        <v>0.25925925925925924</v>
      </c>
      <c r="CD83" s="16"/>
      <c r="CE83" s="16"/>
      <c r="CF83" s="16"/>
      <c r="CG83" s="16"/>
      <c r="CH83" s="16"/>
      <c r="CI83" s="16"/>
      <c r="CM83" s="136" t="s">
        <v>73</v>
      </c>
      <c r="CN83" s="94">
        <f>MAX(CN82:DE82)/$AZ$3</f>
        <v>0.037037037037037035</v>
      </c>
      <c r="DH83" s="136" t="s">
        <v>73</v>
      </c>
      <c r="DI83" s="94">
        <f>MAX(DI82:DL82)/$AZ$3</f>
        <v>0.25925925925925924</v>
      </c>
      <c r="DS83" s="136" t="s">
        <v>73</v>
      </c>
      <c r="DT83" s="94">
        <f>MAX(DT82:DW82)/$AZ$3</f>
        <v>0.29629629629629628</v>
      </c>
      <c r="DU83" s="17"/>
      <c r="DV83" s="17"/>
      <c r="DW83" s="17"/>
      <c r="ED83" s="136" t="s">
        <v>73</v>
      </c>
      <c r="EE83" s="94">
        <f>MAX(EE82:EN82)/$AZ$3</f>
        <v>0.07407407407407407</v>
      </c>
    </row>
    <row r="84" ht="14.25">
      <c r="B84" s="68"/>
      <c r="C84" s="69"/>
      <c r="D84" s="69"/>
      <c r="E84" s="69"/>
      <c r="F84" s="69"/>
      <c r="G84" s="69"/>
      <c r="H84" s="69"/>
      <c r="I84" s="69"/>
      <c r="J84" s="69"/>
      <c r="K84" s="69"/>
      <c r="L84" s="69"/>
      <c r="M84" s="69"/>
      <c r="N84" s="69"/>
      <c r="O84" s="69"/>
      <c r="P84" s="69"/>
      <c r="Q84" s="69"/>
      <c r="R84" s="69"/>
      <c r="U84" s="16"/>
      <c r="V84" s="16"/>
      <c r="W84" s="16"/>
      <c r="X84" s="16"/>
      <c r="Y84" s="16"/>
      <c r="Z84" s="16"/>
      <c r="AA84" s="16"/>
      <c r="AB84" s="16"/>
      <c r="AC84" s="16"/>
      <c r="AD84" s="16"/>
      <c r="AN84" s="16"/>
      <c r="AO84" s="16"/>
      <c r="AP84" s="114" t="s">
        <v>74</v>
      </c>
      <c r="AQ84" s="94" t="b">
        <f>0.25438&gt;AQ83</f>
        <v>1</v>
      </c>
      <c r="AR84" s="16"/>
      <c r="AS84" s="16"/>
      <c r="AT84" s="16"/>
      <c r="AU84" s="16"/>
      <c r="AV84" s="16"/>
      <c r="AW84" s="16"/>
      <c r="AX84" s="16"/>
      <c r="AY84" s="16"/>
      <c r="AZ84" s="16"/>
      <c r="BA84" s="16"/>
      <c r="BB84" s="16"/>
      <c r="BC84" s="16"/>
      <c r="BD84" s="16"/>
      <c r="BE84" s="16"/>
      <c r="BF84" s="135" t="s">
        <v>74</v>
      </c>
      <c r="BG84" s="94" t="b">
        <f>0.25438&gt;BG83</f>
        <v>0</v>
      </c>
      <c r="BH84" s="16"/>
      <c r="BI84" s="16"/>
      <c r="BJ84" s="16"/>
      <c r="BL84" s="16"/>
      <c r="BM84" s="16"/>
      <c r="BN84" s="16"/>
      <c r="BO84" s="136" t="s">
        <v>74</v>
      </c>
      <c r="BP84" s="94" t="b">
        <f>0.25438&gt;BP83</f>
        <v>1</v>
      </c>
      <c r="BQ84" s="16"/>
      <c r="BR84" s="16"/>
      <c r="BS84" s="16"/>
      <c r="BT84" s="16"/>
      <c r="BU84" s="16"/>
      <c r="BV84" s="16"/>
      <c r="BW84" s="16"/>
      <c r="BX84" s="16"/>
      <c r="BY84" s="16"/>
      <c r="BZ84" s="16"/>
      <c r="CA84" s="16"/>
      <c r="CB84" s="136" t="s">
        <v>74</v>
      </c>
      <c r="CC84" s="94" t="b">
        <f>0.25438&gt;CC83</f>
        <v>0</v>
      </c>
      <c r="CD84" s="16"/>
      <c r="CE84" s="16"/>
      <c r="CF84" s="16"/>
      <c r="CG84" s="16"/>
      <c r="CH84" s="16"/>
      <c r="CI84" s="16"/>
      <c r="CM84" s="136" t="s">
        <v>74</v>
      </c>
      <c r="CN84" s="94" t="b">
        <f>0.25438&gt;CN83</f>
        <v>1</v>
      </c>
      <c r="DH84" s="136" t="s">
        <v>74</v>
      </c>
      <c r="DI84" s="94" t="b">
        <f>0.25438&gt;DI83</f>
        <v>0</v>
      </c>
      <c r="DS84" s="136" t="s">
        <v>74</v>
      </c>
      <c r="DT84" s="94" t="b">
        <f>0.25438&gt;DT83</f>
        <v>0</v>
      </c>
      <c r="DU84" s="17"/>
      <c r="DV84" s="17"/>
      <c r="DW84" s="17"/>
      <c r="ED84" s="136" t="s">
        <v>74</v>
      </c>
      <c r="EE84" s="94" t="b">
        <f>0.25438&gt;EE83</f>
        <v>1</v>
      </c>
    </row>
    <row r="85" ht="14.25">
      <c r="B85" s="68"/>
      <c r="C85" s="69"/>
      <c r="D85" s="69"/>
      <c r="E85" s="69"/>
      <c r="F85" s="69"/>
      <c r="G85" s="69"/>
      <c r="H85" s="69"/>
      <c r="I85" s="69"/>
      <c r="J85" s="69"/>
      <c r="K85" s="69"/>
      <c r="L85" s="69"/>
      <c r="M85" s="69"/>
      <c r="N85" s="69"/>
      <c r="O85" s="69"/>
      <c r="P85" s="69"/>
      <c r="Q85" s="69"/>
      <c r="R85" s="69"/>
      <c r="U85" s="16"/>
      <c r="V85" s="16"/>
      <c r="W85" s="16"/>
      <c r="X85" s="16"/>
      <c r="Y85" s="16"/>
      <c r="Z85" s="16"/>
      <c r="AA85" s="16"/>
      <c r="AB85" s="16"/>
      <c r="AC85" s="16"/>
      <c r="AD85" s="16"/>
      <c r="AN85" s="16"/>
      <c r="AO85" s="16"/>
      <c r="BE85" s="16"/>
      <c r="BF85" s="16"/>
      <c r="BG85" s="16"/>
      <c r="BH85" s="16"/>
      <c r="BI85" s="16"/>
      <c r="BJ85" s="16"/>
      <c r="BL85" s="16"/>
      <c r="BM85" s="16"/>
      <c r="BN85" s="16"/>
      <c r="BO85" s="16"/>
      <c r="BP85" s="16"/>
      <c r="BQ85" s="16"/>
      <c r="BR85" s="16"/>
      <c r="BS85" s="16"/>
      <c r="BT85" s="16"/>
      <c r="BU85" s="16"/>
      <c r="BV85" s="16"/>
      <c r="BW85" s="16"/>
      <c r="BX85" s="16"/>
      <c r="BY85" s="16"/>
      <c r="BZ85" s="16"/>
      <c r="CA85" s="16"/>
      <c r="CB85" s="16"/>
      <c r="CC85" s="16"/>
      <c r="CD85" s="16"/>
      <c r="CE85" s="16"/>
      <c r="CF85" s="16"/>
      <c r="CG85" s="16"/>
      <c r="CH85" s="16"/>
      <c r="CI85" s="16"/>
    </row>
    <row r="86" ht="14.25">
      <c r="B86" s="68"/>
      <c r="C86" s="69"/>
      <c r="D86" s="69"/>
      <c r="E86" s="69"/>
      <c r="F86" s="69"/>
      <c r="G86" s="69"/>
      <c r="H86" s="69"/>
      <c r="I86" s="69"/>
      <c r="J86" s="69"/>
      <c r="K86" s="69"/>
      <c r="L86" s="69"/>
      <c r="M86" s="69"/>
      <c r="N86" s="69"/>
      <c r="O86" s="69"/>
      <c r="P86" s="69"/>
      <c r="Q86" s="69"/>
      <c r="R86" s="69"/>
      <c r="U86" s="16"/>
      <c r="V86" s="16"/>
      <c r="W86" s="16"/>
      <c r="X86" s="16"/>
      <c r="Y86" s="16"/>
      <c r="Z86" s="16"/>
      <c r="AA86" s="16"/>
      <c r="AB86" s="16"/>
      <c r="AC86" s="16"/>
      <c r="AD86" s="16"/>
      <c r="AN86" s="16"/>
      <c r="AO86" s="16"/>
      <c r="BE86" s="16"/>
      <c r="BF86" s="16"/>
      <c r="BG86" s="16"/>
      <c r="BH86" s="16"/>
      <c r="BI86" s="16"/>
      <c r="BJ86" s="16"/>
      <c r="BL86" s="16"/>
      <c r="BM86" s="16"/>
      <c r="BN86" s="16"/>
      <c r="BO86" s="16"/>
      <c r="BP86" s="16"/>
      <c r="BQ86" s="16"/>
      <c r="BR86" s="16"/>
      <c r="BS86" s="16"/>
      <c r="BT86" s="16"/>
      <c r="BU86" s="16"/>
      <c r="BV86" s="16"/>
      <c r="BW86" s="16"/>
      <c r="BX86" s="16"/>
      <c r="BY86" s="16"/>
      <c r="BZ86" s="16"/>
      <c r="CA86" s="16"/>
      <c r="CB86" s="16"/>
      <c r="CC86" s="16"/>
      <c r="CD86" s="16"/>
      <c r="CE86" s="16"/>
      <c r="CF86" s="16"/>
      <c r="CG86" s="16"/>
      <c r="CH86" s="16"/>
      <c r="CI86" s="16"/>
    </row>
    <row r="87" ht="14.25">
      <c r="B87" s="68"/>
      <c r="C87" s="69"/>
      <c r="D87" s="69"/>
      <c r="E87" s="69"/>
      <c r="F87" s="69"/>
      <c r="G87" s="69"/>
      <c r="H87" s="69"/>
      <c r="I87" s="69"/>
      <c r="J87" s="69"/>
      <c r="K87" s="69"/>
      <c r="L87" s="69"/>
      <c r="M87" s="69"/>
      <c r="N87" s="69"/>
      <c r="O87" s="69"/>
      <c r="P87" s="69"/>
      <c r="Q87" s="69"/>
      <c r="R87" s="69"/>
      <c r="U87" s="16"/>
      <c r="V87" s="16"/>
      <c r="W87" s="16"/>
      <c r="X87" s="16"/>
      <c r="Y87" s="16"/>
      <c r="Z87" s="16"/>
      <c r="AA87" s="16"/>
      <c r="AB87" s="16"/>
      <c r="AC87" s="16"/>
      <c r="AD87" s="16"/>
      <c r="AN87" s="16"/>
      <c r="AO87" s="16"/>
      <c r="AP87" s="87" t="s">
        <v>75</v>
      </c>
      <c r="AQ87" s="87"/>
      <c r="AR87" s="87"/>
      <c r="AS87" s="87"/>
      <c r="AT87" s="87"/>
      <c r="AU87" s="87"/>
      <c r="AV87" s="87"/>
      <c r="AW87" s="87"/>
      <c r="AX87" s="87"/>
      <c r="AY87" s="87"/>
      <c r="AZ87" s="87"/>
      <c r="BA87" s="87"/>
      <c r="BB87" s="87"/>
      <c r="BC87" s="87"/>
      <c r="BD87" s="16"/>
      <c r="BE87" s="16"/>
      <c r="BF87" s="88" t="s">
        <v>75</v>
      </c>
      <c r="BG87" s="88"/>
      <c r="BH87" s="88"/>
      <c r="BI87" s="88"/>
      <c r="BJ87" s="88"/>
      <c r="BK87" s="88"/>
      <c r="BL87" s="88"/>
      <c r="BM87" s="16"/>
      <c r="BN87" s="16"/>
      <c r="BO87" s="87" t="s">
        <v>75</v>
      </c>
      <c r="BP87" s="87"/>
      <c r="BQ87" s="87"/>
      <c r="BR87" s="87"/>
      <c r="BS87" s="87"/>
      <c r="BT87" s="87"/>
      <c r="BU87" s="87"/>
      <c r="BV87" s="87"/>
      <c r="BW87" s="87"/>
      <c r="BX87" s="87"/>
      <c r="BY87" s="87"/>
      <c r="BZ87" s="16"/>
      <c r="CA87" s="16"/>
      <c r="CB87" s="88" t="s">
        <v>75</v>
      </c>
      <c r="CC87" s="88"/>
      <c r="CD87" s="88"/>
      <c r="CE87" s="88"/>
      <c r="CF87" s="88"/>
      <c r="CG87" s="88"/>
      <c r="CH87" s="88"/>
      <c r="CI87" s="88"/>
      <c r="CJ87" s="88"/>
      <c r="CM87" s="88" t="s">
        <v>75</v>
      </c>
      <c r="CN87" s="88"/>
      <c r="CO87" s="88"/>
      <c r="CP87" s="88"/>
      <c r="CQ87" s="88"/>
      <c r="CR87" s="88"/>
      <c r="CS87" s="88"/>
      <c r="CT87" s="88"/>
      <c r="CU87" s="88"/>
      <c r="CV87" s="88"/>
      <c r="CW87" s="88"/>
      <c r="CX87" s="88"/>
      <c r="CY87" s="88"/>
      <c r="CZ87" s="88"/>
      <c r="DA87" s="88"/>
      <c r="DB87" s="88"/>
      <c r="DC87" s="88"/>
      <c r="DD87" s="88"/>
      <c r="DE87" s="88"/>
      <c r="DH87" s="88" t="s">
        <v>75</v>
      </c>
      <c r="DI87" s="88"/>
      <c r="DJ87" s="88"/>
      <c r="DK87" s="88"/>
      <c r="DL87" s="88"/>
      <c r="DS87" s="99" t="s">
        <v>75</v>
      </c>
      <c r="DT87" s="99"/>
      <c r="DU87" s="99"/>
      <c r="DV87" s="99"/>
      <c r="DW87" s="99"/>
      <c r="ED87" s="88" t="s">
        <v>75</v>
      </c>
      <c r="EE87" s="88"/>
      <c r="EF87" s="88"/>
      <c r="EG87" s="88"/>
      <c r="EH87" s="88"/>
      <c r="EI87" s="88"/>
      <c r="EJ87" s="88"/>
      <c r="EK87" s="88"/>
      <c r="EL87" s="88"/>
      <c r="EM87" s="88"/>
      <c r="EN87" s="88"/>
    </row>
    <row r="88" ht="14.25">
      <c r="B88" s="71"/>
      <c r="C88" s="16"/>
      <c r="D88" s="16"/>
      <c r="E88" s="16"/>
      <c r="F88" s="16"/>
      <c r="G88" s="16"/>
      <c r="H88" s="16"/>
      <c r="I88" s="16"/>
      <c r="J88" s="69"/>
      <c r="K88" s="69"/>
      <c r="L88" s="69"/>
      <c r="M88" s="69"/>
      <c r="N88" s="69"/>
      <c r="O88" s="69"/>
      <c r="P88" s="69"/>
      <c r="Q88" s="69"/>
      <c r="R88" s="69"/>
      <c r="U88" s="16"/>
      <c r="V88" s="16"/>
      <c r="W88" s="16"/>
      <c r="X88" s="16"/>
      <c r="Y88" s="16"/>
      <c r="Z88" s="16"/>
      <c r="AA88" s="16"/>
      <c r="AB88" s="16"/>
      <c r="AC88" s="16"/>
      <c r="AD88" s="16"/>
      <c r="AN88" s="16"/>
      <c r="AO88" s="16"/>
      <c r="AP88" s="79" t="s">
        <v>61</v>
      </c>
      <c r="AQ88" s="80">
        <v>0</v>
      </c>
      <c r="AR88" s="80">
        <v>1</v>
      </c>
      <c r="AS88" s="80">
        <v>2</v>
      </c>
      <c r="AT88" s="80">
        <v>3</v>
      </c>
      <c r="AU88" s="80">
        <v>5</v>
      </c>
      <c r="AV88" s="80">
        <v>6</v>
      </c>
      <c r="AW88" s="80">
        <v>8</v>
      </c>
      <c r="AX88" s="80">
        <v>9</v>
      </c>
      <c r="AY88" s="80">
        <v>10</v>
      </c>
      <c r="AZ88" s="80">
        <v>12</v>
      </c>
      <c r="BA88" s="80">
        <v>13</v>
      </c>
      <c r="BB88" s="100">
        <v>14</v>
      </c>
      <c r="BC88" s="100">
        <v>20</v>
      </c>
      <c r="BD88" s="132"/>
      <c r="BE88" s="16"/>
      <c r="BF88" s="79" t="s">
        <v>76</v>
      </c>
      <c r="BG88" s="80">
        <v>0</v>
      </c>
      <c r="BH88" s="80">
        <v>1</v>
      </c>
      <c r="BI88" s="80">
        <v>2</v>
      </c>
      <c r="BJ88" s="80">
        <v>3</v>
      </c>
      <c r="BK88" s="80">
        <v>4</v>
      </c>
      <c r="BL88" s="80">
        <v>5</v>
      </c>
      <c r="BM88" s="16"/>
      <c r="BN88" s="16"/>
      <c r="BO88" s="79" t="s">
        <v>76</v>
      </c>
      <c r="BP88" s="80">
        <v>0</v>
      </c>
      <c r="BQ88" s="80">
        <v>1</v>
      </c>
      <c r="BR88" s="80">
        <v>2</v>
      </c>
      <c r="BS88" s="80">
        <v>3</v>
      </c>
      <c r="BT88" s="80">
        <v>4</v>
      </c>
      <c r="BU88" s="80">
        <v>5</v>
      </c>
      <c r="BV88" s="80">
        <v>6</v>
      </c>
      <c r="BW88" s="80">
        <v>8</v>
      </c>
      <c r="BX88" s="80">
        <v>23</v>
      </c>
      <c r="BY88" s="80">
        <v>25</v>
      </c>
      <c r="BZ88" s="16"/>
      <c r="CA88" s="16"/>
      <c r="CB88" s="79" t="s">
        <v>76</v>
      </c>
      <c r="CC88" s="80">
        <v>0</v>
      </c>
      <c r="CD88" s="80">
        <v>1</v>
      </c>
      <c r="CE88" s="80">
        <v>2</v>
      </c>
      <c r="CF88" s="80">
        <v>3</v>
      </c>
      <c r="CG88" s="80">
        <v>4</v>
      </c>
      <c r="CH88" s="80">
        <v>5</v>
      </c>
      <c r="CI88" s="80">
        <v>6</v>
      </c>
      <c r="CJ88" s="80">
        <v>7</v>
      </c>
      <c r="CM88" s="79" t="s">
        <v>76</v>
      </c>
      <c r="CN88" s="80">
        <v>0</v>
      </c>
      <c r="CO88" s="80">
        <v>1</v>
      </c>
      <c r="CP88" s="80">
        <v>3</v>
      </c>
      <c r="CQ88" s="80">
        <v>4</v>
      </c>
      <c r="CR88" s="80">
        <v>5</v>
      </c>
      <c r="CS88" s="80">
        <v>6</v>
      </c>
      <c r="CT88" s="80">
        <v>7</v>
      </c>
      <c r="CU88" s="80">
        <v>9</v>
      </c>
      <c r="CV88" s="80">
        <v>11</v>
      </c>
      <c r="CW88" s="80">
        <v>12</v>
      </c>
      <c r="CX88" s="80">
        <v>13</v>
      </c>
      <c r="CY88" s="80">
        <v>14</v>
      </c>
      <c r="CZ88" s="80">
        <v>15</v>
      </c>
      <c r="DA88" s="80">
        <v>16</v>
      </c>
      <c r="DB88" s="80">
        <v>18</v>
      </c>
      <c r="DC88" s="80">
        <v>19</v>
      </c>
      <c r="DD88" s="80">
        <v>20</v>
      </c>
      <c r="DE88" s="80">
        <v>22</v>
      </c>
      <c r="DH88" s="79" t="s">
        <v>76</v>
      </c>
      <c r="DI88" s="80">
        <v>0</v>
      </c>
      <c r="DJ88" s="80">
        <v>1</v>
      </c>
      <c r="DK88" s="80">
        <v>2</v>
      </c>
      <c r="DL88" s="80">
        <v>3</v>
      </c>
      <c r="DS88" s="79" t="s">
        <v>76</v>
      </c>
      <c r="DT88" s="80">
        <v>0</v>
      </c>
      <c r="DU88" s="80">
        <v>1</v>
      </c>
      <c r="DV88" s="80">
        <v>2</v>
      </c>
      <c r="DW88" s="80">
        <v>3</v>
      </c>
      <c r="ED88" s="79" t="s">
        <v>76</v>
      </c>
      <c r="EE88" s="80">
        <v>1</v>
      </c>
      <c r="EF88" s="80">
        <v>2</v>
      </c>
      <c r="EG88" s="80">
        <v>4</v>
      </c>
      <c r="EH88" s="80">
        <v>5</v>
      </c>
      <c r="EI88" s="80">
        <v>6</v>
      </c>
      <c r="EJ88" s="80">
        <v>8</v>
      </c>
      <c r="EK88" s="80">
        <v>10</v>
      </c>
      <c r="EL88" s="80">
        <v>12</v>
      </c>
      <c r="EM88" s="80">
        <v>13</v>
      </c>
      <c r="EN88" s="80">
        <v>14</v>
      </c>
    </row>
    <row r="89" ht="14.25">
      <c r="B89" s="71"/>
      <c r="C89" s="72"/>
      <c r="D89" s="73"/>
      <c r="E89" s="72"/>
      <c r="F89" s="73"/>
      <c r="G89" s="74"/>
      <c r="H89" s="16"/>
      <c r="I89" s="16"/>
      <c r="J89" s="69"/>
      <c r="K89" s="69"/>
      <c r="L89" s="69"/>
      <c r="M89" s="69"/>
      <c r="N89" s="69"/>
      <c r="O89" s="69"/>
      <c r="P89" s="69"/>
      <c r="Q89" s="69"/>
      <c r="R89" s="69"/>
      <c r="U89" s="16"/>
      <c r="V89" s="16"/>
      <c r="W89" s="16"/>
      <c r="X89" s="16"/>
      <c r="Y89" s="16"/>
      <c r="Z89" s="16"/>
      <c r="AA89" s="16"/>
      <c r="AB89" s="16"/>
      <c r="AC89" s="16"/>
      <c r="AD89" s="16"/>
      <c r="AN89" s="16"/>
      <c r="AO89" s="16"/>
      <c r="AP89" s="79" t="s">
        <v>70</v>
      </c>
      <c r="AQ89" s="80">
        <v>3</v>
      </c>
      <c r="AR89" s="80">
        <v>4</v>
      </c>
      <c r="AS89" s="80">
        <v>3</v>
      </c>
      <c r="AT89" s="80">
        <v>2</v>
      </c>
      <c r="AU89" s="80">
        <v>3</v>
      </c>
      <c r="AV89" s="80">
        <v>1</v>
      </c>
      <c r="AW89" s="80">
        <v>1</v>
      </c>
      <c r="AX89" s="80">
        <v>3</v>
      </c>
      <c r="AY89" s="80">
        <v>1</v>
      </c>
      <c r="AZ89" s="80">
        <v>2</v>
      </c>
      <c r="BA89" s="103">
        <v>1</v>
      </c>
      <c r="BB89" s="100">
        <v>1</v>
      </c>
      <c r="BC89" s="100">
        <v>1</v>
      </c>
      <c r="BD89" s="132"/>
      <c r="BE89" s="16"/>
      <c r="BF89" s="79" t="s">
        <v>77</v>
      </c>
      <c r="BG89" s="80">
        <v>2</v>
      </c>
      <c r="BH89" s="80">
        <v>6</v>
      </c>
      <c r="BI89" s="80">
        <v>9</v>
      </c>
      <c r="BJ89" s="80">
        <v>6</v>
      </c>
      <c r="BK89" s="80">
        <v>2</v>
      </c>
      <c r="BL89" s="80">
        <v>1</v>
      </c>
      <c r="BM89" s="16"/>
      <c r="BN89" s="16"/>
      <c r="BO89" s="79" t="s">
        <v>77</v>
      </c>
      <c r="BP89" s="80">
        <v>1</v>
      </c>
      <c r="BQ89" s="80">
        <v>1</v>
      </c>
      <c r="BR89" s="80">
        <v>2</v>
      </c>
      <c r="BS89" s="80">
        <v>3</v>
      </c>
      <c r="BT89" s="80">
        <v>4</v>
      </c>
      <c r="BU89" s="80">
        <v>7</v>
      </c>
      <c r="BV89" s="80">
        <v>1</v>
      </c>
      <c r="BW89" s="80">
        <v>3</v>
      </c>
      <c r="BX89" s="80">
        <v>1</v>
      </c>
      <c r="BY89" s="80">
        <v>3</v>
      </c>
      <c r="BZ89" s="16"/>
      <c r="CA89" s="16"/>
      <c r="CB89" s="79" t="s">
        <v>77</v>
      </c>
      <c r="CC89" s="80">
        <v>1</v>
      </c>
      <c r="CD89" s="80">
        <v>1</v>
      </c>
      <c r="CE89" s="80">
        <v>2</v>
      </c>
      <c r="CF89" s="80">
        <v>5</v>
      </c>
      <c r="CG89" s="80">
        <v>2</v>
      </c>
      <c r="CH89" s="80">
        <v>9</v>
      </c>
      <c r="CI89" s="80">
        <v>3</v>
      </c>
      <c r="CJ89" s="80">
        <v>3</v>
      </c>
      <c r="CM89" s="79" t="s">
        <v>77</v>
      </c>
      <c r="CN89" s="80">
        <v>1</v>
      </c>
      <c r="CO89" s="80">
        <v>1</v>
      </c>
      <c r="CP89" s="80">
        <v>1</v>
      </c>
      <c r="CQ89" s="80">
        <v>1</v>
      </c>
      <c r="CR89" s="80">
        <v>2</v>
      </c>
      <c r="CS89" s="80">
        <v>2</v>
      </c>
      <c r="CT89" s="80">
        <v>3</v>
      </c>
      <c r="CU89" s="80">
        <v>1</v>
      </c>
      <c r="CV89" s="80">
        <v>1</v>
      </c>
      <c r="CW89" s="80">
        <v>2</v>
      </c>
      <c r="CX89" s="80">
        <v>1</v>
      </c>
      <c r="CY89" s="80">
        <v>2</v>
      </c>
      <c r="CZ89" s="80">
        <v>2</v>
      </c>
      <c r="DA89" s="80">
        <v>1</v>
      </c>
      <c r="DB89" s="80">
        <v>2</v>
      </c>
      <c r="DC89" s="80">
        <v>1</v>
      </c>
      <c r="DD89" s="80">
        <v>1</v>
      </c>
      <c r="DE89" s="80">
        <v>1</v>
      </c>
      <c r="DH89" s="79" t="s">
        <v>77</v>
      </c>
      <c r="DI89" s="80">
        <v>6</v>
      </c>
      <c r="DJ89" s="80">
        <v>9</v>
      </c>
      <c r="DK89" s="80">
        <v>5</v>
      </c>
      <c r="DL89" s="80">
        <v>6</v>
      </c>
      <c r="DS89" s="79" t="s">
        <v>77</v>
      </c>
      <c r="DT89" s="80">
        <v>5</v>
      </c>
      <c r="DU89" s="80">
        <v>3</v>
      </c>
      <c r="DV89" s="80">
        <v>10</v>
      </c>
      <c r="DW89" s="80">
        <v>8</v>
      </c>
      <c r="ED89" s="79" t="s">
        <v>77</v>
      </c>
      <c r="EE89" s="80">
        <v>2</v>
      </c>
      <c r="EF89" s="80">
        <v>2</v>
      </c>
      <c r="EG89" s="80">
        <v>3</v>
      </c>
      <c r="EH89" s="80">
        <v>3</v>
      </c>
      <c r="EI89" s="80">
        <v>4</v>
      </c>
      <c r="EJ89" s="80">
        <v>2</v>
      </c>
      <c r="EK89" s="80">
        <v>3</v>
      </c>
      <c r="EL89" s="80">
        <v>4</v>
      </c>
      <c r="EM89" s="80">
        <v>2</v>
      </c>
      <c r="EN89" s="80">
        <v>1</v>
      </c>
    </row>
    <row r="90" ht="14.25">
      <c r="B90" s="71"/>
      <c r="C90" s="72"/>
      <c r="D90" s="73"/>
      <c r="E90" s="72"/>
      <c r="F90" s="73"/>
      <c r="G90" s="74"/>
      <c r="H90" s="16"/>
      <c r="I90" s="16"/>
      <c r="J90" s="69"/>
      <c r="K90" s="69"/>
      <c r="L90" s="69"/>
      <c r="M90" s="69"/>
      <c r="N90" s="69"/>
      <c r="O90" s="69"/>
      <c r="P90" s="69"/>
      <c r="Q90" s="69"/>
      <c r="R90" s="69"/>
      <c r="U90" s="16"/>
      <c r="V90" s="16"/>
      <c r="W90" s="16"/>
      <c r="X90" s="16"/>
      <c r="Y90" s="16"/>
      <c r="Z90" s="16"/>
      <c r="AA90" s="16"/>
      <c r="AB90" s="16"/>
      <c r="AC90" s="16"/>
      <c r="AD90" s="16"/>
      <c r="AN90" s="16"/>
      <c r="AO90" s="16"/>
      <c r="AP90" s="79" t="s">
        <v>78</v>
      </c>
      <c r="AQ90" s="108">
        <f>AQ89/($AZ$3-1)</f>
        <v>0.11538461538461539</v>
      </c>
      <c r="AR90" s="108">
        <f>AR89/($AZ$3-1)</f>
        <v>0.15384615384615385</v>
      </c>
      <c r="AS90" s="108">
        <f>AS89/($AZ$3-1)</f>
        <v>0.11538461538461539</v>
      </c>
      <c r="AT90" s="108">
        <f>AT89/($AZ$3-1)</f>
        <v>0.076923076923076927</v>
      </c>
      <c r="AU90" s="108">
        <f>AU89/($AZ$3-1)</f>
        <v>0.11538461538461539</v>
      </c>
      <c r="AV90" s="108">
        <f>AV89/($AZ$3-1)</f>
        <v>0.038461538461538464</v>
      </c>
      <c r="AW90" s="108">
        <f>AW89/($AZ$3-1)</f>
        <v>0.038461538461538464</v>
      </c>
      <c r="AX90" s="108">
        <f>AX89/($AZ$3-1)</f>
        <v>0.11538461538461539</v>
      </c>
      <c r="AY90" s="108">
        <f>AY89/($AZ$3-1)</f>
        <v>0.038461538461538464</v>
      </c>
      <c r="AZ90" s="108">
        <f>AZ89/($AZ$3-1)</f>
        <v>0.076923076923076927</v>
      </c>
      <c r="BA90" s="108">
        <f>BA89/($AZ$3-1)</f>
        <v>0.038461538461538464</v>
      </c>
      <c r="BB90" s="108">
        <f>BB89/($AZ$3-1)</f>
        <v>0.038461538461538464</v>
      </c>
      <c r="BC90" s="108">
        <f>BC89/($AZ$3-1)</f>
        <v>0.038461538461538464</v>
      </c>
      <c r="BD90" s="132"/>
      <c r="BE90" s="60"/>
      <c r="BF90" s="79" t="s">
        <v>78</v>
      </c>
      <c r="BG90" s="108">
        <f>BG89/($AZ$3-1)</f>
        <v>0.076923076923076927</v>
      </c>
      <c r="BH90" s="113">
        <f>BH89/($AZ$3-1)</f>
        <v>0.23076923076923078</v>
      </c>
      <c r="BI90" s="113">
        <f>BI89/($AZ$3-1)</f>
        <v>0.34615384615384615</v>
      </c>
      <c r="BJ90" s="113">
        <f>BJ89/($AZ$3-1)</f>
        <v>0.23076923076923078</v>
      </c>
      <c r="BK90" s="113">
        <f>BK89/($AZ$3-1)</f>
        <v>0.076923076923076927</v>
      </c>
      <c r="BL90" s="113">
        <f>BL89/($AZ$3-1)</f>
        <v>0.038461538461538464</v>
      </c>
      <c r="BM90" s="16"/>
      <c r="BN90" s="16"/>
      <c r="BO90" s="79" t="s">
        <v>78</v>
      </c>
      <c r="BP90" s="108">
        <f>BP89/($AZ$3-1)</f>
        <v>0.038461538461538464</v>
      </c>
      <c r="BQ90" s="113">
        <f>BQ89/($AZ$3-1)</f>
        <v>0.038461538461538464</v>
      </c>
      <c r="BR90" s="113">
        <f>BR89/($AZ$3-1)</f>
        <v>0.076923076923076927</v>
      </c>
      <c r="BS90" s="113">
        <f>BS89/($AZ$3-1)</f>
        <v>0.11538461538461539</v>
      </c>
      <c r="BT90" s="113">
        <f>BT89/($AZ$3-1)</f>
        <v>0.15384615384615385</v>
      </c>
      <c r="BU90" s="113">
        <f>BU89/($AZ$3-1)</f>
        <v>0.26923076923076922</v>
      </c>
      <c r="BV90" s="113">
        <f>BV89/($AZ$3-1)</f>
        <v>0.038461538461538464</v>
      </c>
      <c r="BW90" s="113">
        <f>BW89/($AZ$3-1)</f>
        <v>0.11538461538461539</v>
      </c>
      <c r="BX90" s="113">
        <f>BX89/($AZ$3-1)</f>
        <v>0.038461538461538464</v>
      </c>
      <c r="BY90" s="113">
        <f>BY89/($AZ$3-1)</f>
        <v>0.11538461538461539</v>
      </c>
      <c r="BZ90" s="16"/>
      <c r="CA90" s="16"/>
      <c r="CB90" s="79" t="s">
        <v>78</v>
      </c>
      <c r="CC90" s="108">
        <f>CC89/($AZ$3-1)</f>
        <v>0.038461538461538464</v>
      </c>
      <c r="CD90" s="113">
        <f>CD89/($AZ$3-1)</f>
        <v>0.038461538461538464</v>
      </c>
      <c r="CE90" s="113">
        <f>CE89/($AZ$3-1)</f>
        <v>0.076923076923076927</v>
      </c>
      <c r="CF90" s="113">
        <f>CF89/($AZ$3-1)</f>
        <v>0.19230769230769232</v>
      </c>
      <c r="CG90" s="113">
        <f>CG89/($AZ$3-1)</f>
        <v>0.076923076923076927</v>
      </c>
      <c r="CH90" s="113">
        <f>CH89/($AZ$3-1)</f>
        <v>0.34615384615384615</v>
      </c>
      <c r="CI90" s="113">
        <f>CI89/($AZ$3-1)</f>
        <v>0.11538461538461539</v>
      </c>
      <c r="CJ90" s="113">
        <f>CJ89/($AZ$3-1)</f>
        <v>0.11538461538461539</v>
      </c>
      <c r="CM90" s="79" t="s">
        <v>78</v>
      </c>
      <c r="CN90" s="108">
        <f>CN89/($AZ$3-1)</f>
        <v>0.038461538461538464</v>
      </c>
      <c r="CO90" s="113">
        <f>CO89/($AZ$3-1)</f>
        <v>0.038461538461538464</v>
      </c>
      <c r="CP90" s="113">
        <f>CP89/($AZ$3-1)</f>
        <v>0.038461538461538464</v>
      </c>
      <c r="CQ90" s="113">
        <f>CQ89/($AZ$3-1)</f>
        <v>0.038461538461538464</v>
      </c>
      <c r="CR90" s="113">
        <f>CR89/($AZ$3-1)</f>
        <v>0.076923076923076927</v>
      </c>
      <c r="CS90" s="113">
        <f>CS89/($AZ$3-1)</f>
        <v>0.076923076923076927</v>
      </c>
      <c r="CT90" s="113">
        <f>CT89/($AZ$3-1)</f>
        <v>0.11538461538461539</v>
      </c>
      <c r="CU90" s="113">
        <f>CU89/($AZ$3-1)</f>
        <v>0.038461538461538464</v>
      </c>
      <c r="CV90" s="113">
        <f>CV89/($AZ$3-1)</f>
        <v>0.038461538461538464</v>
      </c>
      <c r="CW90" s="113">
        <f>CW89/($AZ$3-1)</f>
        <v>0.076923076923076927</v>
      </c>
      <c r="CX90" s="113">
        <f>CX89/($AZ$3-1)</f>
        <v>0.038461538461538464</v>
      </c>
      <c r="CY90" s="113">
        <f>CY89/($AZ$3-1)</f>
        <v>0.076923076923076927</v>
      </c>
      <c r="CZ90" s="113">
        <f>CZ89/($AZ$3-1)</f>
        <v>0.076923076923076927</v>
      </c>
      <c r="DA90" s="113">
        <f>DA89/($AZ$3-1)</f>
        <v>0.038461538461538464</v>
      </c>
      <c r="DB90" s="113">
        <f>DB89/($AZ$3-1)</f>
        <v>0.076923076923076927</v>
      </c>
      <c r="DC90" s="113">
        <f>DC89/($AZ$3-1)</f>
        <v>0.038461538461538464</v>
      </c>
      <c r="DD90" s="113">
        <f>DD89/($AZ$3-1)</f>
        <v>0.038461538461538464</v>
      </c>
      <c r="DE90" s="113">
        <f>DE89/($AZ$3-1)</f>
        <v>0.038461538461538464</v>
      </c>
      <c r="DH90" s="79" t="s">
        <v>78</v>
      </c>
      <c r="DI90" s="108">
        <f>DI89/($AZ$3-1)</f>
        <v>0.23076923076923078</v>
      </c>
      <c r="DJ90" s="113">
        <f>DJ89/($AZ$3-1)</f>
        <v>0.34615384615384615</v>
      </c>
      <c r="DK90" s="113">
        <f>DK89/($AZ$3-1)</f>
        <v>0.19230769230769232</v>
      </c>
      <c r="DL90" s="113">
        <f>DL89/($AZ$3-1)</f>
        <v>0.23076923076923078</v>
      </c>
      <c r="DS90" s="79" t="s">
        <v>78</v>
      </c>
      <c r="DT90" s="108">
        <f>DT89/($AZ$3-1)</f>
        <v>0.19230769230769232</v>
      </c>
      <c r="DU90" s="108">
        <f>DU89/($AZ$3-1)</f>
        <v>0.11538461538461539</v>
      </c>
      <c r="DV90" s="108">
        <f>DV89/($AZ$3-1)</f>
        <v>0.38461538461538464</v>
      </c>
      <c r="DW90" s="108">
        <f>DW89/($AZ$3-1)</f>
        <v>0.30769230769230771</v>
      </c>
      <c r="ED90" s="79" t="s">
        <v>78</v>
      </c>
      <c r="EE90" s="108">
        <f>EE89/($AZ$3-1)</f>
        <v>0.076923076923076927</v>
      </c>
      <c r="EF90" s="113">
        <f>EF89/($AZ$3-1)</f>
        <v>0.076923076923076927</v>
      </c>
      <c r="EG90" s="113">
        <f>EG89/($AZ$3-1)</f>
        <v>0.11538461538461539</v>
      </c>
      <c r="EH90" s="113">
        <f>EH89/($AZ$3-1)</f>
        <v>0.11538461538461539</v>
      </c>
      <c r="EI90" s="113">
        <f>EI89/($AZ$3-1)</f>
        <v>0.15384615384615385</v>
      </c>
      <c r="EJ90" s="113">
        <f>EJ89/($AZ$3-1)</f>
        <v>0.076923076923076927</v>
      </c>
      <c r="EK90" s="113">
        <f>EK89/($AZ$3-1)</f>
        <v>0.11538461538461539</v>
      </c>
      <c r="EL90" s="113">
        <f>EL89/($AZ$3-1)</f>
        <v>0.15384615384615385</v>
      </c>
      <c r="EM90" s="113">
        <f>EM89/($AZ$3-1)</f>
        <v>0.076923076923076927</v>
      </c>
      <c r="EN90" s="113">
        <f>EN89/($AZ$3-1)</f>
        <v>0.038461538461538464</v>
      </c>
    </row>
    <row r="91" ht="14.25">
      <c r="B91" s="71"/>
      <c r="C91" s="17"/>
      <c r="D91" s="16"/>
      <c r="E91" s="16"/>
      <c r="F91" s="16"/>
      <c r="G91" s="16"/>
      <c r="H91" s="16"/>
      <c r="I91" s="16"/>
      <c r="J91" s="69"/>
      <c r="K91" s="69"/>
      <c r="L91" s="69"/>
      <c r="M91" s="69"/>
      <c r="N91" s="69"/>
      <c r="O91" s="69"/>
      <c r="P91" s="69"/>
      <c r="Q91" s="69"/>
      <c r="R91" s="69"/>
      <c r="U91" s="16"/>
      <c r="V91" s="16"/>
      <c r="W91" s="16"/>
      <c r="X91" s="16"/>
      <c r="Y91" s="16"/>
      <c r="Z91" s="16"/>
      <c r="AA91" s="16"/>
      <c r="AB91" s="16"/>
      <c r="AC91" s="16"/>
      <c r="AD91" s="16"/>
      <c r="AN91" s="16"/>
      <c r="AO91" s="16"/>
      <c r="AP91" s="16"/>
      <c r="AQ91" s="108">
        <f>AQ90</f>
        <v>0.11538461538461539</v>
      </c>
      <c r="AR91" s="108">
        <f>AR90+AQ91</f>
        <v>0.26923076923076927</v>
      </c>
      <c r="AS91" s="108">
        <f>AS90+AR91</f>
        <v>0.38461538461538469</v>
      </c>
      <c r="AT91" s="108">
        <f>AT90+AS91</f>
        <v>0.46153846153846162</v>
      </c>
      <c r="AU91" s="108">
        <f>AU90+AT91</f>
        <v>0.57692307692307698</v>
      </c>
      <c r="AV91" s="108">
        <f>AV90+AU91</f>
        <v>0.61538461538461542</v>
      </c>
      <c r="AW91" s="108">
        <f>AW90+AV91</f>
        <v>0.65384615384615385</v>
      </c>
      <c r="AX91" s="108">
        <f>AX90+AW91</f>
        <v>0.76923076923076927</v>
      </c>
      <c r="AY91" s="108">
        <f>AY90+AX91</f>
        <v>0.80769230769230771</v>
      </c>
      <c r="AZ91" s="108">
        <f>AZ90+AY91</f>
        <v>0.88461538461538458</v>
      </c>
      <c r="BA91" s="137">
        <f>BA90+AZ91</f>
        <v>0.92307692307692302</v>
      </c>
      <c r="BB91" s="137">
        <f>BB90+BA91</f>
        <v>0.96153846153846145</v>
      </c>
      <c r="BC91" s="137">
        <f>BC90+BB91</f>
        <v>0.99999999999999989</v>
      </c>
      <c r="BD91" s="16"/>
      <c r="BE91" s="16"/>
      <c r="BF91" s="16"/>
      <c r="BG91" s="108">
        <f>BG90</f>
        <v>0.076923076923076927</v>
      </c>
      <c r="BH91" s="108">
        <f>BH90+BG91</f>
        <v>0.30769230769230771</v>
      </c>
      <c r="BI91" s="108">
        <f>BI90+BH91</f>
        <v>0.65384615384615385</v>
      </c>
      <c r="BJ91" s="108">
        <f>BJ90+BI91</f>
        <v>0.88461538461538458</v>
      </c>
      <c r="BK91" s="108">
        <f>BK90+BJ91</f>
        <v>0.96153846153846145</v>
      </c>
      <c r="BL91" s="108">
        <f>BL90+BK91</f>
        <v>0.99999999999999989</v>
      </c>
      <c r="BM91" s="16"/>
      <c r="BN91" s="16"/>
      <c r="BO91" s="138"/>
      <c r="BP91" s="108">
        <f>BP90</f>
        <v>0.038461538461538464</v>
      </c>
      <c r="BQ91" s="108">
        <f>BQ90+BP91</f>
        <v>0.076923076923076927</v>
      </c>
      <c r="BR91" s="113">
        <f>BR90+BQ91</f>
        <v>0.15384615384615385</v>
      </c>
      <c r="BS91" s="113">
        <f>BS90+BR91</f>
        <v>0.26923076923076927</v>
      </c>
      <c r="BT91" s="113">
        <f>BT90+BS91</f>
        <v>0.42307692307692313</v>
      </c>
      <c r="BU91" s="113">
        <f>BU90+BT91</f>
        <v>0.69230769230769229</v>
      </c>
      <c r="BV91" s="113">
        <f>BV90+BU91</f>
        <v>0.73076923076923073</v>
      </c>
      <c r="BW91" s="113">
        <f>BW90+BV91</f>
        <v>0.84615384615384615</v>
      </c>
      <c r="BX91" s="113">
        <f>BX90+BW91</f>
        <v>0.88461538461538458</v>
      </c>
      <c r="BY91" s="113">
        <f>BY90+BX91</f>
        <v>1</v>
      </c>
      <c r="BZ91" s="16"/>
      <c r="CA91" s="16"/>
      <c r="CB91" s="16"/>
      <c r="CC91" s="108">
        <f>CC90</f>
        <v>0.038461538461538464</v>
      </c>
      <c r="CD91" s="108">
        <f>CD90+CC91</f>
        <v>0.076923076923076927</v>
      </c>
      <c r="CE91" s="113">
        <f>CE90+CD91</f>
        <v>0.15384615384615385</v>
      </c>
      <c r="CF91" s="113">
        <f>CF90+CE91</f>
        <v>0.34615384615384615</v>
      </c>
      <c r="CG91" s="113">
        <f>CG90+CF91</f>
        <v>0.42307692307692307</v>
      </c>
      <c r="CH91" s="113">
        <f>CH90+CG91</f>
        <v>0.76923076923076916</v>
      </c>
      <c r="CI91" s="113">
        <f>CI90+CH91</f>
        <v>0.88461538461538458</v>
      </c>
      <c r="CJ91" s="113">
        <f>CJ90+CI91</f>
        <v>1</v>
      </c>
      <c r="CN91" s="107">
        <f>CN90</f>
        <v>0.038461538461538464</v>
      </c>
      <c r="CO91" s="107">
        <f>CN91+CO90</f>
        <v>0.076923076923076927</v>
      </c>
      <c r="CP91" s="112">
        <f>CO91+CP90</f>
        <v>0.11538461538461539</v>
      </c>
      <c r="CQ91" s="112">
        <f>CP91+CQ90</f>
        <v>0.15384615384615385</v>
      </c>
      <c r="CR91" s="112">
        <f>CQ91+CR90</f>
        <v>0.23076923076923078</v>
      </c>
      <c r="CS91" s="112">
        <f>CR91+CS90</f>
        <v>0.30769230769230771</v>
      </c>
      <c r="CT91" s="112">
        <f>CS91+CT90</f>
        <v>0.42307692307692313</v>
      </c>
      <c r="CU91" s="112">
        <f>CT91+CU90</f>
        <v>0.46153846153846156</v>
      </c>
      <c r="CV91" s="112">
        <f>CU91+CV90</f>
        <v>0.5</v>
      </c>
      <c r="CW91" s="112">
        <f>CV91+CW90</f>
        <v>0.57692307692307687</v>
      </c>
      <c r="CX91" s="112">
        <f>CW91+CX90</f>
        <v>0.61538461538461531</v>
      </c>
      <c r="CY91" s="112">
        <f>CX91+CY90</f>
        <v>0.69230769230769229</v>
      </c>
      <c r="CZ91" s="112">
        <f>CY91+CZ90</f>
        <v>0.76923076923076916</v>
      </c>
      <c r="DA91" s="112">
        <f>CZ91+DA90</f>
        <v>0.8076923076923076</v>
      </c>
      <c r="DB91" s="112">
        <f>DA91+DB90</f>
        <v>0.88461538461538458</v>
      </c>
      <c r="DC91" s="112">
        <f>DB91+DC90</f>
        <v>0.92307692307692302</v>
      </c>
      <c r="DD91" s="112">
        <f>DC91+DD90</f>
        <v>0.96153846153846145</v>
      </c>
      <c r="DE91" s="112">
        <f>DD91+DE90</f>
        <v>0.99999999999999989</v>
      </c>
      <c r="DH91" s="123"/>
      <c r="DI91" s="107">
        <f>DI90</f>
        <v>0.23076923076923078</v>
      </c>
      <c r="DJ91" s="107">
        <f>DI91+DJ90</f>
        <v>0.57692307692307687</v>
      </c>
      <c r="DK91" s="112">
        <f>DJ91+DK90</f>
        <v>0.76923076923076916</v>
      </c>
      <c r="DL91" s="112">
        <f>DK91+DL90</f>
        <v>1</v>
      </c>
      <c r="DS91" s="139"/>
      <c r="DT91" s="107">
        <f>DT90</f>
        <v>0.19230769230769232</v>
      </c>
      <c r="DU91" s="107">
        <f>DT91+DU90</f>
        <v>0.30769230769230771</v>
      </c>
      <c r="DV91" s="107">
        <f>DU91+DV90</f>
        <v>0.69230769230769229</v>
      </c>
      <c r="DW91" s="107">
        <f>DV91+DW90</f>
        <v>1</v>
      </c>
      <c r="EE91" s="108">
        <f>EE90</f>
        <v>0.076923076923076927</v>
      </c>
      <c r="EF91" s="108">
        <f>EF90+EE91</f>
        <v>0.15384615384615385</v>
      </c>
      <c r="EG91" s="113">
        <f>EG90+EF91</f>
        <v>0.26923076923076927</v>
      </c>
      <c r="EH91" s="113">
        <f>EH90+EG91</f>
        <v>0.38461538461538469</v>
      </c>
      <c r="EI91" s="113">
        <f>EI90+EH91</f>
        <v>0.53846153846153855</v>
      </c>
      <c r="EJ91" s="113">
        <f>EJ90+EI91</f>
        <v>0.61538461538461542</v>
      </c>
      <c r="EK91" s="113">
        <f>EK90+EJ91</f>
        <v>0.73076923076923084</v>
      </c>
      <c r="EL91" s="113">
        <f>EL90+EK91</f>
        <v>0.88461538461538469</v>
      </c>
      <c r="EM91" s="113">
        <f>EM90+EL91</f>
        <v>0.96153846153846168</v>
      </c>
      <c r="EN91" s="113">
        <f>EN90+EM91</f>
        <v>1.0000000000000002</v>
      </c>
    </row>
    <row r="92" ht="14.25">
      <c r="B92" s="71"/>
      <c r="C92" s="17"/>
      <c r="D92" s="16"/>
      <c r="E92" s="16"/>
      <c r="F92" s="16"/>
      <c r="G92" s="16"/>
      <c r="H92" s="16"/>
      <c r="I92" s="16"/>
      <c r="J92" s="69"/>
      <c r="K92" s="69"/>
      <c r="L92" s="69"/>
      <c r="M92" s="69"/>
      <c r="N92" s="69"/>
      <c r="O92" s="69"/>
      <c r="P92" s="69"/>
      <c r="Q92" s="69"/>
      <c r="R92" s="69"/>
      <c r="U92" s="16"/>
      <c r="V92" s="16"/>
      <c r="W92" s="16"/>
      <c r="X92" s="16"/>
      <c r="Y92" s="16"/>
      <c r="Z92" s="16"/>
      <c r="AA92" s="16"/>
      <c r="AB92" s="16"/>
      <c r="AC92" s="16"/>
      <c r="AD92" s="16"/>
      <c r="AN92" s="16"/>
      <c r="AO92" s="16"/>
      <c r="AP92" s="16"/>
      <c r="AQ92" s="16" t="s">
        <v>49</v>
      </c>
      <c r="AR92" s="16"/>
      <c r="AS92" s="16"/>
      <c r="AT92" s="16"/>
      <c r="AU92" s="16"/>
      <c r="AV92" s="16"/>
      <c r="AW92" s="16"/>
      <c r="AX92" s="16"/>
      <c r="AY92" s="16"/>
      <c r="AZ92" s="16"/>
      <c r="BA92" s="16"/>
      <c r="BB92" s="16"/>
      <c r="BC92" s="16"/>
      <c r="BD92" s="16"/>
      <c r="BE92" s="16"/>
      <c r="BF92" s="16"/>
      <c r="BG92" s="16"/>
      <c r="BH92" s="16"/>
      <c r="BI92" s="16"/>
      <c r="BJ92" s="16"/>
      <c r="BL92" s="16"/>
      <c r="BM92" s="16"/>
      <c r="BN92" s="16"/>
      <c r="BO92" s="16"/>
      <c r="BP92" s="16"/>
      <c r="BQ92" s="16"/>
      <c r="BR92" s="16"/>
      <c r="BS92" s="16"/>
      <c r="BT92" s="16"/>
      <c r="BU92" s="16"/>
      <c r="BV92" s="16"/>
      <c r="BW92" s="16"/>
      <c r="BX92" s="16"/>
      <c r="BY92" s="16"/>
      <c r="BZ92" s="16"/>
      <c r="CA92" s="16"/>
      <c r="CB92" s="16"/>
      <c r="CC92" s="16"/>
      <c r="CD92" s="16"/>
      <c r="CE92" s="16"/>
      <c r="CF92" s="16"/>
      <c r="CG92" s="16"/>
      <c r="CH92" s="16"/>
      <c r="CI92" s="16"/>
    </row>
    <row r="93" ht="14.25">
      <c r="B93" s="71"/>
      <c r="C93" s="17"/>
      <c r="D93" s="16"/>
      <c r="E93" s="16"/>
      <c r="F93" s="16"/>
      <c r="G93" s="16"/>
      <c r="H93" s="16"/>
      <c r="I93" s="16"/>
      <c r="J93" s="69"/>
      <c r="K93" s="69"/>
      <c r="L93" s="69"/>
      <c r="M93" s="69"/>
      <c r="N93" s="69"/>
      <c r="O93" s="69"/>
      <c r="P93" s="69"/>
      <c r="Q93" s="69"/>
      <c r="R93" s="69"/>
      <c r="U93" s="16"/>
      <c r="V93" s="16"/>
      <c r="W93" s="16"/>
      <c r="X93" s="16"/>
      <c r="Y93" s="16"/>
      <c r="Z93" s="16"/>
      <c r="AA93" s="16"/>
      <c r="AB93" s="16"/>
      <c r="AC93" s="16"/>
      <c r="AD93" s="16"/>
      <c r="AN93" s="16"/>
      <c r="AO93" s="16"/>
      <c r="AP93" s="140" t="s">
        <v>79</v>
      </c>
      <c r="AQ93" s="141"/>
      <c r="AR93" s="141"/>
      <c r="AV93" s="16"/>
      <c r="AW93" s="114">
        <v>-2</v>
      </c>
      <c r="AX93" s="114">
        <v>0</v>
      </c>
      <c r="AY93" s="16"/>
      <c r="AZ93" s="16"/>
      <c r="BA93" s="16"/>
      <c r="BB93" s="16"/>
      <c r="BC93" s="16"/>
      <c r="BD93" s="16"/>
      <c r="BE93" s="16"/>
      <c r="BF93" s="140" t="s">
        <v>79</v>
      </c>
      <c r="BG93" s="141"/>
      <c r="BH93" s="141"/>
      <c r="BI93" s="16"/>
      <c r="BJ93" s="16"/>
      <c r="BL93" s="16"/>
      <c r="BM93" s="16"/>
      <c r="BN93" s="16"/>
      <c r="BO93" s="6" t="s">
        <v>79</v>
      </c>
      <c r="BP93" s="6"/>
      <c r="BQ93" s="6"/>
      <c r="BR93" s="16"/>
      <c r="BS93" s="16"/>
      <c r="BT93" s="16"/>
      <c r="BU93" s="16"/>
      <c r="BV93" s="16"/>
      <c r="BW93" s="16"/>
      <c r="BX93" s="16"/>
      <c r="BY93" s="16"/>
      <c r="BZ93" s="16"/>
      <c r="CA93" s="16"/>
      <c r="CB93" s="142" t="s">
        <v>79</v>
      </c>
      <c r="CC93" s="142"/>
      <c r="CD93" s="142"/>
      <c r="CE93" s="16"/>
      <c r="CF93" s="16"/>
      <c r="CG93" s="16"/>
      <c r="CH93" s="16"/>
      <c r="CI93" s="16"/>
      <c r="CM93" s="142" t="s">
        <v>79</v>
      </c>
      <c r="CN93" s="142"/>
      <c r="CO93" s="142"/>
      <c r="DH93" s="142" t="s">
        <v>79</v>
      </c>
      <c r="DI93" s="142"/>
      <c r="DJ93" s="142"/>
      <c r="DS93" s="142" t="s">
        <v>79</v>
      </c>
      <c r="DT93" s="142"/>
      <c r="DU93" s="142"/>
      <c r="ED93" s="142" t="s">
        <v>79</v>
      </c>
      <c r="EE93" s="142"/>
      <c r="EF93" s="142"/>
    </row>
    <row r="94" ht="14.25">
      <c r="B94" s="71"/>
      <c r="C94" s="17"/>
      <c r="D94" s="16"/>
      <c r="E94" s="16"/>
      <c r="F94" s="16"/>
      <c r="G94" s="16"/>
      <c r="H94" s="16"/>
      <c r="I94" s="16"/>
      <c r="J94" s="69"/>
      <c r="K94" s="69"/>
      <c r="L94" s="69"/>
      <c r="M94" s="69"/>
      <c r="N94" s="69"/>
      <c r="O94" s="69"/>
      <c r="P94" s="69"/>
      <c r="Q94" s="69"/>
      <c r="R94" s="69"/>
      <c r="AN94" s="16"/>
      <c r="AO94" s="16"/>
      <c r="AP94" s="143">
        <v>0</v>
      </c>
      <c r="AQ94" s="144" t="s">
        <v>80</v>
      </c>
      <c r="AR94" s="145" t="s">
        <v>81</v>
      </c>
      <c r="AV94" s="16"/>
      <c r="AW94" s="79">
        <v>0</v>
      </c>
      <c r="AX94" s="79">
        <v>0</v>
      </c>
      <c r="AY94" s="16"/>
      <c r="AZ94" s="16"/>
      <c r="BA94" s="16"/>
      <c r="BB94" s="16"/>
      <c r="BC94" s="16"/>
      <c r="BD94" s="16"/>
      <c r="BE94" s="16"/>
      <c r="BF94" s="143">
        <v>0</v>
      </c>
      <c r="BG94" s="144" t="s">
        <v>80</v>
      </c>
      <c r="BH94" s="145" t="s">
        <v>81</v>
      </c>
      <c r="BI94" s="16"/>
      <c r="BJ94" s="114">
        <v>-2</v>
      </c>
      <c r="BK94" s="114">
        <v>0</v>
      </c>
      <c r="BL94" s="16"/>
      <c r="BM94" s="16"/>
      <c r="BN94" s="16"/>
      <c r="BO94" s="143">
        <v>0</v>
      </c>
      <c r="BP94" s="144" t="s">
        <v>80</v>
      </c>
      <c r="BQ94" s="145" t="s">
        <v>81</v>
      </c>
      <c r="BR94" s="16"/>
      <c r="BS94" s="114">
        <v>-2</v>
      </c>
      <c r="BT94" s="114">
        <v>0</v>
      </c>
      <c r="BU94" s="16"/>
      <c r="BV94" s="16"/>
      <c r="BW94" s="16"/>
      <c r="BX94" s="16"/>
      <c r="BY94" s="16"/>
      <c r="BZ94" s="16"/>
      <c r="CA94" s="16"/>
      <c r="CB94" s="143">
        <v>0</v>
      </c>
      <c r="CC94" s="144" t="s">
        <v>80</v>
      </c>
      <c r="CD94" s="145" t="s">
        <v>81</v>
      </c>
      <c r="CE94" s="16"/>
      <c r="CF94" s="114">
        <v>-2</v>
      </c>
      <c r="CG94" s="114">
        <v>0</v>
      </c>
      <c r="CH94" s="16"/>
      <c r="CI94" s="16"/>
      <c r="CM94" s="143">
        <v>0</v>
      </c>
      <c r="CN94" s="144" t="s">
        <v>80</v>
      </c>
      <c r="CO94" s="145" t="s">
        <v>81</v>
      </c>
      <c r="CQ94" s="114">
        <v>-2</v>
      </c>
      <c r="CR94" s="114">
        <v>0</v>
      </c>
      <c r="DH94" s="143">
        <v>0</v>
      </c>
      <c r="DI94" s="144" t="s">
        <v>80</v>
      </c>
      <c r="DJ94" s="145" t="s">
        <v>81</v>
      </c>
      <c r="DL94" s="114">
        <v>-2</v>
      </c>
      <c r="DM94" s="114">
        <v>0</v>
      </c>
      <c r="DS94" s="143">
        <v>0</v>
      </c>
      <c r="DT94" s="144" t="s">
        <v>80</v>
      </c>
      <c r="DU94" s="145" t="s">
        <v>81</v>
      </c>
      <c r="DW94" s="114">
        <v>-2</v>
      </c>
      <c r="DX94" s="114">
        <v>0</v>
      </c>
      <c r="ED94" s="143">
        <v>0</v>
      </c>
      <c r="EE94" s="144" t="s">
        <v>80</v>
      </c>
      <c r="EF94" s="145" t="s">
        <v>82</v>
      </c>
      <c r="EH94" s="114">
        <v>-1</v>
      </c>
      <c r="EI94" s="114">
        <v>1</v>
      </c>
    </row>
    <row r="95" ht="14.25">
      <c r="B95" s="71"/>
      <c r="C95" s="17"/>
      <c r="D95" s="16"/>
      <c r="E95" s="16"/>
      <c r="F95" s="16"/>
      <c r="G95" s="16"/>
      <c r="H95" s="16"/>
      <c r="I95" s="16"/>
      <c r="J95" s="69"/>
      <c r="K95" s="69"/>
      <c r="L95" s="69"/>
      <c r="M95" s="69"/>
      <c r="N95" s="69"/>
      <c r="O95" s="69"/>
      <c r="P95" s="69"/>
      <c r="Q95" s="69"/>
      <c r="R95" s="69"/>
      <c r="AN95" s="16"/>
      <c r="AO95" s="16"/>
      <c r="AP95" s="143">
        <v>0.115384615384615</v>
      </c>
      <c r="AQ95" s="144" t="s">
        <v>80</v>
      </c>
      <c r="AR95" s="145" t="s">
        <v>83</v>
      </c>
      <c r="AV95" s="16"/>
      <c r="AW95" s="16"/>
      <c r="AX95" s="16"/>
      <c r="AY95" s="16"/>
      <c r="AZ95" s="16"/>
      <c r="BA95" s="16"/>
      <c r="BB95" s="16"/>
      <c r="BC95" s="16"/>
      <c r="BD95" s="16"/>
      <c r="BE95" s="16"/>
      <c r="BF95" s="143">
        <v>0.0769230769230769</v>
      </c>
      <c r="BG95" s="144" t="s">
        <v>80</v>
      </c>
      <c r="BH95" s="145" t="s">
        <v>83</v>
      </c>
      <c r="BI95" s="16"/>
      <c r="BJ95" s="79">
        <v>0</v>
      </c>
      <c r="BK95" s="79">
        <v>0</v>
      </c>
      <c r="BL95" s="16"/>
      <c r="BM95" s="16"/>
      <c r="BN95" s="16"/>
      <c r="BO95" s="143">
        <v>0.038461538461538498</v>
      </c>
      <c r="BP95" s="144" t="s">
        <v>80</v>
      </c>
      <c r="BQ95" s="145" t="s">
        <v>83</v>
      </c>
      <c r="BR95" s="16"/>
      <c r="BS95" s="79">
        <v>0</v>
      </c>
      <c r="BT95" s="79">
        <v>0</v>
      </c>
      <c r="BU95" s="16"/>
      <c r="BV95" s="16"/>
      <c r="BW95" s="16"/>
      <c r="BX95" s="16"/>
      <c r="BY95" s="16"/>
      <c r="BZ95" s="16"/>
      <c r="CA95" s="16"/>
      <c r="CB95" s="143">
        <v>0.038461538461538498</v>
      </c>
      <c r="CC95" s="144" t="s">
        <v>80</v>
      </c>
      <c r="CD95" s="145" t="s">
        <v>83</v>
      </c>
      <c r="CE95" s="16"/>
      <c r="CF95" s="79">
        <v>0</v>
      </c>
      <c r="CG95" s="79">
        <v>0</v>
      </c>
      <c r="CH95" s="16"/>
      <c r="CI95" s="16"/>
      <c r="CM95" s="143">
        <v>0.038461538461538498</v>
      </c>
      <c r="CN95" s="144" t="s">
        <v>80</v>
      </c>
      <c r="CO95" s="145" t="s">
        <v>83</v>
      </c>
      <c r="CQ95" s="79">
        <v>0</v>
      </c>
      <c r="CR95" s="79">
        <v>0</v>
      </c>
      <c r="DH95" s="143">
        <v>0.23000000000000001</v>
      </c>
      <c r="DI95" s="144" t="s">
        <v>80</v>
      </c>
      <c r="DJ95" s="145" t="s">
        <v>83</v>
      </c>
      <c r="DL95" s="79">
        <v>0</v>
      </c>
      <c r="DM95" s="79">
        <v>0</v>
      </c>
      <c r="DS95" s="143">
        <v>0.19</v>
      </c>
      <c r="DT95" s="144" t="s">
        <v>80</v>
      </c>
      <c r="DU95" s="145" t="s">
        <v>83</v>
      </c>
      <c r="DW95" s="79">
        <v>0</v>
      </c>
      <c r="DX95" s="79">
        <v>0</v>
      </c>
      <c r="ED95" s="143">
        <v>0.076923076923076927</v>
      </c>
      <c r="EE95" s="144" t="s">
        <v>80</v>
      </c>
      <c r="EF95" s="145" t="s">
        <v>84</v>
      </c>
      <c r="EH95" s="79">
        <v>0</v>
      </c>
      <c r="EI95" s="79">
        <v>0</v>
      </c>
    </row>
    <row r="96" ht="14.25">
      <c r="B96" s="71"/>
      <c r="C96" s="17"/>
      <c r="D96" s="16"/>
      <c r="E96" s="16"/>
      <c r="F96" s="16"/>
      <c r="G96" s="16"/>
      <c r="H96" s="16"/>
      <c r="I96" s="16"/>
      <c r="J96" s="69"/>
      <c r="K96" s="69"/>
      <c r="L96" s="69"/>
      <c r="M96" s="69"/>
      <c r="N96" s="69"/>
      <c r="O96" s="69"/>
      <c r="P96" s="69"/>
      <c r="Q96" s="69"/>
      <c r="R96" s="69"/>
      <c r="AN96" s="16"/>
      <c r="AO96" s="16"/>
      <c r="AP96" s="143">
        <v>0.269230769230769</v>
      </c>
      <c r="AQ96" s="144" t="s">
        <v>80</v>
      </c>
      <c r="AR96" s="145" t="s">
        <v>84</v>
      </c>
      <c r="AV96" s="16"/>
      <c r="AW96" s="114">
        <v>0</v>
      </c>
      <c r="AX96" s="114">
        <v>1</v>
      </c>
      <c r="AY96" s="16"/>
      <c r="AZ96" s="16"/>
      <c r="BA96" s="16"/>
      <c r="BB96" s="16"/>
      <c r="BC96" s="16"/>
      <c r="BD96" s="16"/>
      <c r="BE96" s="16"/>
      <c r="BF96" s="143">
        <v>0.30769230769230771</v>
      </c>
      <c r="BG96" s="144" t="s">
        <v>80</v>
      </c>
      <c r="BH96" s="145" t="s">
        <v>84</v>
      </c>
      <c r="BI96" s="16"/>
      <c r="BJ96" s="16"/>
      <c r="BL96" s="16"/>
      <c r="BM96" s="16"/>
      <c r="BN96" s="16"/>
      <c r="BO96" s="143">
        <v>0.0769230769230769</v>
      </c>
      <c r="BP96" s="144" t="s">
        <v>80</v>
      </c>
      <c r="BQ96" s="145" t="s">
        <v>84</v>
      </c>
      <c r="BR96" s="16"/>
      <c r="BS96" s="16"/>
      <c r="BT96" s="16"/>
      <c r="BU96" s="16"/>
      <c r="BV96" s="16"/>
      <c r="BW96" s="16"/>
      <c r="BX96" s="16"/>
      <c r="BY96" s="16"/>
      <c r="BZ96" s="16"/>
      <c r="CA96" s="16"/>
      <c r="CB96" s="143">
        <v>0.0769230769230769</v>
      </c>
      <c r="CC96" s="144" t="s">
        <v>80</v>
      </c>
      <c r="CD96" s="145" t="s">
        <v>84</v>
      </c>
      <c r="CE96" s="16"/>
      <c r="CF96" s="146"/>
      <c r="CG96" s="146"/>
      <c r="CH96" s="16"/>
      <c r="CI96" s="16"/>
      <c r="CM96" s="143">
        <v>0.0769230769230769</v>
      </c>
      <c r="CN96" s="144" t="s">
        <v>80</v>
      </c>
      <c r="CO96" s="145" t="s">
        <v>85</v>
      </c>
      <c r="CQ96" s="146"/>
      <c r="CR96" s="146"/>
      <c r="DH96" s="143">
        <v>0.57999999999999996</v>
      </c>
      <c r="DI96" s="144" t="s">
        <v>80</v>
      </c>
      <c r="DJ96" s="145" t="s">
        <v>84</v>
      </c>
      <c r="DL96" s="146"/>
      <c r="DM96" s="146"/>
      <c r="DS96" s="143">
        <v>0.31</v>
      </c>
      <c r="DT96" s="144" t="s">
        <v>80</v>
      </c>
      <c r="DU96" s="145" t="s">
        <v>84</v>
      </c>
      <c r="DW96" s="146"/>
      <c r="DX96" s="146"/>
      <c r="ED96" s="143">
        <v>0.15384615384615385</v>
      </c>
      <c r="EE96" s="144" t="s">
        <v>80</v>
      </c>
      <c r="EF96" s="145" t="s">
        <v>86</v>
      </c>
      <c r="EH96" s="146"/>
      <c r="EI96" s="146"/>
    </row>
    <row r="97" ht="14.25">
      <c r="B97" s="71"/>
      <c r="C97" s="17"/>
      <c r="D97" s="16"/>
      <c r="E97" s="16"/>
      <c r="F97" s="16"/>
      <c r="G97" s="16"/>
      <c r="H97" s="16"/>
      <c r="I97" s="16"/>
      <c r="J97" s="69"/>
      <c r="K97" s="69"/>
      <c r="L97" s="69"/>
      <c r="M97" s="69"/>
      <c r="N97" s="69"/>
      <c r="O97" s="69"/>
      <c r="P97" s="69"/>
      <c r="Q97" s="69"/>
      <c r="R97" s="69"/>
      <c r="AN97" s="16"/>
      <c r="AO97" s="16"/>
      <c r="AP97" s="143">
        <v>0.38461538461538469</v>
      </c>
      <c r="AQ97" s="144" t="s">
        <v>80</v>
      </c>
      <c r="AR97" s="145" t="s">
        <v>87</v>
      </c>
      <c r="AV97" s="16"/>
      <c r="AW97" s="79">
        <v>0.12</v>
      </c>
      <c r="AX97" s="79">
        <v>0.12</v>
      </c>
      <c r="AY97" s="16"/>
      <c r="AZ97" s="16"/>
      <c r="BA97" s="16"/>
      <c r="BB97" s="16"/>
      <c r="BC97" s="16"/>
      <c r="BD97" s="16"/>
      <c r="BE97" s="16"/>
      <c r="BF97" s="143">
        <v>0.65384615384615397</v>
      </c>
      <c r="BG97" s="144" t="s">
        <v>80</v>
      </c>
      <c r="BH97" s="145" t="s">
        <v>87</v>
      </c>
      <c r="BI97" s="16"/>
      <c r="BJ97" s="114">
        <v>0</v>
      </c>
      <c r="BK97" s="114">
        <v>1</v>
      </c>
      <c r="BL97" s="16"/>
      <c r="BM97" s="16"/>
      <c r="BN97" s="16"/>
      <c r="BO97" s="143">
        <v>0.15384615384615399</v>
      </c>
      <c r="BP97" s="144" t="s">
        <v>80</v>
      </c>
      <c r="BQ97" s="145" t="s">
        <v>87</v>
      </c>
      <c r="BR97" s="16"/>
      <c r="BS97" s="114">
        <v>0</v>
      </c>
      <c r="BT97" s="114">
        <v>1</v>
      </c>
      <c r="BU97" s="16"/>
      <c r="BV97" s="16"/>
      <c r="BW97" s="16"/>
      <c r="BX97" s="16"/>
      <c r="BY97" s="16"/>
      <c r="BZ97" s="16"/>
      <c r="CA97" s="16"/>
      <c r="CB97" s="143">
        <v>0.15384615384615399</v>
      </c>
      <c r="CC97" s="144" t="s">
        <v>80</v>
      </c>
      <c r="CD97" s="145" t="s">
        <v>87</v>
      </c>
      <c r="CE97" s="16"/>
      <c r="CF97" s="114">
        <v>0</v>
      </c>
      <c r="CG97" s="114">
        <v>1</v>
      </c>
      <c r="CH97" s="16"/>
      <c r="CI97" s="16"/>
      <c r="CM97" s="143">
        <v>0.115384615384615</v>
      </c>
      <c r="CN97" s="144" t="s">
        <v>80</v>
      </c>
      <c r="CO97" s="145" t="s">
        <v>88</v>
      </c>
      <c r="CQ97" s="114">
        <v>0</v>
      </c>
      <c r="CR97" s="114">
        <v>1</v>
      </c>
      <c r="DH97" s="143">
        <v>0.77000000000000002</v>
      </c>
      <c r="DI97" s="144" t="s">
        <v>80</v>
      </c>
      <c r="DJ97" s="145" t="s">
        <v>87</v>
      </c>
      <c r="DL97" s="114">
        <v>0</v>
      </c>
      <c r="DM97" s="114">
        <v>1</v>
      </c>
      <c r="DS97" s="143">
        <v>0.68999999999999995</v>
      </c>
      <c r="DT97" s="144" t="s">
        <v>80</v>
      </c>
      <c r="DU97" s="145" t="s">
        <v>87</v>
      </c>
      <c r="DW97" s="114">
        <v>0</v>
      </c>
      <c r="DX97" s="114">
        <v>1</v>
      </c>
      <c r="ED97" s="143">
        <v>0.26923076923076927</v>
      </c>
      <c r="EE97" s="144" t="s">
        <v>80</v>
      </c>
      <c r="EF97" s="145" t="s">
        <v>89</v>
      </c>
      <c r="EH97" s="114">
        <v>1</v>
      </c>
      <c r="EI97" s="114">
        <v>2</v>
      </c>
    </row>
    <row r="98" ht="14.25">
      <c r="B98" s="71"/>
      <c r="C98" s="17"/>
      <c r="D98" s="16"/>
      <c r="E98" s="16"/>
      <c r="F98" s="16"/>
      <c r="G98" s="16"/>
      <c r="H98" s="16"/>
      <c r="I98" s="16"/>
      <c r="J98" s="69"/>
      <c r="K98" s="69"/>
      <c r="L98" s="69"/>
      <c r="M98" s="69"/>
      <c r="N98" s="69"/>
      <c r="O98" s="69"/>
      <c r="P98" s="69"/>
      <c r="Q98" s="69"/>
      <c r="R98" s="69"/>
      <c r="AN98" s="16"/>
      <c r="AO98" s="16"/>
      <c r="AP98" s="143">
        <v>0.46153846153846162</v>
      </c>
      <c r="AQ98" s="144" t="s">
        <v>80</v>
      </c>
      <c r="AR98" s="145" t="s">
        <v>90</v>
      </c>
      <c r="AV98" s="16"/>
      <c r="AW98" s="16"/>
      <c r="AX98" s="16"/>
      <c r="AY98" s="16"/>
      <c r="AZ98" s="16"/>
      <c r="BA98" s="16"/>
      <c r="BB98" s="16"/>
      <c r="BC98" s="16"/>
      <c r="BD98" s="16"/>
      <c r="BE98" s="16"/>
      <c r="BF98" s="143">
        <v>0.88461538461538458</v>
      </c>
      <c r="BG98" s="144" t="s">
        <v>80</v>
      </c>
      <c r="BH98" s="145" t="s">
        <v>88</v>
      </c>
      <c r="BI98" s="16"/>
      <c r="BJ98" s="147">
        <f>BF95</f>
        <v>0.0769230769230769</v>
      </c>
      <c r="BK98" s="147">
        <f>BF95</f>
        <v>0.0769230769230769</v>
      </c>
      <c r="BL98" s="16"/>
      <c r="BM98" s="16"/>
      <c r="BN98" s="16"/>
      <c r="BO98" s="143">
        <v>0.269230769230769</v>
      </c>
      <c r="BP98" s="144" t="s">
        <v>80</v>
      </c>
      <c r="BQ98" s="145" t="s">
        <v>88</v>
      </c>
      <c r="BR98" s="16"/>
      <c r="BS98" s="147">
        <v>0.038461538461538498</v>
      </c>
      <c r="BT98" s="147">
        <v>0.038461538461538498</v>
      </c>
      <c r="BU98" s="16"/>
      <c r="BV98" s="16"/>
      <c r="BW98" s="16"/>
      <c r="BX98" s="16"/>
      <c r="BY98" s="16"/>
      <c r="BZ98" s="16"/>
      <c r="CA98" s="16"/>
      <c r="CB98" s="143">
        <v>0.34615384615384598</v>
      </c>
      <c r="CC98" s="144" t="s">
        <v>80</v>
      </c>
      <c r="CD98" s="145" t="s">
        <v>88</v>
      </c>
      <c r="CE98" s="16"/>
      <c r="CF98" s="147">
        <v>0.038461538461538498</v>
      </c>
      <c r="CG98" s="147">
        <v>0.038461538461538498</v>
      </c>
      <c r="CH98" s="16"/>
      <c r="CI98" s="16"/>
      <c r="CM98" s="143">
        <v>0.15384615384615399</v>
      </c>
      <c r="CN98" s="144" t="s">
        <v>80</v>
      </c>
      <c r="CO98" s="145" t="s">
        <v>89</v>
      </c>
      <c r="CQ98" s="147">
        <v>0.038461538461538498</v>
      </c>
      <c r="CR98" s="147">
        <v>0.038461538461538498</v>
      </c>
      <c r="DH98" s="143">
        <v>1</v>
      </c>
      <c r="DI98" s="144" t="s">
        <v>80</v>
      </c>
      <c r="DJ98" s="145" t="s">
        <v>91</v>
      </c>
      <c r="DL98" s="148">
        <v>0.23000000000000001</v>
      </c>
      <c r="DM98" s="148">
        <v>0.23000000000000001</v>
      </c>
      <c r="DS98" s="143">
        <v>1</v>
      </c>
      <c r="DT98" s="144" t="s">
        <v>80</v>
      </c>
      <c r="DU98" s="145" t="s">
        <v>91</v>
      </c>
      <c r="DW98" s="148">
        <v>0.19</v>
      </c>
      <c r="DX98" s="148">
        <v>0.19</v>
      </c>
      <c r="ED98" s="143">
        <v>0.38461538461538469</v>
      </c>
      <c r="EE98" s="144" t="s">
        <v>80</v>
      </c>
      <c r="EF98" s="145" t="s">
        <v>92</v>
      </c>
      <c r="EH98" s="148">
        <v>0.076923076923076927</v>
      </c>
      <c r="EI98" s="148">
        <v>0.076923076923076927</v>
      </c>
    </row>
    <row r="99" ht="14.25">
      <c r="B99" s="71"/>
      <c r="C99" s="17"/>
      <c r="D99" s="16"/>
      <c r="E99" s="16"/>
      <c r="F99" s="16"/>
      <c r="G99" s="16"/>
      <c r="H99" s="16"/>
      <c r="I99" s="16"/>
      <c r="J99" s="69"/>
      <c r="K99" s="69"/>
      <c r="L99" s="69"/>
      <c r="M99" s="69"/>
      <c r="N99" s="69"/>
      <c r="O99" s="69"/>
      <c r="P99" s="69"/>
      <c r="Q99" s="69"/>
      <c r="R99" s="69"/>
      <c r="AN99" s="16"/>
      <c r="AO99" s="16"/>
      <c r="AP99" s="143">
        <v>0.57692307692307698</v>
      </c>
      <c r="AQ99" s="144" t="s">
        <v>80</v>
      </c>
      <c r="AR99" s="145" t="s">
        <v>92</v>
      </c>
      <c r="AV99" s="16"/>
      <c r="AW99" s="114">
        <v>1</v>
      </c>
      <c r="AX99" s="114">
        <v>2</v>
      </c>
      <c r="AY99" s="16"/>
      <c r="AZ99" s="16"/>
      <c r="BA99" s="16"/>
      <c r="BB99" s="16"/>
      <c r="BC99" s="16"/>
      <c r="BD99" s="16"/>
      <c r="BE99" s="16"/>
      <c r="BF99" s="143">
        <v>0.96153846153846145</v>
      </c>
      <c r="BG99" s="144" t="s">
        <v>80</v>
      </c>
      <c r="BH99" s="145" t="s">
        <v>89</v>
      </c>
      <c r="BI99" s="16"/>
      <c r="BJ99" s="16"/>
      <c r="BK99" s="16"/>
      <c r="BL99" s="16"/>
      <c r="BM99" s="16"/>
      <c r="BN99" s="16"/>
      <c r="BO99" s="143">
        <v>0.42307692307692302</v>
      </c>
      <c r="BP99" s="144" t="s">
        <v>80</v>
      </c>
      <c r="BQ99" s="145" t="s">
        <v>89</v>
      </c>
      <c r="BR99" s="16"/>
      <c r="BS99" s="16"/>
      <c r="BT99" s="16"/>
      <c r="BU99" s="16"/>
      <c r="BV99" s="16"/>
      <c r="BW99" s="16"/>
      <c r="BX99" s="16"/>
      <c r="BY99" s="16"/>
      <c r="BZ99" s="16"/>
      <c r="CA99" s="16"/>
      <c r="CB99" s="143">
        <v>0.42307692307692307</v>
      </c>
      <c r="CC99" s="144" t="s">
        <v>80</v>
      </c>
      <c r="CD99" s="145" t="s">
        <v>89</v>
      </c>
      <c r="CE99" s="16"/>
      <c r="CF99" s="146"/>
      <c r="CG99" s="146"/>
      <c r="CH99" s="16"/>
      <c r="CI99" s="16"/>
      <c r="CM99" s="143">
        <v>0.230769230769231</v>
      </c>
      <c r="CN99" s="144" t="s">
        <v>80</v>
      </c>
      <c r="CO99" s="145" t="s">
        <v>92</v>
      </c>
      <c r="CQ99" s="146"/>
      <c r="CR99" s="146"/>
      <c r="DL99" s="146"/>
      <c r="DM99" s="146"/>
      <c r="DW99" s="146"/>
      <c r="DX99" s="146"/>
      <c r="ED99" s="143">
        <v>0.53846153846153855</v>
      </c>
      <c r="EE99" s="144" t="s">
        <v>80</v>
      </c>
      <c r="EF99" s="145" t="s">
        <v>93</v>
      </c>
      <c r="EH99" s="146"/>
      <c r="EI99" s="146"/>
    </row>
    <row r="100" ht="14.25">
      <c r="B100" s="71"/>
      <c r="C100" s="17"/>
      <c r="D100" s="16"/>
      <c r="E100" s="16"/>
      <c r="F100" s="16"/>
      <c r="G100" s="16"/>
      <c r="H100" s="16"/>
      <c r="I100" s="16"/>
      <c r="J100" s="69"/>
      <c r="K100" s="69"/>
      <c r="L100" s="69"/>
      <c r="M100" s="69"/>
      <c r="N100" s="69"/>
      <c r="O100" s="69"/>
      <c r="P100" s="69"/>
      <c r="Q100" s="69"/>
      <c r="R100" s="69"/>
      <c r="AP100" s="143">
        <v>0.61538461538461542</v>
      </c>
      <c r="AQ100" s="144" t="s">
        <v>80</v>
      </c>
      <c r="AR100" s="145" t="s">
        <v>93</v>
      </c>
      <c r="AV100" s="16"/>
      <c r="AW100" s="79">
        <v>0.27000000000000002</v>
      </c>
      <c r="AX100" s="79">
        <v>0.27000000000000002</v>
      </c>
      <c r="AY100" s="16"/>
      <c r="AZ100" s="16"/>
      <c r="BA100" s="16"/>
      <c r="BB100" s="16"/>
      <c r="BC100" s="16"/>
      <c r="BD100" s="16"/>
      <c r="BF100" s="143">
        <v>0.99999999999999989</v>
      </c>
      <c r="BG100" s="144" t="s">
        <v>80</v>
      </c>
      <c r="BH100" s="145" t="s">
        <v>94</v>
      </c>
      <c r="BJ100" s="114">
        <v>1</v>
      </c>
      <c r="BK100" s="114">
        <v>2</v>
      </c>
      <c r="BO100" s="143">
        <v>0.69230769230769196</v>
      </c>
      <c r="BP100" s="144" t="s">
        <v>80</v>
      </c>
      <c r="BQ100" s="145" t="s">
        <v>92</v>
      </c>
      <c r="BS100" s="114">
        <v>1</v>
      </c>
      <c r="BT100" s="114">
        <v>2</v>
      </c>
      <c r="CB100" s="143">
        <v>0.76923076923076905</v>
      </c>
      <c r="CC100" s="144" t="s">
        <v>80</v>
      </c>
      <c r="CD100" s="145" t="s">
        <v>92</v>
      </c>
      <c r="CF100" s="114">
        <v>1</v>
      </c>
      <c r="CG100" s="114">
        <v>2</v>
      </c>
      <c r="CM100" s="143">
        <v>0.30769230769230799</v>
      </c>
      <c r="CN100" s="144" t="s">
        <v>80</v>
      </c>
      <c r="CO100" s="145" t="s">
        <v>95</v>
      </c>
      <c r="CQ100" s="114">
        <v>1</v>
      </c>
      <c r="CR100" s="114">
        <v>3</v>
      </c>
      <c r="DL100" s="114">
        <v>1</v>
      </c>
      <c r="DM100" s="114">
        <v>2</v>
      </c>
      <c r="DW100" s="114">
        <v>1</v>
      </c>
      <c r="DX100" s="114">
        <v>2</v>
      </c>
      <c r="ED100" s="143">
        <v>0.61538461538461542</v>
      </c>
      <c r="EE100" s="144" t="s">
        <v>80</v>
      </c>
      <c r="EF100" s="145" t="s">
        <v>96</v>
      </c>
      <c r="EH100" s="114">
        <v>2</v>
      </c>
      <c r="EI100" s="114">
        <v>4</v>
      </c>
    </row>
    <row r="101" ht="14.25">
      <c r="B101" s="71"/>
      <c r="C101" s="17"/>
      <c r="D101" s="16"/>
      <c r="E101" s="16"/>
      <c r="F101" s="16"/>
      <c r="G101" s="16"/>
      <c r="H101" s="16"/>
      <c r="I101" s="16"/>
      <c r="J101" s="69"/>
      <c r="K101" s="69"/>
      <c r="L101" s="69"/>
      <c r="M101" s="69"/>
      <c r="N101" s="69"/>
      <c r="O101" s="69"/>
      <c r="P101" s="69"/>
      <c r="Q101" s="69"/>
      <c r="R101" s="69"/>
      <c r="AP101" s="143">
        <v>0.65384615384615385</v>
      </c>
      <c r="AQ101" s="144" t="s">
        <v>80</v>
      </c>
      <c r="AR101" s="145" t="s">
        <v>97</v>
      </c>
      <c r="AV101" s="16"/>
      <c r="AW101" s="16"/>
      <c r="AX101" s="16"/>
      <c r="AY101" s="16"/>
      <c r="AZ101" s="16"/>
      <c r="BA101" s="16"/>
      <c r="BB101" s="16"/>
      <c r="BC101" s="16"/>
      <c r="BD101" s="16"/>
      <c r="BJ101" s="147">
        <f>BF96</f>
        <v>0.30769230769230771</v>
      </c>
      <c r="BK101" s="147">
        <f>BF96</f>
        <v>0.30769230769230771</v>
      </c>
      <c r="BO101" s="143">
        <v>0.73076923076923095</v>
      </c>
      <c r="BP101" s="144" t="s">
        <v>80</v>
      </c>
      <c r="BQ101" s="145" t="s">
        <v>93</v>
      </c>
      <c r="BS101" s="147">
        <v>0.0769230769230769</v>
      </c>
      <c r="BT101" s="147">
        <v>0.0769230769230769</v>
      </c>
      <c r="CB101" s="143">
        <v>0.88461538461538503</v>
      </c>
      <c r="CC101" s="144" t="s">
        <v>80</v>
      </c>
      <c r="CD101" s="145" t="s">
        <v>95</v>
      </c>
      <c r="CF101" s="147">
        <v>0.0769230769230769</v>
      </c>
      <c r="CG101" s="147">
        <v>0.0769230769230769</v>
      </c>
      <c r="CM101" s="143">
        <v>0.42307692307692302</v>
      </c>
      <c r="CN101" s="144" t="s">
        <v>80</v>
      </c>
      <c r="CO101" s="145" t="s">
        <v>98</v>
      </c>
      <c r="CQ101" s="147">
        <v>0.0769230769230769</v>
      </c>
      <c r="CR101" s="147">
        <v>0.0769230769230769</v>
      </c>
      <c r="DL101" s="148">
        <v>0.57999999999999996</v>
      </c>
      <c r="DM101" s="148">
        <v>0.57999999999999996</v>
      </c>
      <c r="DW101" s="148">
        <v>0.31</v>
      </c>
      <c r="DX101" s="148">
        <v>0.31</v>
      </c>
      <c r="ED101" s="143">
        <v>0.73076923076923084</v>
      </c>
      <c r="EE101" s="144" t="s">
        <v>80</v>
      </c>
      <c r="EF101" s="145" t="s">
        <v>99</v>
      </c>
      <c r="EH101" s="148">
        <v>0.15384615384615385</v>
      </c>
      <c r="EI101" s="148">
        <v>0.15384615384615385</v>
      </c>
    </row>
    <row r="102" ht="14.25">
      <c r="B102" s="71"/>
      <c r="C102" s="17"/>
      <c r="D102" s="16"/>
      <c r="E102" s="16"/>
      <c r="F102" s="16"/>
      <c r="G102" s="16"/>
      <c r="H102" s="16"/>
      <c r="I102" s="16"/>
      <c r="J102" s="69"/>
      <c r="K102" s="69"/>
      <c r="L102" s="69"/>
      <c r="M102" s="69"/>
      <c r="N102" s="69"/>
      <c r="O102" s="69"/>
      <c r="P102" s="69"/>
      <c r="Q102" s="69"/>
      <c r="R102" s="69"/>
      <c r="AP102" s="143">
        <v>0.76923076923076927</v>
      </c>
      <c r="AQ102" s="144" t="s">
        <v>80</v>
      </c>
      <c r="AR102" s="145" t="s">
        <v>100</v>
      </c>
      <c r="AV102" s="16"/>
      <c r="AW102" s="114">
        <v>2</v>
      </c>
      <c r="AX102" s="114">
        <v>3</v>
      </c>
      <c r="AY102" s="16"/>
      <c r="AZ102" s="16"/>
      <c r="BA102" s="16"/>
      <c r="BB102" s="16"/>
      <c r="BC102" s="16"/>
      <c r="BD102" s="16"/>
      <c r="BO102" s="143">
        <v>0.84615384615384603</v>
      </c>
      <c r="BP102" s="144" t="s">
        <v>80</v>
      </c>
      <c r="BQ102" s="145" t="s">
        <v>101</v>
      </c>
      <c r="CB102" s="143">
        <v>1</v>
      </c>
      <c r="CC102" s="144" t="s">
        <v>80</v>
      </c>
      <c r="CD102" s="145" t="s">
        <v>102</v>
      </c>
      <c r="CF102" s="149"/>
      <c r="CG102" s="149"/>
      <c r="CM102" s="143">
        <v>0.46153846153846201</v>
      </c>
      <c r="CN102" s="144" t="s">
        <v>80</v>
      </c>
      <c r="CO102" s="145" t="s">
        <v>103</v>
      </c>
      <c r="CQ102" s="149"/>
      <c r="CR102" s="149"/>
      <c r="DL102" s="149"/>
      <c r="DM102" s="149"/>
      <c r="DW102" s="149"/>
      <c r="DX102" s="149"/>
      <c r="ED102" s="143">
        <v>0.88461538461538469</v>
      </c>
      <c r="EE102" s="144" t="s">
        <v>80</v>
      </c>
      <c r="EF102" s="145" t="s">
        <v>104</v>
      </c>
      <c r="EH102" s="149"/>
      <c r="EI102" s="149"/>
    </row>
    <row r="103" ht="14.25">
      <c r="B103" s="71"/>
      <c r="C103" s="17"/>
      <c r="D103" s="16"/>
      <c r="E103" s="16"/>
      <c r="F103" s="16"/>
      <c r="G103" s="16"/>
      <c r="H103" s="16"/>
      <c r="I103" s="16"/>
      <c r="J103" s="69"/>
      <c r="K103" s="69"/>
      <c r="L103" s="69"/>
      <c r="M103" s="69"/>
      <c r="N103" s="69"/>
      <c r="O103" s="69"/>
      <c r="P103" s="69"/>
      <c r="Q103" s="69"/>
      <c r="R103" s="69"/>
      <c r="AP103" s="143">
        <v>0.80769230769230771</v>
      </c>
      <c r="AQ103" s="144" t="s">
        <v>80</v>
      </c>
      <c r="AR103" s="145" t="s">
        <v>99</v>
      </c>
      <c r="AV103" s="16"/>
      <c r="AW103" s="79">
        <v>0.38</v>
      </c>
      <c r="AX103" s="79">
        <v>0.38</v>
      </c>
      <c r="AY103" s="16"/>
      <c r="AZ103" s="16"/>
      <c r="BA103" s="16"/>
      <c r="BB103" s="16"/>
      <c r="BC103" s="16"/>
      <c r="BD103" s="16"/>
      <c r="BJ103" s="114">
        <v>2</v>
      </c>
      <c r="BK103" s="114">
        <v>3</v>
      </c>
      <c r="BO103" s="143">
        <v>0.88461538461538503</v>
      </c>
      <c r="BP103" s="144" t="s">
        <v>80</v>
      </c>
      <c r="BQ103" s="145" t="s">
        <v>105</v>
      </c>
      <c r="BS103" s="114">
        <v>2</v>
      </c>
      <c r="BT103" s="114">
        <v>3</v>
      </c>
      <c r="CB103" s="6"/>
      <c r="CC103" s="6"/>
      <c r="CD103" s="6"/>
      <c r="CF103" s="114">
        <v>2</v>
      </c>
      <c r="CG103" s="114">
        <v>3</v>
      </c>
      <c r="CM103" s="143">
        <v>0.5</v>
      </c>
      <c r="CN103" s="144" t="s">
        <v>80</v>
      </c>
      <c r="CO103" s="145" t="s">
        <v>106</v>
      </c>
      <c r="CQ103" s="114">
        <v>3</v>
      </c>
      <c r="CR103" s="114">
        <v>4</v>
      </c>
      <c r="DL103" s="114">
        <v>2</v>
      </c>
      <c r="DM103" s="114">
        <v>3</v>
      </c>
      <c r="DW103" s="114">
        <v>2</v>
      </c>
      <c r="DX103" s="114">
        <v>3</v>
      </c>
      <c r="ED103" s="143">
        <v>0.96153846153846168</v>
      </c>
      <c r="EE103" s="144" t="s">
        <v>80</v>
      </c>
      <c r="EF103" s="145" t="s">
        <v>107</v>
      </c>
      <c r="EH103" s="114">
        <v>4</v>
      </c>
      <c r="EI103" s="114">
        <v>5</v>
      </c>
    </row>
    <row r="104" ht="14.25">
      <c r="B104" s="71"/>
      <c r="C104" s="17"/>
      <c r="D104" s="16"/>
      <c r="E104" s="16"/>
      <c r="F104" s="16"/>
      <c r="G104" s="16"/>
      <c r="H104" s="75"/>
      <c r="I104" s="75"/>
      <c r="J104" s="76"/>
      <c r="K104" s="76"/>
      <c r="L104" s="76"/>
      <c r="M104" s="76"/>
      <c r="N104" s="76"/>
      <c r="O104" s="76"/>
      <c r="P104" s="76"/>
      <c r="Q104" s="76"/>
      <c r="R104" s="76"/>
      <c r="AP104" s="143">
        <v>0.88461538461538458</v>
      </c>
      <c r="AQ104" s="144" t="s">
        <v>80</v>
      </c>
      <c r="AR104" s="145" t="s">
        <v>104</v>
      </c>
      <c r="AV104" s="16"/>
      <c r="AW104" s="16"/>
      <c r="AX104" s="16"/>
      <c r="AY104" s="16"/>
      <c r="AZ104" s="16"/>
      <c r="BA104" s="16"/>
      <c r="BB104" s="16"/>
      <c r="BC104" s="16"/>
      <c r="BD104" s="16"/>
      <c r="BJ104" s="147">
        <f>BF97</f>
        <v>0.65384615384615397</v>
      </c>
      <c r="BK104" s="147">
        <f>BF97</f>
        <v>0.65384615384615397</v>
      </c>
      <c r="BO104" s="143">
        <v>1</v>
      </c>
      <c r="BP104" s="144" t="s">
        <v>80</v>
      </c>
      <c r="BQ104" s="145" t="s">
        <v>108</v>
      </c>
      <c r="BS104" s="147">
        <v>0.15384615384615399</v>
      </c>
      <c r="BT104" s="147">
        <v>0.15384615384615399</v>
      </c>
      <c r="CB104" s="6"/>
      <c r="CC104" s="6"/>
      <c r="CD104" s="6"/>
      <c r="CF104" s="147">
        <v>0.15384615384615399</v>
      </c>
      <c r="CG104" s="147">
        <v>0.15384615384615399</v>
      </c>
      <c r="CM104" s="143">
        <v>0.57692307692307698</v>
      </c>
      <c r="CN104" s="144" t="s">
        <v>80</v>
      </c>
      <c r="CO104" s="145" t="s">
        <v>104</v>
      </c>
      <c r="CQ104" s="147">
        <v>0.115384615384615</v>
      </c>
      <c r="CR104" s="147">
        <v>0.115384615384615</v>
      </c>
      <c r="DL104" s="148">
        <v>0.77000000000000002</v>
      </c>
      <c r="DM104" s="148">
        <v>0.77000000000000002</v>
      </c>
      <c r="DW104" s="148">
        <v>0.68999999999999995</v>
      </c>
      <c r="DX104" s="148">
        <v>0.68999999999999995</v>
      </c>
      <c r="ED104" s="143">
        <v>1.0000000000000002</v>
      </c>
      <c r="EE104" s="144" t="s">
        <v>80</v>
      </c>
      <c r="EF104" s="145" t="s">
        <v>109</v>
      </c>
      <c r="EH104" s="148">
        <v>0.26923076923076927</v>
      </c>
      <c r="EI104" s="148">
        <v>0.26923076923076927</v>
      </c>
    </row>
    <row r="105" ht="14.25">
      <c r="B105" s="16"/>
      <c r="C105" s="17"/>
      <c r="D105" s="16"/>
      <c r="E105" s="16"/>
      <c r="F105" s="16"/>
      <c r="G105" s="16"/>
      <c r="H105" s="16"/>
      <c r="I105" s="16"/>
      <c r="AP105" s="143">
        <v>0.92307692307692302</v>
      </c>
      <c r="AQ105" s="144" t="s">
        <v>80</v>
      </c>
      <c r="AR105" s="145" t="s">
        <v>107</v>
      </c>
      <c r="AV105" s="16"/>
      <c r="AW105" s="114">
        <v>3</v>
      </c>
      <c r="AX105" s="114">
        <v>5</v>
      </c>
      <c r="AY105" s="16"/>
      <c r="AZ105" s="16"/>
      <c r="BA105" s="16"/>
      <c r="BB105" s="16"/>
      <c r="BC105" s="16"/>
      <c r="BD105" s="16"/>
      <c r="CF105" s="149"/>
      <c r="CG105" s="149"/>
      <c r="CM105" s="143">
        <v>0.61538461538461497</v>
      </c>
      <c r="CN105" s="144" t="s">
        <v>80</v>
      </c>
      <c r="CO105" s="145" t="s">
        <v>107</v>
      </c>
      <c r="CQ105" s="149"/>
      <c r="CR105" s="149"/>
      <c r="DW105" s="149"/>
      <c r="DX105" s="149"/>
      <c r="EH105" s="149"/>
      <c r="EI105" s="149"/>
    </row>
    <row r="106" ht="14.25">
      <c r="AP106" s="143">
        <v>0.96153846153846145</v>
      </c>
      <c r="AQ106" s="144" t="s">
        <v>80</v>
      </c>
      <c r="AR106" s="145" t="s">
        <v>110</v>
      </c>
      <c r="AV106" s="16"/>
      <c r="AW106" s="79">
        <v>0.46000000000000002</v>
      </c>
      <c r="AX106" s="79">
        <v>0.46000000000000002</v>
      </c>
      <c r="AY106" s="16"/>
      <c r="AZ106" s="16"/>
      <c r="BA106" s="16"/>
      <c r="BB106" s="16"/>
      <c r="BC106" s="16"/>
      <c r="BD106" s="16"/>
      <c r="BJ106" s="114">
        <v>3</v>
      </c>
      <c r="BK106" s="114">
        <v>4</v>
      </c>
      <c r="BS106" s="114">
        <v>3</v>
      </c>
      <c r="BT106" s="114">
        <v>4</v>
      </c>
      <c r="CF106" s="114">
        <v>3</v>
      </c>
      <c r="CG106" s="114">
        <v>4</v>
      </c>
      <c r="CM106" s="143">
        <v>0.69230769230769196</v>
      </c>
      <c r="CN106" s="144" t="s">
        <v>80</v>
      </c>
      <c r="CO106" s="145" t="s">
        <v>111</v>
      </c>
      <c r="CQ106" s="114">
        <v>4</v>
      </c>
      <c r="CR106" s="114">
        <v>5</v>
      </c>
      <c r="DL106" s="114">
        <v>3</v>
      </c>
      <c r="DM106" s="114">
        <v>5</v>
      </c>
      <c r="DW106" s="114">
        <v>3</v>
      </c>
      <c r="DX106" s="114">
        <v>5</v>
      </c>
      <c r="EH106" s="114">
        <v>5</v>
      </c>
      <c r="EI106" s="114">
        <v>6</v>
      </c>
    </row>
    <row r="107" ht="14.25">
      <c r="AP107" s="143">
        <v>0.99999999999999989</v>
      </c>
      <c r="AQ107" s="144" t="s">
        <v>80</v>
      </c>
      <c r="AR107" s="145" t="s">
        <v>112</v>
      </c>
      <c r="AS107" s="16"/>
      <c r="AT107" s="16"/>
      <c r="AU107" s="16"/>
      <c r="AV107" s="16"/>
      <c r="AW107" s="16"/>
      <c r="AX107" s="16"/>
      <c r="AY107" s="16"/>
      <c r="AZ107" s="16"/>
      <c r="BA107" s="16"/>
      <c r="BB107" s="16"/>
      <c r="BC107" s="16"/>
      <c r="BD107" s="16"/>
      <c r="BJ107" s="147">
        <f>BF98</f>
        <v>0.88461538461538458</v>
      </c>
      <c r="BK107" s="147">
        <f>BF98</f>
        <v>0.88461538461538458</v>
      </c>
      <c r="BS107" s="147">
        <v>0.269230769230769</v>
      </c>
      <c r="BT107" s="147">
        <v>0.269230769230769</v>
      </c>
      <c r="CF107" s="147">
        <v>0.34615384615384598</v>
      </c>
      <c r="CG107" s="147">
        <v>0.34615384615384598</v>
      </c>
      <c r="CM107" s="143">
        <v>0.76923076923076905</v>
      </c>
      <c r="CN107" s="144" t="s">
        <v>80</v>
      </c>
      <c r="CO107" s="145" t="s">
        <v>113</v>
      </c>
      <c r="CQ107" s="147">
        <v>0.15384615384615399</v>
      </c>
      <c r="CR107" s="147">
        <v>0.15384615384615399</v>
      </c>
      <c r="DL107" s="148">
        <v>1</v>
      </c>
      <c r="DM107" s="148">
        <v>1</v>
      </c>
      <c r="DW107" s="150">
        <v>1</v>
      </c>
      <c r="DX107" s="148">
        <v>1</v>
      </c>
      <c r="EH107" s="148">
        <v>0.38461538461538469</v>
      </c>
      <c r="EI107" s="148">
        <v>0.38461538461538469</v>
      </c>
    </row>
    <row r="108" ht="14.25">
      <c r="AP108" s="16"/>
      <c r="AQ108" s="16"/>
      <c r="AR108" s="16"/>
      <c r="AS108" s="16"/>
      <c r="AT108" s="16"/>
      <c r="AU108" s="16"/>
      <c r="AV108" s="16"/>
      <c r="AW108" s="114">
        <v>5</v>
      </c>
      <c r="AX108" s="114">
        <v>6</v>
      </c>
      <c r="AY108" s="16"/>
      <c r="AZ108" s="16"/>
      <c r="BA108" s="16"/>
      <c r="BB108" s="16"/>
      <c r="BC108" s="16"/>
      <c r="BD108" s="16"/>
      <c r="CF108" s="149"/>
      <c r="CG108" s="149"/>
      <c r="CM108" s="143">
        <v>0.80769230769230804</v>
      </c>
      <c r="CN108" s="144" t="s">
        <v>80</v>
      </c>
      <c r="CO108" s="145" t="s">
        <v>114</v>
      </c>
      <c r="CQ108" s="149"/>
      <c r="CR108" s="149"/>
      <c r="EH108" s="149"/>
      <c r="EI108" s="149"/>
    </row>
    <row r="109" ht="14.25">
      <c r="AP109" s="16"/>
      <c r="AQ109" s="16"/>
      <c r="AR109" s="16"/>
      <c r="AS109" s="60"/>
      <c r="AT109" s="60"/>
      <c r="AU109" s="60"/>
      <c r="AV109" s="60"/>
      <c r="AW109" s="79">
        <v>0.57999999999999996</v>
      </c>
      <c r="AX109" s="79">
        <v>0.57999999999999996</v>
      </c>
      <c r="AY109" s="60"/>
      <c r="AZ109" s="60"/>
      <c r="BA109" s="60"/>
      <c r="BB109" s="60"/>
      <c r="BC109" s="60"/>
      <c r="BD109" s="60"/>
      <c r="BJ109" s="114">
        <v>4</v>
      </c>
      <c r="BK109" s="114">
        <v>5</v>
      </c>
      <c r="BS109" s="114">
        <v>4</v>
      </c>
      <c r="BT109" s="114">
        <v>5</v>
      </c>
      <c r="CF109" s="114">
        <v>4</v>
      </c>
      <c r="CG109" s="114">
        <v>5</v>
      </c>
      <c r="CM109" s="143">
        <v>0.88461538461538458</v>
      </c>
      <c r="CN109" s="144" t="s">
        <v>80</v>
      </c>
      <c r="CO109" s="145" t="s">
        <v>115</v>
      </c>
      <c r="CQ109" s="114">
        <v>5</v>
      </c>
      <c r="CR109" s="114">
        <v>6</v>
      </c>
      <c r="EH109" s="114">
        <v>6</v>
      </c>
      <c r="EI109" s="114">
        <v>8</v>
      </c>
    </row>
    <row r="110" ht="14.25">
      <c r="AP110" s="16"/>
      <c r="AQ110" s="16"/>
      <c r="AR110" s="16"/>
      <c r="AS110" s="16"/>
      <c r="AT110" s="16"/>
      <c r="AU110" s="16"/>
      <c r="AV110" s="16"/>
      <c r="AW110" s="16"/>
      <c r="AX110" s="16"/>
      <c r="AY110" s="16"/>
      <c r="AZ110" s="16"/>
      <c r="BA110" s="16"/>
      <c r="BB110" s="16"/>
      <c r="BC110" s="16"/>
      <c r="BD110" s="16"/>
      <c r="BJ110" s="147">
        <f>BF99</f>
        <v>0.96153846153846145</v>
      </c>
      <c r="BK110" s="147">
        <f>BF99</f>
        <v>0.96153846153846145</v>
      </c>
      <c r="BS110" s="147">
        <v>0.42307692307692302</v>
      </c>
      <c r="BT110" s="147">
        <v>0.42307692307692302</v>
      </c>
      <c r="CF110" s="147">
        <v>0.42307692307692302</v>
      </c>
      <c r="CG110" s="147">
        <v>0.42307692307692302</v>
      </c>
      <c r="CM110" s="143">
        <v>0.92307692307692302</v>
      </c>
      <c r="CN110" s="144" t="s">
        <v>80</v>
      </c>
      <c r="CO110" s="145" t="s">
        <v>116</v>
      </c>
      <c r="CQ110" s="147">
        <v>0.230769230769231</v>
      </c>
      <c r="CR110" s="147">
        <v>0.230769230769231</v>
      </c>
      <c r="EH110" s="148">
        <v>0.53846153846153855</v>
      </c>
      <c r="EI110" s="148">
        <v>0.53846153846153855</v>
      </c>
    </row>
    <row r="111" ht="14.25">
      <c r="AP111" s="16"/>
      <c r="AQ111" s="16"/>
      <c r="AR111" s="16"/>
      <c r="AS111" s="16"/>
      <c r="AT111" s="16"/>
      <c r="AU111" s="16"/>
      <c r="AV111" s="16"/>
      <c r="AW111" s="114">
        <v>6</v>
      </c>
      <c r="AX111" s="114">
        <v>8</v>
      </c>
      <c r="AY111" s="16"/>
      <c r="AZ111" s="16"/>
      <c r="BA111" s="17"/>
      <c r="BB111" s="17"/>
      <c r="BC111" s="17"/>
      <c r="BD111" s="16"/>
      <c r="CF111" s="149"/>
      <c r="CG111" s="149"/>
      <c r="CM111" s="143">
        <v>0.96153846153846101</v>
      </c>
      <c r="CN111" s="144" t="s">
        <v>80</v>
      </c>
      <c r="CO111" s="145" t="s">
        <v>117</v>
      </c>
      <c r="CQ111" s="149"/>
      <c r="CR111" s="149"/>
      <c r="EH111" s="149"/>
      <c r="EI111" s="149"/>
    </row>
    <row r="112" ht="14.25">
      <c r="AP112" s="16"/>
      <c r="AQ112" s="16"/>
      <c r="AR112" s="16"/>
      <c r="AS112" s="16"/>
      <c r="AT112" s="16"/>
      <c r="AU112" s="16"/>
      <c r="AV112" s="16"/>
      <c r="AW112" s="79">
        <v>0.62</v>
      </c>
      <c r="AX112" s="79">
        <v>0.62</v>
      </c>
      <c r="AY112" s="16"/>
      <c r="AZ112" s="16"/>
      <c r="BA112" s="16"/>
      <c r="BB112" s="16"/>
      <c r="BC112" s="16"/>
      <c r="BD112" s="16"/>
      <c r="BJ112" s="114">
        <v>5</v>
      </c>
      <c r="BK112" s="114">
        <v>7</v>
      </c>
      <c r="BS112" s="114">
        <v>5</v>
      </c>
      <c r="BT112" s="114">
        <v>6</v>
      </c>
      <c r="CF112" s="114">
        <v>5</v>
      </c>
      <c r="CG112" s="114">
        <v>6</v>
      </c>
      <c r="CM112" s="143">
        <v>0.99999999999999989</v>
      </c>
      <c r="CN112" s="144" t="s">
        <v>80</v>
      </c>
      <c r="CO112" s="145" t="s">
        <v>118</v>
      </c>
      <c r="CQ112" s="114">
        <v>6</v>
      </c>
      <c r="CR112" s="114">
        <v>7</v>
      </c>
      <c r="EH112" s="114">
        <v>8</v>
      </c>
      <c r="EI112" s="114">
        <v>10</v>
      </c>
    </row>
    <row r="113" ht="14.25">
      <c r="AP113" s="16"/>
      <c r="AQ113" s="16"/>
      <c r="AR113" s="16"/>
      <c r="AS113" s="16"/>
      <c r="AT113" s="16"/>
      <c r="AU113" s="16"/>
      <c r="AV113" s="16"/>
      <c r="AW113" s="16"/>
      <c r="AX113" s="16"/>
      <c r="AY113" s="16"/>
      <c r="AZ113" s="16"/>
      <c r="BA113" s="16"/>
      <c r="BB113" s="16"/>
      <c r="BC113" s="16"/>
      <c r="BD113" s="16"/>
      <c r="BJ113" s="147">
        <f>BF100</f>
        <v>0.99999999999999989</v>
      </c>
      <c r="BK113" s="147">
        <f>BF100</f>
        <v>0.99999999999999989</v>
      </c>
      <c r="BS113" s="147">
        <v>0.69230769230769196</v>
      </c>
      <c r="BT113" s="147">
        <v>0.69230769230769196</v>
      </c>
      <c r="CF113" s="147">
        <v>0.76923076923076905</v>
      </c>
      <c r="CG113" s="147">
        <v>0.76923076923076905</v>
      </c>
      <c r="CQ113" s="147">
        <v>0.30769230769230799</v>
      </c>
      <c r="CR113" s="147">
        <v>0.30769230769230799</v>
      </c>
      <c r="EH113" s="148">
        <v>0.61538461538461542</v>
      </c>
      <c r="EI113" s="148">
        <v>0.61538461538461542</v>
      </c>
    </row>
    <row r="114" ht="14.25">
      <c r="AP114" s="16"/>
      <c r="AQ114" s="16"/>
      <c r="AR114" s="16"/>
      <c r="AS114" s="16"/>
      <c r="AT114" s="16"/>
      <c r="AU114" s="16"/>
      <c r="AV114" s="16"/>
      <c r="AW114" s="114">
        <v>8</v>
      </c>
      <c r="AX114" s="114">
        <v>9</v>
      </c>
      <c r="AY114" s="16"/>
      <c r="AZ114" s="16"/>
      <c r="BA114" s="16"/>
      <c r="BB114" s="16"/>
      <c r="BC114" s="16"/>
      <c r="BD114" s="16"/>
      <c r="CF114" s="149"/>
      <c r="CG114" s="149"/>
      <c r="CQ114" s="149"/>
      <c r="CR114" s="149"/>
      <c r="EH114" s="149"/>
      <c r="EI114" s="149"/>
    </row>
    <row r="115" ht="14.25">
      <c r="AP115" s="16"/>
      <c r="AQ115" s="16"/>
      <c r="AR115" s="16"/>
      <c r="AS115" s="16"/>
      <c r="AT115" s="16"/>
      <c r="AU115" s="16"/>
      <c r="AV115" s="16"/>
      <c r="AW115" s="79">
        <v>0.65000000000000002</v>
      </c>
      <c r="AX115" s="79">
        <v>0.65000000000000002</v>
      </c>
      <c r="AY115" s="16"/>
      <c r="AZ115" s="16"/>
      <c r="BA115" s="16"/>
      <c r="BB115" s="16"/>
      <c r="BC115" s="16"/>
      <c r="BD115" s="16"/>
      <c r="BS115" s="114">
        <v>6</v>
      </c>
      <c r="BT115" s="114">
        <v>8</v>
      </c>
      <c r="CF115" s="114">
        <v>6</v>
      </c>
      <c r="CG115" s="114">
        <v>7</v>
      </c>
      <c r="CQ115" s="114">
        <v>7</v>
      </c>
      <c r="CR115" s="114">
        <v>9</v>
      </c>
      <c r="EH115" s="114">
        <v>10</v>
      </c>
      <c r="EI115" s="114">
        <v>12</v>
      </c>
    </row>
    <row r="116" ht="14.25">
      <c r="AP116" s="16"/>
      <c r="AQ116" s="16"/>
      <c r="AR116" s="16"/>
      <c r="AS116" s="16"/>
      <c r="AT116" s="16"/>
      <c r="AU116" s="16"/>
      <c r="AV116" s="16"/>
      <c r="AW116" s="16"/>
      <c r="AX116" s="16"/>
      <c r="AY116" s="16"/>
      <c r="AZ116" s="16"/>
      <c r="BA116" s="16"/>
      <c r="BB116" s="16"/>
      <c r="BC116" s="16"/>
      <c r="BD116" s="16"/>
      <c r="BS116" s="147">
        <v>0.73076923076923095</v>
      </c>
      <c r="BT116" s="147">
        <v>0.73076923076923095</v>
      </c>
      <c r="CF116" s="147">
        <v>0.88461538461538503</v>
      </c>
      <c r="CG116" s="147">
        <v>0.88461538461538503</v>
      </c>
      <c r="CQ116" s="147">
        <v>0.42307692307692302</v>
      </c>
      <c r="CR116" s="147">
        <v>0.42307692307692302</v>
      </c>
      <c r="EH116" s="148">
        <v>0.73076923076923084</v>
      </c>
      <c r="EI116" s="148">
        <v>0.73076923076923084</v>
      </c>
    </row>
    <row r="117" ht="14.25">
      <c r="AP117" s="16"/>
      <c r="AQ117" s="16"/>
      <c r="AR117" s="16"/>
      <c r="AS117" s="16"/>
      <c r="AT117" s="16"/>
      <c r="AU117" s="16"/>
      <c r="AV117" s="16"/>
      <c r="AW117" s="114">
        <v>9</v>
      </c>
      <c r="AX117" s="114">
        <v>10</v>
      </c>
      <c r="AY117" s="16"/>
      <c r="AZ117" s="16"/>
      <c r="BA117" s="16"/>
      <c r="BB117" s="16"/>
      <c r="BC117" s="16"/>
      <c r="BD117" s="16"/>
      <c r="CF117" s="149"/>
      <c r="CG117" s="149"/>
      <c r="CQ117" s="149"/>
      <c r="CR117" s="149"/>
      <c r="EH117" s="149"/>
      <c r="EI117" s="149"/>
    </row>
    <row r="118" ht="14.25">
      <c r="AP118" s="16"/>
      <c r="AQ118" s="16"/>
      <c r="AR118" s="16"/>
      <c r="AS118" s="16"/>
      <c r="AT118" s="16"/>
      <c r="AU118" s="16"/>
      <c r="AV118" s="16"/>
      <c r="AW118" s="79">
        <v>0.77000000000000002</v>
      </c>
      <c r="AX118" s="79">
        <v>0.77000000000000002</v>
      </c>
      <c r="AY118" s="16"/>
      <c r="AZ118" s="16"/>
      <c r="BA118" s="16"/>
      <c r="BB118" s="16"/>
      <c r="BC118" s="16"/>
      <c r="BD118" s="16"/>
      <c r="BS118" s="114">
        <v>8</v>
      </c>
      <c r="BT118" s="114">
        <v>23</v>
      </c>
      <c r="CF118" s="114">
        <v>7</v>
      </c>
      <c r="CG118" s="114">
        <v>9</v>
      </c>
      <c r="CQ118" s="114">
        <v>9</v>
      </c>
      <c r="CR118" s="114">
        <v>11</v>
      </c>
      <c r="EH118" s="114">
        <v>12</v>
      </c>
      <c r="EI118" s="114">
        <v>13</v>
      </c>
    </row>
    <row r="119" ht="14.25">
      <c r="BS119" s="147">
        <v>0.84615384615384603</v>
      </c>
      <c r="BT119" s="147">
        <v>0.84615384615384603</v>
      </c>
      <c r="CF119" s="147">
        <v>1</v>
      </c>
      <c r="CG119" s="147">
        <v>1</v>
      </c>
      <c r="CQ119" s="147">
        <v>0.46153846153846201</v>
      </c>
      <c r="CR119" s="147">
        <v>0.46153846153846212</v>
      </c>
      <c r="EH119" s="148">
        <v>0.88461538461538469</v>
      </c>
      <c r="EI119" s="148">
        <v>0.88461538461538469</v>
      </c>
    </row>
    <row r="120" ht="14.25">
      <c r="AW120" s="114">
        <v>10</v>
      </c>
      <c r="AX120" s="114">
        <v>12</v>
      </c>
      <c r="EH120" s="149"/>
      <c r="EI120" s="149"/>
    </row>
    <row r="121" ht="14.25">
      <c r="AW121" s="79">
        <v>0.81000000000000005</v>
      </c>
      <c r="AX121" s="79">
        <v>0.81000000000000005</v>
      </c>
      <c r="BS121" s="114">
        <v>23</v>
      </c>
      <c r="BT121" s="114">
        <v>25</v>
      </c>
      <c r="CQ121" s="114">
        <v>11</v>
      </c>
      <c r="CR121" s="114">
        <v>12</v>
      </c>
      <c r="EH121" s="114">
        <v>13</v>
      </c>
      <c r="EI121" s="114">
        <v>14</v>
      </c>
    </row>
    <row r="122" ht="14.25">
      <c r="BS122" s="147">
        <v>0.88461538461538503</v>
      </c>
      <c r="BT122" s="147">
        <v>0.88461538461538503</v>
      </c>
      <c r="CQ122" s="79">
        <v>0.5</v>
      </c>
      <c r="CR122" s="79">
        <v>0.5</v>
      </c>
      <c r="EH122" s="148">
        <v>0.96153846153846168</v>
      </c>
      <c r="EI122" s="148">
        <v>0.96153846153846168</v>
      </c>
    </row>
    <row r="123" ht="14.25">
      <c r="AW123" s="114">
        <v>12</v>
      </c>
      <c r="AX123" s="114">
        <v>13</v>
      </c>
      <c r="CQ123" s="146"/>
      <c r="CR123" s="146"/>
      <c r="EH123" s="146"/>
      <c r="EI123" s="146"/>
    </row>
    <row r="124" ht="14.25">
      <c r="AW124" s="79">
        <v>0.88</v>
      </c>
      <c r="AX124" s="79">
        <v>0.88</v>
      </c>
      <c r="BS124" s="114">
        <v>25</v>
      </c>
      <c r="BT124" s="114">
        <v>27</v>
      </c>
      <c r="CQ124" s="114">
        <v>12</v>
      </c>
      <c r="CR124" s="114">
        <v>13</v>
      </c>
      <c r="EH124" s="114">
        <v>14</v>
      </c>
      <c r="EI124" s="114">
        <v>16</v>
      </c>
    </row>
    <row r="125" ht="14.25">
      <c r="BS125" s="79">
        <v>1</v>
      </c>
      <c r="BT125" s="79">
        <v>1</v>
      </c>
      <c r="CQ125" s="147">
        <v>0.57692307692307698</v>
      </c>
      <c r="CR125" s="147">
        <v>0.57692307692307698</v>
      </c>
      <c r="EH125" s="148">
        <v>1.0000000000000002</v>
      </c>
      <c r="EI125" s="148">
        <v>1.0000000000000002</v>
      </c>
    </row>
    <row r="126" ht="14.25">
      <c r="AW126" s="114">
        <v>13</v>
      </c>
      <c r="AX126" s="114">
        <v>14</v>
      </c>
      <c r="CQ126" s="146"/>
      <c r="CR126" s="146"/>
      <c r="EH126" s="119"/>
      <c r="EI126" s="119"/>
    </row>
    <row r="127" ht="14.25">
      <c r="AW127" s="79">
        <v>0.92000000000000004</v>
      </c>
      <c r="AX127" s="79">
        <v>0.92000000000000004</v>
      </c>
      <c r="CQ127" s="114">
        <v>13</v>
      </c>
      <c r="CR127" s="114">
        <v>14</v>
      </c>
      <c r="EH127" s="151"/>
      <c r="EI127" s="151"/>
    </row>
    <row r="128" ht="14.25">
      <c r="CQ128" s="147">
        <v>0.61538461538461497</v>
      </c>
      <c r="CR128" s="147">
        <v>0.61538461538461497</v>
      </c>
      <c r="EH128" s="16"/>
      <c r="EI128" s="16"/>
    </row>
    <row r="129" ht="14.25">
      <c r="AW129" s="114">
        <v>14</v>
      </c>
      <c r="AX129" s="114">
        <v>20</v>
      </c>
      <c r="CQ129" s="149"/>
      <c r="CR129" s="149"/>
    </row>
    <row r="130" ht="14.25">
      <c r="AW130" s="79">
        <v>0.95999999999999996</v>
      </c>
      <c r="AX130" s="79">
        <v>0.95999999999999996</v>
      </c>
      <c r="CQ130" s="114">
        <v>14</v>
      </c>
      <c r="CR130" s="114">
        <v>15</v>
      </c>
    </row>
    <row r="131" ht="14.25">
      <c r="CQ131" s="147">
        <v>0.69230769230769196</v>
      </c>
      <c r="CR131" s="147">
        <v>0.68999999999999995</v>
      </c>
    </row>
    <row r="132" ht="14.25">
      <c r="AW132" s="114">
        <v>20</v>
      </c>
      <c r="AX132" s="114">
        <v>22</v>
      </c>
      <c r="CQ132" s="149"/>
      <c r="CR132" s="149"/>
    </row>
    <row r="133" ht="14.25">
      <c r="AW133" s="79">
        <v>1</v>
      </c>
      <c r="AX133" s="79">
        <v>1</v>
      </c>
      <c r="CQ133" s="114">
        <v>15</v>
      </c>
      <c r="CR133" s="114">
        <v>16</v>
      </c>
    </row>
    <row r="134" ht="14.25">
      <c r="CQ134" s="147">
        <v>0.76923076923076905</v>
      </c>
      <c r="CR134" s="147">
        <v>0.76923076923076905</v>
      </c>
    </row>
    <row r="135" ht="14.25">
      <c r="CQ135" s="149"/>
      <c r="CR135" s="149"/>
    </row>
    <row r="136" ht="14.25">
      <c r="CQ136" s="114">
        <v>16</v>
      </c>
      <c r="CR136" s="114">
        <v>18</v>
      </c>
    </row>
    <row r="137" ht="14.25">
      <c r="CQ137" s="147">
        <v>0.81000000000000005</v>
      </c>
      <c r="CR137" s="147">
        <v>0.81000000000000005</v>
      </c>
    </row>
    <row r="138" ht="14.25">
      <c r="CQ138" s="149"/>
      <c r="CR138" s="149"/>
    </row>
    <row r="139" ht="14.25">
      <c r="CQ139" s="114">
        <v>18</v>
      </c>
      <c r="CR139" s="114">
        <v>19</v>
      </c>
    </row>
    <row r="140" ht="14.25">
      <c r="CQ140" s="147">
        <v>0.88</v>
      </c>
      <c r="CR140" s="147">
        <v>0.88</v>
      </c>
    </row>
    <row r="141" ht="14.25">
      <c r="CQ141" s="149"/>
      <c r="CR141" s="149"/>
    </row>
    <row r="142" ht="14.25">
      <c r="CQ142" s="114">
        <v>19</v>
      </c>
      <c r="CR142" s="114">
        <v>20</v>
      </c>
    </row>
    <row r="143" ht="14.25">
      <c r="CQ143" s="147">
        <v>0.92307692307692302</v>
      </c>
      <c r="CR143" s="147">
        <v>0.92307692307692302</v>
      </c>
    </row>
    <row r="144" ht="14.25">
      <c r="CQ144" s="149"/>
      <c r="CR144" s="149"/>
    </row>
    <row r="145" ht="14.25">
      <c r="CQ145" s="114">
        <v>20</v>
      </c>
      <c r="CR145" s="114">
        <v>22</v>
      </c>
    </row>
    <row r="146" ht="14.25">
      <c r="CQ146" s="147">
        <v>0.96153846153846101</v>
      </c>
      <c r="CR146" s="147">
        <v>0.96153846153846101</v>
      </c>
    </row>
    <row r="148" ht="14.25">
      <c r="CQ148" s="114">
        <v>22</v>
      </c>
      <c r="CR148" s="114">
        <v>24</v>
      </c>
    </row>
    <row r="149" ht="14.25">
      <c r="CQ149" s="147">
        <v>1</v>
      </c>
      <c r="CR149" s="147">
        <v>1</v>
      </c>
    </row>
  </sheetData>
  <mergeCells count="77">
    <mergeCell ref="C2:AC2"/>
    <mergeCell ref="AG2:AN2"/>
    <mergeCell ref="BB2:BI2"/>
    <mergeCell ref="C3:E3"/>
    <mergeCell ref="F3:H3"/>
    <mergeCell ref="I3:K3"/>
    <mergeCell ref="L3:N3"/>
    <mergeCell ref="O3:Q3"/>
    <mergeCell ref="R3:T3"/>
    <mergeCell ref="U3:W3"/>
    <mergeCell ref="X3:Z3"/>
    <mergeCell ref="AA3:AC3"/>
    <mergeCell ref="BK3:BM3"/>
    <mergeCell ref="AP36:BC36"/>
    <mergeCell ref="BF36:BL36"/>
    <mergeCell ref="BO36:BY36"/>
    <mergeCell ref="CB36:CJ36"/>
    <mergeCell ref="CM36:DE36"/>
    <mergeCell ref="DH36:DL36"/>
    <mergeCell ref="DS36:DW36"/>
    <mergeCell ref="ED36:EN36"/>
    <mergeCell ref="AP37:BC37"/>
    <mergeCell ref="BF37:BL37"/>
    <mergeCell ref="BO37:BY37"/>
    <mergeCell ref="CB37:CJ37"/>
    <mergeCell ref="CM37:DE37"/>
    <mergeCell ref="DH37:DL37"/>
    <mergeCell ref="DS37:DW37"/>
    <mergeCell ref="ED37:EN37"/>
    <mergeCell ref="AP52:BC52"/>
    <mergeCell ref="BF52:BL52"/>
    <mergeCell ref="BO52:BY52"/>
    <mergeCell ref="CB52:CJ52"/>
    <mergeCell ref="CM52:DE52"/>
    <mergeCell ref="DH52:DL52"/>
    <mergeCell ref="DS52:DW52"/>
    <mergeCell ref="ED52:EN52"/>
    <mergeCell ref="AR57:AR58"/>
    <mergeCell ref="BH57:BH58"/>
    <mergeCell ref="BQ57:BQ58"/>
    <mergeCell ref="CD57:CD58"/>
    <mergeCell ref="CO57:CO58"/>
    <mergeCell ref="DJ57:DJ58"/>
    <mergeCell ref="DU57:DU58"/>
    <mergeCell ref="EF57:EF58"/>
    <mergeCell ref="AR59:AR60"/>
    <mergeCell ref="BH59:BH60"/>
    <mergeCell ref="BQ59:BQ60"/>
    <mergeCell ref="CD59:CD60"/>
    <mergeCell ref="CO59:CO60"/>
    <mergeCell ref="DJ59:DJ60"/>
    <mergeCell ref="DU59:DU60"/>
    <mergeCell ref="EF59:EF60"/>
    <mergeCell ref="AP78:BC78"/>
    <mergeCell ref="BF78:BL78"/>
    <mergeCell ref="BO78:BY78"/>
    <mergeCell ref="CB78:CJ78"/>
    <mergeCell ref="CM78:DE78"/>
    <mergeCell ref="DH78:DL78"/>
    <mergeCell ref="DS78:DW78"/>
    <mergeCell ref="ED78:EN78"/>
    <mergeCell ref="AP87:BC87"/>
    <mergeCell ref="BF87:BL87"/>
    <mergeCell ref="BO87:BY87"/>
    <mergeCell ref="CB87:CJ87"/>
    <mergeCell ref="CM87:DE87"/>
    <mergeCell ref="DH87:DL87"/>
    <mergeCell ref="DS87:DW87"/>
    <mergeCell ref="ED87:EN87"/>
    <mergeCell ref="AP93:AR93"/>
    <mergeCell ref="BF93:BH93"/>
    <mergeCell ref="BO93:BQ93"/>
    <mergeCell ref="CB93:CD93"/>
    <mergeCell ref="CM93:CO93"/>
    <mergeCell ref="DH93:DJ93"/>
    <mergeCell ref="DS93:DU93"/>
    <mergeCell ref="ED93:EF93"/>
  </mergeCell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drawing r:id="rId1"/>
  <extLst>
    <ext xmlns:x14="http://schemas.microsoft.com/office/spreadsheetml/2009/9/main" uri="{78C0D931-6437-407d-A8EE-F0AAD7539E65}">
      <x14:conditionalFormattings>
        <x14:conditionalFormatting xmlns:xm="http://schemas.microsoft.com/office/excel/2006/main">
          <x14:cfRule type="cellIs" priority="17" operator="equal" id="{00640063-00A0-4B9D-A4D3-005C00FA0056}">
            <xm:f>$AQ$8</xm:f>
            <x14:dxf>
              <font>
                <color rgb="FF9C0006"/>
              </font>
              <fill>
                <patternFill patternType="solid">
                  <fgColor rgb="FFFFC7CE"/>
                  <bgColor rgb="FFFFC7CE"/>
                </patternFill>
              </fill>
            </x14:dxf>
          </x14:cfRule>
          <xm:sqref>BD79</xm:sqref>
        </x14:conditionalFormatting>
        <x14:conditionalFormatting xmlns:xm="http://schemas.microsoft.com/office/excel/2006/main">
          <x14:cfRule type="cellIs" priority="17" operator="equal" id="{009A00BC-00C0-44B4-8194-0018007A0043}">
            <xm:f>$AQ$8</xm:f>
            <x14:dxf>
              <font>
                <color rgb="FF9C0006"/>
              </font>
              <fill>
                <patternFill patternType="solid">
                  <fgColor rgb="FFFFC7CE"/>
                  <bgColor rgb="FFFFC7CE"/>
                </patternFill>
              </fill>
            </x14:dxf>
          </x14:cfRule>
          <xm:sqref>BO36 BP36 BQ36 BR36</xm:sqref>
        </x14:conditionalFormatting>
        <x14:conditionalFormatting xmlns:xm="http://schemas.microsoft.com/office/excel/2006/main">
          <x14:cfRule type="cellIs" priority="17" operator="equal" id="{00DF006B-00FC-40E4-AFAC-000D005F004D}">
            <xm:f>$AQ$8</xm:f>
            <x14:dxf>
              <font>
                <color rgb="FF9C0006"/>
              </font>
              <fill>
                <patternFill patternType="solid">
                  <fgColor rgb="FFFFC7CE"/>
                  <bgColor rgb="FFFFC7CE"/>
                </patternFill>
              </fill>
            </x14:dxf>
          </x14:cfRule>
          <xm:sqref>BB80 BB79</xm:sqref>
        </x14:conditionalFormatting>
        <x14:conditionalFormatting xmlns:xm="http://schemas.microsoft.com/office/excel/2006/main">
          <x14:cfRule type="cellIs" priority="17" operator="equal" id="{001200E9-0084-45BC-8713-00760010007C}">
            <xm:f>$AQ$8</xm:f>
            <x14:dxf>
              <font>
                <color rgb="FF9C0006"/>
              </font>
              <fill>
                <patternFill patternType="solid">
                  <fgColor rgb="FFFFC7CE"/>
                  <bgColor rgb="FFFFC7CE"/>
                </patternFill>
              </fill>
            </x14:dxf>
          </x14:cfRule>
          <xm:sqref>BB91</xm:sqref>
        </x14:conditionalFormatting>
        <x14:conditionalFormatting xmlns:xm="http://schemas.microsoft.com/office/excel/2006/main">
          <x14:cfRule type="cellIs" priority="17" operator="equal" id="{00290080-00B1-46E6-99B5-004E0045007E}">
            <xm:f>$AQ$8</xm:f>
            <x14:dxf>
              <font>
                <color rgb="FF9C0006"/>
              </font>
              <fill>
                <patternFill patternType="solid">
                  <fgColor rgb="FFFFC7CE"/>
                  <bgColor rgb="FFFFC7CE"/>
                </patternFill>
              </fill>
            </x14:dxf>
          </x14:cfRule>
          <xm:sqref>BB111</xm:sqref>
        </x14:conditionalFormatting>
        <x14:conditionalFormatting xmlns:xm="http://schemas.microsoft.com/office/excel/2006/main">
          <x14:cfRule type="cellIs" priority="17" operator="equal" id="{00A5007A-00F5-4058-943F-00390098002B}">
            <xm:f>$AQ$8</xm:f>
            <x14:dxf>
              <font>
                <color rgb="FF9C0006"/>
              </font>
              <fill>
                <patternFill patternType="solid">
                  <fgColor rgb="FFFFC7CE"/>
                  <bgColor rgb="FFFFC7CE"/>
                </patternFill>
              </fill>
            </x14:dxf>
          </x14:cfRule>
          <xm:sqref>BB4 BB5 BB6 BB7 BB8 BB9 BB10 BB11 BB12 BB13 BB14 BB15 BB16 BB17 BB18 BB19 BB20 BB21 BB22 BB23 BB24 BB25 BB26 BB27 BB28 BB29 BB30 BB31 BB32 BB33 BB34 BB35 BC4 BC5 BC6 BC7 BC8 BC9 BC10 BC11 BC12 BC13 BC14 BC15 BC16 BC17 BC18 BC19 BC20 BC21 BC22 BC23 BC24 BC25 BC26 BC27 BC28 BC29 BC30 BC31 BC32 BC33 BC34 BC35 BD4 BD5 BD6 BD7 BD8 BD9 BD10 BD11 BD12 BD13 BD14 BD15 BD16 BD17 BD18 BD19 BD20 BD21 BD22 BD23 BD24 BD25 BD26 BD27 BD28 BD29 BD30 BD31 BD32 BD33 BD34 BD35 BE4 BE5 BE6 BE7 BE8 BE9 BE10 BE11 BE12 BE13 BE14 BE15 BE16 BE17 BE18 BE19 BE20 BE21 BE22 BE23 BE24 BE25 BE26 BE27 BE28 BE29 BE30 BE31 BE32 BE33 BE34 BE35 BE36 BE37 BF4 BF5 BF6 BF7 BF8 BF9 BF10 BF11 BF12 BF13 BF14 BF15 BF16 BF17 BF18 BF19 BF20 BF21 BF22 BF23 BF24 BF25 BF26 BF27 BF28 BF29 BF30 BF31 BF32 BF33 BF34 BF35 BF36 BG4 BG5 BG6 BG7 BG8 BG9 BG10 BG11 BG12 BG13 BG14 BG15 BG16 BG17 BG18 BG19 BG20 BG21 BG22 BG23 BG24 BG25 BG26 BG27 BG28 BG29 BG30 BG31 BG32 BG33 BG34 BG35 BG36 BH4 BH5 BH6 BH7 BH8 BH9 BH10 BH11 BH12 BH13 BH14 BH15 BH16 BH17 BH18 BH19 BH20 BH21 BH22 BH23 BH24 BH25 BH26 BH27 BH28 BH29 BH30 BH31 BH32 BH33 BH34 BH35 BH36 BI4 BI5 BI6 BI7 BI8 BI9 BI10 BI11 BI12 BI13 BI14 BI15 BI16 BI17 BI18 BI19 BI20 BI21 BI22 BI23 BI24 BI25 BI26 BI27 BI28 BI29 BI30 BI31 BI32 BI33 BI34 BI35 BI36 BB54 BB53 BD52 BD53</xm:sqref>
        </x14:conditionalFormatting>
        <x14:conditionalFormatting xmlns:xm="http://schemas.microsoft.com/office/excel/2006/main">
          <x14:cfRule type="cellIs" priority="17" operator="equal" id="{00FF0018-003F-4483-9B48-00D400870055}">
            <xm:f>$AQ$8</xm:f>
            <x14:dxf>
              <font>
                <color rgb="FF9C0006"/>
              </font>
              <fill>
                <patternFill patternType="solid">
                  <fgColor rgb="FFFFC7CE"/>
                  <bgColor rgb="FFFFC7CE"/>
                </patternFill>
              </fill>
            </x14:dxf>
          </x14:cfRule>
          <xm:sqref>BD88</xm:sqref>
        </x14:conditionalFormatting>
        <x14:conditionalFormatting xmlns:xm="http://schemas.microsoft.com/office/excel/2006/main">
          <x14:cfRule type="cellIs" priority="17" operator="equal" id="{0091001D-00D0-4013-BD83-00E7008F004F}">
            <xm:f>$AQ$8</xm:f>
            <x14:dxf>
              <font>
                <color rgb="FF9C0006"/>
              </font>
              <fill>
                <patternFill patternType="solid">
                  <fgColor rgb="FFFFC7CE"/>
                  <bgColor rgb="FFFFC7CE"/>
                </patternFill>
              </fill>
            </x14:dxf>
          </x14:cfRule>
          <xm:sqref>BB89 BB88</xm:sqref>
        </x14:conditionalFormatting>
        <x14:conditionalFormatting xmlns:xm="http://schemas.microsoft.com/office/excel/2006/main">
          <x14:cfRule type="cellIs" priority="16" operator="equal" id="{00490025-002C-441D-B2B6-00AC006C0015}">
            <xm:f>$AR$8</xm:f>
            <x14:dxf>
              <font>
                <color rgb="FF9C0006"/>
              </font>
              <fill>
                <patternFill patternType="solid">
                  <fgColor rgb="FFFFC7CE"/>
                  <bgColor rgb="FFFFC7CE"/>
                </patternFill>
              </fill>
            </x14:dxf>
          </x14:cfRule>
          <xm:sqref>BC111</xm:sqref>
        </x14:conditionalFormatting>
        <x14:conditionalFormatting xmlns:xm="http://schemas.microsoft.com/office/excel/2006/main">
          <x14:cfRule type="cellIs" priority="16" operator="equal" id="{00A900C3-00A3-4154-AFE4-0029005E00C5}">
            <xm:f>$AR$8</xm:f>
            <x14:dxf>
              <font>
                <color rgb="FF9C0006"/>
              </font>
              <fill>
                <patternFill patternType="solid">
                  <fgColor rgb="FFFFC7CE"/>
                  <bgColor rgb="FFFFC7CE"/>
                </patternFill>
              </fill>
            </x14:dxf>
          </x14:cfRule>
          <xm:sqref>BC91</xm:sqref>
        </x14:conditionalFormatting>
        <x14:conditionalFormatting xmlns:xm="http://schemas.microsoft.com/office/excel/2006/main">
          <x14:cfRule type="cellIs" priority="16" operator="equal" id="{002600AC-00FB-4FD6-B5CA-00E20097002A}">
            <xm:f>$AR$8</xm:f>
            <x14:dxf>
              <font>
                <color rgb="FF9C0006"/>
              </font>
              <fill>
                <patternFill patternType="solid">
                  <fgColor rgb="FFFFC7CE"/>
                  <bgColor rgb="FFFFC7CE"/>
                </patternFill>
              </fill>
            </x14:dxf>
          </x14:cfRule>
          <xm:sqref>BC54</xm:sqref>
        </x14:conditionalFormatting>
        <x14:conditionalFormatting xmlns:xm="http://schemas.microsoft.com/office/excel/2006/main">
          <x14:cfRule type="cellIs" priority="16" operator="equal" id="{0079002E-004F-4163-A845-00310093008A}">
            <xm:f>$AR$8</xm:f>
            <x14:dxf>
              <font>
                <color rgb="FF9C0006"/>
              </font>
              <fill>
                <patternFill patternType="solid">
                  <fgColor rgb="FFFFC7CE"/>
                  <bgColor rgb="FFFFC7CE"/>
                </patternFill>
              </fill>
            </x14:dxf>
          </x14:cfRule>
          <xm:sqref>BC89</xm:sqref>
        </x14:conditionalFormatting>
        <x14:conditionalFormatting xmlns:xm="http://schemas.microsoft.com/office/excel/2006/main">
          <x14:cfRule type="cellIs" priority="16" operator="equal" id="{00CC0021-0099-4907-953D-007400DA00BB}">
            <xm:f>$AR$8</xm:f>
            <x14:dxf>
              <font>
                <color rgb="FF9C0006"/>
              </font>
              <fill>
                <patternFill patternType="solid">
                  <fgColor rgb="FFFFC7CE"/>
                  <bgColor rgb="FFFFC7CE"/>
                </patternFill>
              </fill>
            </x14:dxf>
          </x14:cfRule>
          <xm:sqref>BC80</xm:sqref>
        </x14:conditionalFormatting>
        <x14:conditionalFormatting xmlns:xm="http://schemas.microsoft.com/office/excel/2006/main">
          <x14:cfRule type="cellIs" priority="14" operator="equal" id="{001700F5-00AC-4AED-8CFE-00E9004A00F8}">
            <xm:f>$AT$8</xm:f>
            <x14:dxf>
              <font>
                <color rgb="FF9C0006"/>
              </font>
              <fill>
                <patternFill patternType="solid">
                  <fgColor rgb="FFFFC7CE"/>
                  <bgColor rgb="FFFFC7CE"/>
                </patternFill>
              </fill>
            </x14:dxf>
          </x14:cfRule>
          <xm:sqref>BE38</xm:sqref>
        </x14:conditionalFormatting>
        <x14:conditionalFormatting xmlns:xm="http://schemas.microsoft.com/office/excel/2006/main">
          <x14:cfRule type="cellIs" priority="9" operator="greaterThan" id="{005C0040-0071-48D2-9D7C-00C400D70043}">
            <xm:f>33</xm:f>
            <x14:dxf>
              <font>
                <color rgb="FF9C0006"/>
              </font>
              <fill>
                <patternFill patternType="solid">
                  <fgColor rgb="FFFFC7CE"/>
                  <bgColor rgb="FFFFC7CE"/>
                </patternFill>
              </fill>
            </x14:dxf>
          </x14:cfRule>
          <xm:sqref>AQ7:AX7</xm:sqref>
        </x14:conditionalFormatting>
        <x14:conditionalFormatting xmlns:xm="http://schemas.microsoft.com/office/excel/2006/main">
          <x14:cfRule type="cellIs" priority="8" operator="equal" id="{007B00E1-0027-47C0-9A35-00F900710004}">
            <xm:f>$AQ$8</xm:f>
            <x14:dxf>
              <font>
                <color rgb="FF9C0006"/>
              </font>
              <fill>
                <patternFill patternType="solid">
                  <fgColor rgb="FFFFC7CE"/>
                  <bgColor rgb="FFFFC7CE"/>
                </patternFill>
              </fill>
            </x14:dxf>
          </x14:cfRule>
          <xm:sqref>BB79</xm:sqref>
        </x14:conditionalFormatting>
        <x14:conditionalFormatting xmlns:xm="http://schemas.microsoft.com/office/excel/2006/main">
          <x14:cfRule type="cellIs" priority="8" operator="equal" id="{00E700D5-0075-4BEF-86C4-005400550002}">
            <xm:f>$AQ$8</xm:f>
            <x14:dxf>
              <font>
                <color rgb="FF9C0006"/>
              </font>
              <fill>
                <patternFill patternType="solid">
                  <fgColor rgb="FFFFC7CE"/>
                  <bgColor rgb="FFFFC7CE"/>
                </patternFill>
              </fill>
            </x14:dxf>
          </x14:cfRule>
          <xm:sqref>BB4:BB35 BB53</xm:sqref>
        </x14:conditionalFormatting>
        <x14:conditionalFormatting xmlns:xm="http://schemas.microsoft.com/office/excel/2006/main">
          <x14:cfRule type="cellIs" priority="8" operator="equal" id="{00AE00C5-0028-406B-8C5B-003300BE00C0}">
            <xm:f>$AQ$8</xm:f>
            <x14:dxf>
              <font>
                <color rgb="FF9C0006"/>
              </font>
              <fill>
                <patternFill patternType="solid">
                  <fgColor rgb="FFFFC7CE"/>
                  <bgColor rgb="FFFFC7CE"/>
                </patternFill>
              </fill>
            </x14:dxf>
          </x14:cfRule>
          <xm:sqref>BB88</xm:sqref>
        </x14:conditionalFormatting>
        <x14:conditionalFormatting xmlns:xm="http://schemas.microsoft.com/office/excel/2006/main">
          <x14:cfRule type="cellIs" priority="7" operator="equal" id="{00FF002E-0008-4AFA-8166-00C8008900FF}">
            <xm:f>$AR$8</xm:f>
            <x14:dxf>
              <font>
                <color rgb="FF9C0006"/>
              </font>
              <fill>
                <patternFill patternType="solid">
                  <fgColor rgb="FFFFC7CE"/>
                  <bgColor rgb="FFFFC7CE"/>
                </patternFill>
              </fill>
            </x14:dxf>
          </x14:cfRule>
          <xm:sqref>BC4:BC35</xm:sqref>
        </x14:conditionalFormatting>
        <x14:conditionalFormatting xmlns:xm="http://schemas.microsoft.com/office/excel/2006/main">
          <x14:cfRule type="cellIs" priority="6" operator="equal" id="{005100B6-0048-434F-A0B7-00670028007A}">
            <xm:f>$AS$8</xm:f>
            <x14:dxf>
              <font>
                <color rgb="FF9C0006"/>
              </font>
              <fill>
                <patternFill patternType="solid">
                  <fgColor rgb="FFFFC7CE"/>
                  <bgColor rgb="FFFFC7CE"/>
                </patternFill>
              </fill>
            </x14:dxf>
          </x14:cfRule>
          <xm:sqref>BD4:BD35 BD52:BD53</xm:sqref>
        </x14:conditionalFormatting>
        <x14:conditionalFormatting xmlns:xm="http://schemas.microsoft.com/office/excel/2006/main">
          <x14:cfRule type="cellIs" priority="6" operator="equal" id="{003F0073-002F-4B7F-89FA-005A000A009D}">
            <xm:f>$AS$8</xm:f>
            <x14:dxf>
              <font>
                <color rgb="FF9C0006"/>
              </font>
              <fill>
                <patternFill patternType="solid">
                  <fgColor rgb="FFFFC7CE"/>
                  <bgColor rgb="FFFFC7CE"/>
                </patternFill>
              </fill>
            </x14:dxf>
          </x14:cfRule>
          <xm:sqref>BD88</xm:sqref>
        </x14:conditionalFormatting>
        <x14:conditionalFormatting xmlns:xm="http://schemas.microsoft.com/office/excel/2006/main">
          <x14:cfRule type="cellIs" priority="6" operator="equal" id="{00CE0007-00B2-4DCE-B766-00ED00A600EE}">
            <xm:f>$AS$8</xm:f>
            <x14:dxf>
              <font>
                <color rgb="FF9C0006"/>
              </font>
              <fill>
                <patternFill patternType="solid">
                  <fgColor rgb="FFFFC7CE"/>
                  <bgColor rgb="FFFFC7CE"/>
                </patternFill>
              </fill>
            </x14:dxf>
          </x14:cfRule>
          <xm:sqref>BD79</xm:sqref>
        </x14:conditionalFormatting>
        <x14:conditionalFormatting xmlns:xm="http://schemas.microsoft.com/office/excel/2006/main">
          <x14:cfRule type="cellIs" priority="5" operator="equal" id="{00520035-00CE-40D8-B785-00A000D0003B}">
            <xm:f>$AT$8</xm:f>
            <x14:dxf>
              <font>
                <color rgb="FF9C0006"/>
              </font>
              <fill>
                <patternFill patternType="solid">
                  <fgColor rgb="FFFFC7CE"/>
                  <bgColor rgb="FFFFC7CE"/>
                </patternFill>
              </fill>
            </x14:dxf>
          </x14:cfRule>
          <xm:sqref>BE4:BE37</xm:sqref>
        </x14:conditionalFormatting>
        <x14:conditionalFormatting xmlns:xm="http://schemas.microsoft.com/office/excel/2006/main">
          <x14:cfRule type="cellIs" priority="4" operator="equal" id="{00810097-0043-42E4-A80C-008D009C00F6}">
            <xm:f>$AU$8</xm:f>
            <x14:dxf>
              <font>
                <color rgb="FF9C0006"/>
              </font>
              <fill>
                <patternFill patternType="solid">
                  <fgColor rgb="FFFFC7CE"/>
                  <bgColor rgb="FFFFC7CE"/>
                </patternFill>
              </fill>
            </x14:dxf>
          </x14:cfRule>
          <xm:sqref>BF4:BF36</xm:sqref>
        </x14:conditionalFormatting>
        <x14:conditionalFormatting xmlns:xm="http://schemas.microsoft.com/office/excel/2006/main">
          <x14:cfRule type="cellIs" priority="4" operator="equal" id="{000F000C-0081-4121-876B-000E00F2004D}">
            <xm:f>$AU$8</xm:f>
            <x14:dxf>
              <font>
                <color rgb="FF9C0006"/>
              </font>
              <fill>
                <patternFill patternType="solid">
                  <fgColor rgb="FFFFC7CE"/>
                  <bgColor rgb="FFFFC7CE"/>
                </patternFill>
              </fill>
            </x14:dxf>
          </x14:cfRule>
          <xm:sqref>BO36</xm:sqref>
        </x14:conditionalFormatting>
        <x14:conditionalFormatting xmlns:xm="http://schemas.microsoft.com/office/excel/2006/main">
          <x14:cfRule type="cellIs" priority="3" operator="equal" id="{00E600C4-0070-4EAB-83A6-006800F90028}">
            <xm:f>$AV$8</xm:f>
            <x14:dxf>
              <font>
                <color rgb="FF9C0006"/>
              </font>
              <fill>
                <patternFill patternType="solid">
                  <fgColor rgb="FFFFC7CE"/>
                  <bgColor rgb="FFFFC7CE"/>
                </patternFill>
              </fill>
            </x14:dxf>
          </x14:cfRule>
          <xm:sqref>BG4:BG36</xm:sqref>
        </x14:conditionalFormatting>
        <x14:conditionalFormatting xmlns:xm="http://schemas.microsoft.com/office/excel/2006/main">
          <x14:cfRule type="cellIs" priority="3" operator="equal" id="{0029006B-0051-4233-AF1A-001C00640040}">
            <xm:f>$AV$8</xm:f>
            <x14:dxf>
              <font>
                <color rgb="FF9C0006"/>
              </font>
              <fill>
                <patternFill patternType="solid">
                  <fgColor rgb="FFFFC7CE"/>
                  <bgColor rgb="FFFFC7CE"/>
                </patternFill>
              </fill>
            </x14:dxf>
          </x14:cfRule>
          <xm:sqref>BP36</xm:sqref>
        </x14:conditionalFormatting>
        <x14:conditionalFormatting xmlns:xm="http://schemas.microsoft.com/office/excel/2006/main">
          <x14:cfRule type="cellIs" priority="2" operator="equal" id="{00880053-0007-433B-ABE6-006F00F800ED}">
            <xm:f>$AW$8</xm:f>
            <x14:dxf>
              <font>
                <color rgb="FF9C0006"/>
              </font>
              <fill>
                <patternFill patternType="solid">
                  <fgColor rgb="FFFFC7CE"/>
                  <bgColor rgb="FFFFC7CE"/>
                </patternFill>
              </fill>
            </x14:dxf>
          </x14:cfRule>
          <xm:sqref>BQ36</xm:sqref>
        </x14:conditionalFormatting>
        <x14:conditionalFormatting xmlns:xm="http://schemas.microsoft.com/office/excel/2006/main">
          <x14:cfRule type="cellIs" priority="2" operator="equal" id="{000A002A-0060-41E2-919C-0054006100F9}">
            <xm:f>$AW$8</xm:f>
            <x14:dxf>
              <font>
                <color rgb="FF9C0006"/>
              </font>
              <fill>
                <patternFill patternType="solid">
                  <fgColor rgb="FFFFC7CE"/>
                  <bgColor rgb="FFFFC7CE"/>
                </patternFill>
              </fill>
            </x14:dxf>
          </x14:cfRule>
          <xm:sqref>BH4:BH36</xm:sqref>
        </x14:conditionalFormatting>
        <x14:conditionalFormatting xmlns:xm="http://schemas.microsoft.com/office/excel/2006/main">
          <x14:cfRule type="cellIs" priority="1" operator="equal" id="{004200EB-00C5-4A02-ACD9-000100920059}">
            <xm:f>$AX$8</xm:f>
            <x14:dxf>
              <font>
                <color rgb="FF9C0006"/>
              </font>
              <fill>
                <patternFill patternType="solid">
                  <fgColor rgb="FFFFC7CE"/>
                  <bgColor rgb="FFFFC7CE"/>
                </patternFill>
              </fill>
            </x14:dxf>
          </x14:cfRule>
          <xm:sqref>BI4:BI36</xm:sqref>
        </x14:conditionalFormatting>
        <x14:conditionalFormatting xmlns:xm="http://schemas.microsoft.com/office/excel/2006/main">
          <x14:cfRule type="cellIs" priority="1" operator="equal" id="{00460086-00C6-4859-83F9-005B0007002A}">
            <xm:f>$AX$8</xm:f>
            <x14:dxf>
              <font>
                <color rgb="FF9C0006"/>
              </font>
              <fill>
                <patternFill patternType="solid">
                  <fgColor rgb="FFFFC7CE"/>
                  <bgColor rgb="FFFFC7CE"/>
                </patternFill>
              </fill>
            </x14:dxf>
          </x14:cfRule>
          <xm:sqref>BR36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ONLYOFFICE/7.1.1.57</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14</cp:revision>
  <dcterms:modified xsi:type="dcterms:W3CDTF">2022-10-28T19:41:04Z</dcterms:modified>
</cp:coreProperties>
</file>