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Расчеты" sheetId="1" state="visible" r:id="rId1"/>
    <sheet name="Регр. все" sheetId="2" state="visible" r:id="rId2"/>
    <sheet name="Регр. инф." sheetId="3" state="visible" r:id="rId3"/>
    <sheet name="Регр. неинф." sheetId="4" state="visible" r:id="rId4"/>
  </sheets>
  <calcPr/>
</workbook>
</file>

<file path=xl/sharedStrings.xml><?xml version="1.0" encoding="utf-8"?>
<sst xmlns="http://schemas.openxmlformats.org/spreadsheetml/2006/main" count="75" uniqueCount="75">
  <si>
    <t>Project</t>
  </si>
  <si>
    <t>TXPG</t>
  </si>
  <si>
    <t xml:space="preserve">Матрица корреляции</t>
  </si>
  <si>
    <t>Employe</t>
  </si>
  <si>
    <t>imironets</t>
  </si>
  <si>
    <t>yremizov</t>
  </si>
  <si>
    <t>ipanov</t>
  </si>
  <si>
    <t>tsosed</t>
  </si>
  <si>
    <t>dchernienko</t>
  </si>
  <si>
    <t>mvarlamov</t>
  </si>
  <si>
    <t>avoloshchuk</t>
  </si>
  <si>
    <t>vgavrilkovich</t>
  </si>
  <si>
    <t>Total</t>
  </si>
  <si>
    <t>#</t>
  </si>
  <si>
    <t>Type</t>
  </si>
  <si>
    <t>Commit</t>
  </si>
  <si>
    <t>Issue</t>
  </si>
  <si>
    <t>Мультиколлинеарность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</si>
  <si>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dchern</t>
    </r>
  </si>
  <si>
    <t>Определитель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</si>
  <si>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vgavr</t>
    </r>
  </si>
  <si>
    <t>χ2</t>
  </si>
  <si>
    <t xml:space="preserve">I = {imironets;yremizov;ipanov;tsosed;mvarlamov;avoloshchuk;vgavrilkovich}</t>
  </si>
  <si>
    <t>χ2набл.</t>
  </si>
  <si>
    <t xml:space="preserve">I' = {dchernienko}</t>
  </si>
  <si>
    <t>Результат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</si>
  <si>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tsosed</t>
    </r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</si>
  <si>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avolo</t>
    </r>
  </si>
  <si>
    <t xml:space="preserve">I = {imironets;yremizov;ipanov;tsosed;mvarlamov;vgavrilkovich}</t>
  </si>
  <si>
    <t xml:space="preserve">I' = {dchernienko;avoloshchuk}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</si>
  <si>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yremizov</t>
    </r>
  </si>
  <si>
    <t xml:space="preserve">I = {imironets;ipanov;tsosed;mvarlamov;vgavrilkovich}</t>
  </si>
  <si>
    <t xml:space="preserve">I' = {dchernienko;avoloshchuk;yremizov}</t>
  </si>
  <si>
    <t>Информ.</t>
  </si>
  <si>
    <t xml:space="preserve">imironets </t>
  </si>
  <si>
    <t xml:space="preserve"> tsosed</t>
  </si>
  <si>
    <t xml:space="preserve"> mvarlamov </t>
  </si>
  <si>
    <t>Неинф.</t>
  </si>
  <si>
    <t xml:space="preserve">ВЫВОД ИТОГОВ ДЛЯ ВСЕХ ФАКТОРОВ</t>
  </si>
  <si>
    <t xml:space="preserve">Регрессионная статистика</t>
  </si>
  <si>
    <t xml:space="preserve">Множественный R</t>
  </si>
  <si>
    <t>R-квадрат</t>
  </si>
  <si>
    <t xml:space="preserve">Нормированный R-квадрат</t>
  </si>
  <si>
    <t xml:space="preserve">Стандартная ошибка</t>
  </si>
  <si>
    <t>Наблюдения</t>
  </si>
  <si>
    <t xml:space="preserve">Дисперсионный анализ</t>
  </si>
  <si>
    <t>df</t>
  </si>
  <si>
    <t>SS</t>
  </si>
  <si>
    <t>MS</t>
  </si>
  <si>
    <t>F</t>
  </si>
  <si>
    <t xml:space="preserve"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</si>
  <si>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</si>
  <si>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</si>
  <si>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</si>
  <si>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</si>
  <si>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</si>
  <si>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</si>
  <si>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 xml:space="preserve">Нижние 95%</t>
  </si>
  <si>
    <t xml:space="preserve">Верхние 95%</t>
  </si>
  <si>
    <t xml:space="preserve">Нижние 95,0%</t>
  </si>
  <si>
    <t xml:space="preserve">Верхние 95,0%</t>
  </si>
  <si>
    <t>Y-пересечение</t>
  </si>
  <si>
    <t xml:space="preserve">Переменная X 1</t>
  </si>
  <si>
    <t xml:space="preserve">Переменная X 2</t>
  </si>
  <si>
    <t xml:space="preserve">Переменная X 3</t>
  </si>
  <si>
    <t xml:space="preserve">Переменная X 4</t>
  </si>
  <si>
    <t xml:space="preserve">Переменная X 5</t>
  </si>
  <si>
    <t xml:space="preserve">Переменная X 6</t>
  </si>
  <si>
    <t xml:space="preserve">Переменная X 7</t>
  </si>
  <si>
    <t xml:space="preserve">Переменная X 8</t>
  </si>
  <si>
    <t xml:space="preserve">ВЫВОД ИТОГОВ ДЛЯ ИНФОРМАТИВНЫХ ФАКТОРОВ</t>
  </si>
  <si>
    <t xml:space="preserve">Нижние 5,0%</t>
  </si>
  <si>
    <t xml:space="preserve">Верхние 5,0%</t>
  </si>
  <si>
    <t xml:space="preserve">ВЫВОД ИТОГОВ</t>
  </si>
  <si>
    <t xml:space="preserve">Для неинформативных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</si>
</sst>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m/d/yy;@"/>
    <numFmt numFmtId="161" formatCode="m/d/yyyy\ h:mm:ss"/>
  </numFmts>
  <fonts count="15">
    <font>
      <name val="Calibri"/>
      <color theme="1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theme="0"/>
      <sz val="11.000000"/>
      <scheme val="minor"/>
    </font>
    <font>
      <name val="Calibri"/>
      <color theme="0" tint="-0.249977111117893"/>
      <sz val="11.000000"/>
      <scheme val="minor"/>
    </font>
    <font>
      <name val="Calibri"/>
      <color theme="0"/>
      <sz val="11.000000"/>
      <scheme val="minor"/>
    </font>
    <font>
      <name val="Calibri"/>
      <color theme="1"/>
      <sz val="10.500000"/>
    </font>
    <font>
      <name val="Calibri"/>
      <color theme="1"/>
      <sz val="11.000000"/>
    </font>
    <font>
      <name val="Calibri"/>
      <color indexed="2"/>
      <sz val="11.000000"/>
      <scheme val="minor"/>
    </font>
    <font>
      <name val="Calibri"/>
      <b/>
      <color theme="1"/>
      <sz val="11.000000"/>
    </font>
    <font>
      <name val="Calibri"/>
      <b/>
      <color theme="1"/>
      <sz val="11.000000"/>
      <scheme val="minor"/>
    </font>
    <font>
      <name val="Droid Sans Mono"/>
      <color rgb="FFD4D4D4"/>
      <sz val="10.500000"/>
    </font>
    <font>
      <name val="Calibri"/>
      <color theme="1" tint="0.249977111117893"/>
      <sz val="11.000000"/>
      <scheme val="minor"/>
    </font>
    <font>
      <name val="Calibri"/>
      <color theme="1" tint="0"/>
      <sz val="11.000000"/>
      <scheme val="minor"/>
    </font>
    <font>
      <name val="Droid Sans Mono"/>
      <color theme="1"/>
      <sz val="10.500000"/>
    </font>
    <font>
      <name val="Calibri"/>
      <i/>
      <color theme="1"/>
      <sz val="11.000000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1" tint="0.34998626667073579"/>
        <bgColor theme="1" tint="0.34998626667073579"/>
      </patternFill>
    </fill>
    <fill>
      <patternFill patternType="none"/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-0.249977111117893"/>
        <bgColor theme="7" tint="-0.249977111117893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</cellStyleXfs>
  <cellXfs count="94">
    <xf fontId="0" fillId="0" borderId="0" numFmtId="0" xfId="0"/>
    <xf fontId="0" fillId="4" borderId="3" numFmtId="0" xfId="0" applyFill="1" applyBorder="1"/>
    <xf fontId="3" fillId="5" borderId="4" numFmtId="0" xfId="0" applyFont="1" applyFill="1" applyBorder="1" applyAlignment="1">
      <alignment horizontal="center"/>
    </xf>
    <xf fontId="3" fillId="5" borderId="0" numFmtId="0" xfId="0" applyFont="1" applyFill="1" applyAlignment="1">
      <alignment horizontal="center"/>
    </xf>
    <xf fontId="0" fillId="6" borderId="5" numFmtId="0" xfId="0" applyFill="1" applyBorder="1"/>
    <xf fontId="4" fillId="5" borderId="0" numFmtId="0" xfId="0" applyFont="1" applyFill="1" applyAlignment="1">
      <alignment horizontal="center"/>
    </xf>
    <xf fontId="4" fillId="7" borderId="0" numFmtId="0" xfId="0" applyFont="1" applyFill="1" applyAlignment="1">
      <alignment horizontal="center"/>
    </xf>
    <xf fontId="0" fillId="0" borderId="0" numFmtId="0" xfId="0"/>
    <xf fontId="0" fillId="0" borderId="0" numFmtId="0" xfId="0" applyAlignment="1">
      <alignment horizontal="center"/>
    </xf>
    <xf fontId="0" fillId="8" borderId="6" numFmtId="0" xfId="0" applyFill="1" applyBorder="1" applyAlignment="1">
      <alignment horizontal="center"/>
    </xf>
    <xf fontId="0" fillId="8" borderId="7" numFmtId="0" xfId="0" applyFill="1" applyBorder="1" applyAlignment="1">
      <alignment horizontal="center"/>
    </xf>
    <xf fontId="0" fillId="8" borderId="8" numFmtId="0" xfId="0" applyFill="1" applyBorder="1" applyAlignment="1">
      <alignment horizontal="center"/>
    </xf>
    <xf fontId="0" fillId="8" borderId="3" numFmtId="0" xfId="0" applyFill="1" applyBorder="1" applyAlignment="1">
      <alignment horizontal="center"/>
    </xf>
    <xf fontId="0" fillId="9" borderId="6" numFmtId="0" xfId="0" applyFill="1" applyBorder="1" applyAlignment="1">
      <alignment horizontal="center"/>
    </xf>
    <xf fontId="0" fillId="9" borderId="7" numFmtId="0" xfId="0" applyFill="1" applyBorder="1" applyAlignment="1">
      <alignment horizontal="center"/>
    </xf>
    <xf fontId="0" fillId="9" borderId="8" numFmtId="0" xfId="0" applyFill="1" applyBorder="1" applyAlignment="1">
      <alignment horizontal="center"/>
    </xf>
    <xf fontId="4" fillId="10" borderId="5" numFmtId="0" xfId="0" applyFont="1" applyFill="1" applyBorder="1" applyAlignment="1">
      <alignment horizontal="right"/>
    </xf>
    <xf fontId="4" fillId="11" borderId="3" numFmtId="0" xfId="0" applyFont="1" applyFill="1" applyBorder="1" applyAlignment="1">
      <alignment horizontal="center"/>
    </xf>
    <xf fontId="0" fillId="11" borderId="0" numFmtId="0" xfId="0" applyFill="1"/>
    <xf fontId="4" fillId="10" borderId="0" numFmtId="0" xfId="0" applyFont="1" applyFill="1" applyAlignment="1">
      <alignment horizontal="right"/>
    </xf>
    <xf fontId="0" fillId="12" borderId="3" numFmtId="0" xfId="0" applyFill="1" applyBorder="1" applyAlignment="1">
      <alignment horizontal="center"/>
    </xf>
    <xf fontId="0" fillId="13" borderId="3" numFmtId="0" xfId="0" applyFill="1" applyBorder="1" applyAlignment="1">
      <alignment horizontal="center"/>
    </xf>
    <xf fontId="0" fillId="14" borderId="3" numFmtId="0" xfId="0" applyFill="1" applyBorder="1" applyAlignment="1">
      <alignment horizontal="center"/>
    </xf>
    <xf fontId="0" fillId="15" borderId="3" numFmtId="0" xfId="0" applyFill="1" applyBorder="1" applyAlignment="1">
      <alignment horizontal="center"/>
    </xf>
    <xf fontId="0" fillId="16" borderId="3" numFmtId="0" xfId="0" applyFill="1" applyBorder="1" applyAlignment="1">
      <alignment horizontal="center"/>
    </xf>
    <xf fontId="0" fillId="17" borderId="3" numFmtId="0" xfId="0" applyFill="1" applyBorder="1" applyAlignment="1">
      <alignment horizontal="center"/>
    </xf>
    <xf fontId="4" fillId="7" borderId="5" numFmtId="0" xfId="0" applyFont="1" applyFill="1" applyBorder="1"/>
    <xf fontId="0" fillId="12" borderId="3" numFmtId="160" xfId="0" applyNumberFormat="1" applyFill="1" applyBorder="1"/>
    <xf fontId="0" fillId="4" borderId="3" numFmtId="0" xfId="0" applyFill="1" applyBorder="1" applyAlignment="1">
      <alignment horizontal="center"/>
    </xf>
    <xf fontId="0" fillId="4" borderId="3" numFmtId="2" xfId="0" applyNumberFormat="1" applyFill="1" applyBorder="1" applyAlignment="1">
      <alignment horizontal="center"/>
    </xf>
    <xf fontId="0" fillId="8" borderId="3" numFmtId="2" xfId="0" applyNumberFormat="1" applyFill="1" applyBorder="1" applyAlignment="1">
      <alignment horizontal="center"/>
    </xf>
    <xf fontId="4" fillId="7" borderId="0" numFmtId="0" xfId="0" applyFont="1" applyFill="1"/>
    <xf fontId="0" fillId="12" borderId="9" numFmtId="0" xfId="0" applyFill="1" applyBorder="1" applyAlignment="1">
      <alignment horizontal="center"/>
    </xf>
    <xf fontId="0" fillId="13" borderId="10" numFmtId="0" xfId="0" applyFill="1" applyBorder="1" applyAlignment="1">
      <alignment horizontal="center"/>
    </xf>
    <xf fontId="0" fillId="14" borderId="11" numFmtId="0" xfId="0" applyFill="1" applyBorder="1" applyAlignment="1">
      <alignment horizontal="center"/>
    </xf>
    <xf fontId="0" fillId="12" borderId="6" numFmtId="0" xfId="0" applyFill="1" applyBorder="1" applyAlignment="1">
      <alignment horizontal="center"/>
    </xf>
    <xf fontId="0" fillId="13" borderId="7" numFmtId="0" xfId="0" applyFill="1" applyBorder="1" applyAlignment="1">
      <alignment horizontal="center"/>
    </xf>
    <xf fontId="0" fillId="12" borderId="7" numFmtId="0" xfId="0" applyFill="1" applyBorder="1" applyAlignment="1">
      <alignment horizontal="center"/>
    </xf>
    <xf fontId="0" fillId="15" borderId="10" numFmtId="0" xfId="0" applyFill="1" applyBorder="1"/>
    <xf fontId="0" fillId="16" borderId="10" numFmtId="0" xfId="0" applyFill="1" applyBorder="1"/>
    <xf fontId="0" fillId="17" borderId="11" numFmtId="0" xfId="0" applyFill="1" applyBorder="1"/>
    <xf fontId="0" fillId="12" borderId="3" numFmtId="2" xfId="0" applyNumberFormat="1" applyFill="1" applyBorder="1" applyAlignment="1">
      <alignment horizontal="center"/>
    </xf>
    <xf fontId="0" fillId="14" borderId="5" numFmtId="0" xfId="0" applyFill="1" applyBorder="1" applyAlignment="1">
      <alignment horizontal="center"/>
    </xf>
    <xf fontId="0" fillId="14" borderId="8" numFmtId="0" xfId="0" applyFill="1" applyBorder="1" applyAlignment="1">
      <alignment horizontal="center"/>
    </xf>
    <xf fontId="5" fillId="12" borderId="9" numFmtId="0" xfId="0" applyFont="1" applyFill="1" applyBorder="1" applyAlignment="1">
      <alignment horizontal="center"/>
    </xf>
    <xf fontId="6" fillId="13" borderId="10" numFmtId="0" xfId="0" applyFont="1" applyFill="1" applyBorder="1" applyAlignment="1">
      <alignment horizontal="center"/>
    </xf>
    <xf fontId="5" fillId="12" borderId="6" numFmtId="0" xfId="0" applyFont="1" applyFill="1" applyBorder="1" applyAlignment="1">
      <alignment horizontal="center"/>
    </xf>
    <xf fontId="5" fillId="13" borderId="7" numFmtId="0" xfId="0" applyFont="1" applyFill="1" applyBorder="1" applyAlignment="1">
      <alignment horizontal="center"/>
    </xf>
    <xf fontId="5" fillId="12" borderId="7" numFmtId="0" xfId="0" applyFont="1" applyFill="1" applyBorder="1" applyAlignment="1">
      <alignment horizontal="center"/>
    </xf>
    <xf fontId="6" fillId="13" borderId="7" numFmtId="0" xfId="0" applyFont="1" applyFill="1" applyBorder="1" applyAlignment="1">
      <alignment horizontal="center"/>
    </xf>
    <xf fontId="7" fillId="12" borderId="3" numFmtId="2" xfId="0" applyNumberFormat="1" applyFont="1" applyFill="1" applyBorder="1" applyAlignment="1">
      <alignment horizontal="center"/>
    </xf>
    <xf fontId="6" fillId="12" borderId="9" numFmtId="0" xfId="0" applyFont="1" applyFill="1" applyBorder="1" applyAlignment="1">
      <alignment horizontal="center"/>
    </xf>
    <xf fontId="0" fillId="6" borderId="0" numFmtId="0" xfId="0" applyFill="1"/>
    <xf fontId="6" fillId="12" borderId="6" numFmtId="0" xfId="0" applyFont="1" applyFill="1" applyBorder="1" applyAlignment="1">
      <alignment horizontal="center"/>
    </xf>
    <xf fontId="0" fillId="12" borderId="12" numFmtId="160" xfId="0" applyNumberFormat="1" applyFill="1" applyBorder="1"/>
    <xf fontId="2" fillId="11" borderId="13" numFmtId="0" xfId="2" applyFont="1" applyFill="1" applyBorder="1" applyAlignment="1">
      <alignment horizontal="center"/>
    </xf>
    <xf fontId="2" fillId="11" borderId="14" numFmtId="0" xfId="2" applyFont="1" applyFill="1" applyBorder="1" applyAlignment="1">
      <alignment horizontal="center"/>
    </xf>
    <xf fontId="0" fillId="0" borderId="0" numFmtId="2" xfId="0" applyNumberFormat="1"/>
    <xf fontId="8" fillId="12" borderId="6" numFmtId="0" xfId="0" applyFont="1" applyFill="1" applyBorder="1" applyAlignment="1">
      <alignment horizontal="center"/>
    </xf>
    <xf fontId="8" fillId="13" borderId="10" numFmtId="0" xfId="0" applyFont="1" applyFill="1" applyBorder="1" applyAlignment="1">
      <alignment horizontal="center"/>
    </xf>
    <xf fontId="9" fillId="14" borderId="11" numFmtId="0" xfId="0" applyFont="1" applyFill="1" applyBorder="1" applyAlignment="1">
      <alignment horizontal="center"/>
    </xf>
    <xf fontId="8" fillId="13" borderId="7" numFmtId="0" xfId="0" applyFont="1" applyFill="1" applyBorder="1" applyAlignment="1">
      <alignment horizontal="center"/>
    </xf>
    <xf fontId="0" fillId="12" borderId="3" numFmtId="2" xfId="0" applyNumberFormat="1" applyFill="1" applyBorder="1"/>
    <xf fontId="0" fillId="12" borderId="3" numFmtId="0" xfId="0" applyFill="1" applyBorder="1"/>
    <xf fontId="6" fillId="12" borderId="15" numFmtId="0" xfId="0" applyFont="1" applyFill="1" applyBorder="1" applyAlignment="1">
      <alignment horizontal="center"/>
    </xf>
    <xf fontId="1" fillId="2" borderId="1" numFmtId="2" xfId="1" applyNumberFormat="1" applyFont="1" applyFill="1" applyBorder="1"/>
    <xf fontId="0" fillId="11" borderId="11" numFmtId="0" xfId="0" applyFill="1" applyBorder="1"/>
    <xf fontId="0" fillId="0" borderId="0" numFmtId="0" xfId="0" applyAlignment="1">
      <alignment horizontal="left"/>
    </xf>
    <xf fontId="10" fillId="6" borderId="0" numFmtId="0" xfId="0" applyFont="1" applyFill="1" applyAlignment="1">
      <alignment horizontal="left"/>
    </xf>
    <xf fontId="4" fillId="6" borderId="0" numFmtId="0" xfId="0" applyFont="1" applyFill="1"/>
    <xf fontId="11" fillId="6" borderId="0" numFmtId="0" xfId="0" applyFont="1" applyFill="1" applyAlignment="1">
      <alignment horizontal="center"/>
    </xf>
    <xf fontId="11" fillId="6" borderId="0" numFmtId="0" xfId="0" applyFont="1" applyFill="1"/>
    <xf fontId="0" fillId="0" borderId="0" numFmtId="161" xfId="0" applyNumberFormat="1"/>
    <xf fontId="0" fillId="0" borderId="0" numFmtId="0" xfId="0"/>
    <xf fontId="12" fillId="12" borderId="3" numFmtId="2" xfId="0" applyNumberFormat="1" applyFont="1" applyFill="1" applyBorder="1" applyAlignment="1">
      <alignment horizontal="center"/>
    </xf>
    <xf fontId="4" fillId="11" borderId="6" numFmtId="0" xfId="0" applyFont="1" applyFill="1" applyBorder="1" applyAlignment="1">
      <alignment horizontal="center"/>
    </xf>
    <xf fontId="1" fillId="2" borderId="16" numFmtId="2" xfId="1" applyNumberFormat="1" applyFont="1" applyFill="1" applyBorder="1" applyAlignment="1">
      <alignment horizontal="center"/>
    </xf>
    <xf fontId="1" fillId="2" borderId="7" numFmtId="2" xfId="1" applyNumberFormat="1" applyFont="1" applyFill="1" applyBorder="1" applyAlignment="1">
      <alignment horizontal="center"/>
    </xf>
    <xf fontId="1" fillId="2" borderId="8" numFmtId="2" xfId="1" applyNumberFormat="1" applyFont="1" applyFill="1" applyBorder="1" applyAlignment="1">
      <alignment horizontal="center"/>
    </xf>
    <xf fontId="6" fillId="6" borderId="0" numFmtId="0" xfId="0" applyFont="1" applyFill="1" applyAlignment="1">
      <alignment horizontal="center"/>
    </xf>
    <xf fontId="0" fillId="6" borderId="0" numFmtId="161" xfId="0" applyNumberFormat="1" applyFill="1"/>
    <xf fontId="4" fillId="6" borderId="0" numFmtId="0" xfId="0" applyFont="1" applyFill="1" applyAlignment="1">
      <alignment vertical="center" wrapText="1"/>
    </xf>
    <xf fontId="4" fillId="6" borderId="0" numFmtId="0" xfId="0" applyFont="1" applyFill="1" applyAlignment="1">
      <alignment wrapText="1"/>
    </xf>
    <xf fontId="0" fillId="6" borderId="0" numFmtId="0" xfId="0" applyFill="1" applyAlignment="1">
      <alignment vertical="center" wrapText="1"/>
    </xf>
    <xf fontId="13" fillId="6" borderId="0" numFmtId="0" xfId="0" applyFont="1" applyFill="1"/>
    <xf fontId="13" fillId="0" borderId="0" numFmtId="0" xfId="0" applyFont="1" applyAlignment="1">
      <alignment horizontal="left"/>
    </xf>
    <xf fontId="14" fillId="0" borderId="17" numFmtId="0" xfId="0" applyFont="1" applyBorder="1" applyAlignment="1">
      <alignment horizontal="centerContinuous"/>
    </xf>
    <xf fontId="0" fillId="0" borderId="18" numFmtId="0" xfId="0" applyBorder="1"/>
    <xf fontId="14" fillId="0" borderId="17" numFmtId="0" xfId="0" applyFont="1" applyBorder="1" applyAlignment="1">
      <alignment horizontal="center"/>
    </xf>
    <xf fontId="0" fillId="0" borderId="0" numFmtId="2" xfId="0" applyNumberFormat="1" applyAlignment="1">
      <alignment horizontal="center"/>
    </xf>
    <xf fontId="0" fillId="0" borderId="18" numFmtId="0" xfId="0" applyBorder="1" applyAlignment="1">
      <alignment horizontal="center"/>
    </xf>
    <xf fontId="0" fillId="0" borderId="0" numFmtId="2" xfId="0" applyNumberFormat="1"/>
    <xf fontId="0" fillId="0" borderId="18" numFmtId="2" xfId="0" applyNumberFormat="1" applyBorder="1" applyAlignment="1">
      <alignment horizontal="center"/>
    </xf>
    <xf fontId="0" fillId="6" borderId="0" numFmtId="0" xfId="0" applyFill="1" applyAlignment="1">
      <alignment horizont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L25" zoomScale="61" workbookViewId="0">
      <selection activeCell="BG30" activeCellId="0" sqref="BG30"/>
    </sheetView>
  </sheetViews>
  <sheetFormatPr defaultRowHeight="14.25"/>
  <cols>
    <col customWidth="1" min="1" max="1" width="3.109375"/>
    <col customWidth="1" min="2" max="2" width="7.88671875"/>
    <col customWidth="1" min="31" max="31" width="3.5546875"/>
    <col customWidth="1" min="32" max="32" width="9.109375"/>
    <col customWidth="1" min="33" max="33" width="6.5546875"/>
    <col customWidth="1" min="34" max="36" width="9.109375"/>
    <col customWidth="1" min="37" max="37" width="11"/>
    <col customWidth="1" min="38" max="38" width="10.88671875"/>
    <col customWidth="1" min="39" max="39" width="12"/>
    <col customWidth="1" min="40" max="40" width="12.109375"/>
    <col customWidth="1" min="41" max="41" width="9.44140625"/>
    <col customWidth="1" min="42" max="42" width="8.88671875"/>
    <col customWidth="1" min="43" max="43" width="9.109375"/>
    <col min="44" max="44" width="9.109375"/>
    <col bestFit="1" min="45" max="45" width="10.88671875"/>
    <col min="46" max="46" width="9.109375"/>
    <col customWidth="1" min="47" max="47" width="11"/>
    <col customWidth="1" min="48" max="48" width="10.88671875"/>
    <col customWidth="1" min="49" max="49" width="12"/>
    <col customWidth="1" min="50" max="50" width="12.109375"/>
    <col customWidth="1" min="54" max="57" width="9.109375"/>
    <col customWidth="1" min="58" max="58" width="11"/>
    <col customWidth="1" min="59" max="59" width="10.88671875"/>
    <col customWidth="1" min="60" max="60" width="12"/>
    <col customWidth="1" min="61" max="61" width="12.109375"/>
  </cols>
  <sheetData>
    <row r="2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4"/>
      <c r="AF2" s="1" t="s">
        <v>0</v>
      </c>
      <c r="AG2" s="5" t="s">
        <v>1</v>
      </c>
      <c r="AH2" s="5"/>
      <c r="AI2" s="5"/>
      <c r="AJ2" s="5"/>
      <c r="AK2" s="5"/>
      <c r="AL2" s="5"/>
      <c r="AM2" s="5"/>
      <c r="AN2" s="5"/>
      <c r="AO2" s="5"/>
      <c r="AR2" s="6" t="s">
        <v>2</v>
      </c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J2" s="8"/>
      <c r="BK2" s="8"/>
      <c r="BL2" s="7"/>
      <c r="BM2" s="7"/>
      <c r="BN2" s="7"/>
      <c r="BO2" s="7"/>
      <c r="BR2" s="7"/>
    </row>
    <row r="3">
      <c r="B3" s="1" t="s">
        <v>3</v>
      </c>
      <c r="C3" s="9" t="s">
        <v>4</v>
      </c>
      <c r="D3" s="10"/>
      <c r="E3" s="10"/>
      <c r="F3" s="9" t="s">
        <v>5</v>
      </c>
      <c r="G3" s="10"/>
      <c r="H3" s="11"/>
      <c r="I3" s="9" t="s">
        <v>6</v>
      </c>
      <c r="J3" s="10"/>
      <c r="K3" s="11"/>
      <c r="L3" s="10" t="s">
        <v>7</v>
      </c>
      <c r="M3" s="10"/>
      <c r="N3" s="11"/>
      <c r="O3" s="9" t="s">
        <v>8</v>
      </c>
      <c r="P3" s="10"/>
      <c r="Q3" s="11"/>
      <c r="R3" s="10" t="s">
        <v>9</v>
      </c>
      <c r="S3" s="10"/>
      <c r="T3" s="11"/>
      <c r="U3" s="12" t="s">
        <v>10</v>
      </c>
      <c r="V3" s="12"/>
      <c r="W3" s="12"/>
      <c r="X3" s="12" t="s">
        <v>11</v>
      </c>
      <c r="Y3" s="12"/>
      <c r="Z3" s="12"/>
      <c r="AA3" s="13" t="s">
        <v>12</v>
      </c>
      <c r="AB3" s="14"/>
      <c r="AC3" s="15"/>
      <c r="AE3" s="16" t="s">
        <v>13</v>
      </c>
      <c r="AF3" s="1" t="s">
        <v>3</v>
      </c>
      <c r="AG3" s="17" t="s">
        <v>12</v>
      </c>
      <c r="AH3" s="12" t="s">
        <v>4</v>
      </c>
      <c r="AI3" s="12" t="s">
        <v>5</v>
      </c>
      <c r="AJ3" s="12" t="s">
        <v>6</v>
      </c>
      <c r="AK3" s="12" t="s">
        <v>7</v>
      </c>
      <c r="AL3" s="12" t="s">
        <v>8</v>
      </c>
      <c r="AM3" s="12" t="s">
        <v>9</v>
      </c>
      <c r="AN3" s="12" t="s">
        <v>10</v>
      </c>
      <c r="AO3" s="12" t="s">
        <v>11</v>
      </c>
      <c r="AR3" s="18"/>
      <c r="AS3" s="17" t="s">
        <v>12</v>
      </c>
      <c r="AT3" s="17" t="s">
        <v>4</v>
      </c>
      <c r="AU3" s="17" t="s">
        <v>5</v>
      </c>
      <c r="AV3" s="17" t="s">
        <v>6</v>
      </c>
      <c r="AW3" s="17" t="s">
        <v>7</v>
      </c>
      <c r="AX3" s="17" t="s">
        <v>8</v>
      </c>
      <c r="AY3" s="17" t="s">
        <v>9</v>
      </c>
      <c r="AZ3" s="17" t="s">
        <v>10</v>
      </c>
      <c r="BA3" s="17" t="s">
        <v>11</v>
      </c>
      <c r="BB3" s="7"/>
      <c r="BC3" s="7"/>
      <c r="BJ3" s="8"/>
      <c r="BK3" s="8"/>
      <c r="BL3" s="7"/>
      <c r="BM3" s="7"/>
      <c r="BN3" s="7"/>
      <c r="BO3" s="7"/>
      <c r="BR3" s="7"/>
      <c r="BT3" s="7"/>
    </row>
    <row r="4">
      <c r="A4" s="19" t="s">
        <v>13</v>
      </c>
      <c r="B4" s="1" t="s">
        <v>14</v>
      </c>
      <c r="C4" s="20" t="s">
        <v>15</v>
      </c>
      <c r="D4" s="21" t="s">
        <v>16</v>
      </c>
      <c r="E4" s="22" t="s">
        <v>12</v>
      </c>
      <c r="F4" s="20" t="s">
        <v>15</v>
      </c>
      <c r="G4" s="21" t="s">
        <v>16</v>
      </c>
      <c r="H4" s="22" t="s">
        <v>12</v>
      </c>
      <c r="I4" s="20" t="s">
        <v>15</v>
      </c>
      <c r="J4" s="21" t="s">
        <v>16</v>
      </c>
      <c r="K4" s="22" t="s">
        <v>12</v>
      </c>
      <c r="L4" s="20" t="s">
        <v>15</v>
      </c>
      <c r="M4" s="21" t="s">
        <v>16</v>
      </c>
      <c r="N4" s="22" t="s">
        <v>12</v>
      </c>
      <c r="O4" s="20" t="s">
        <v>15</v>
      </c>
      <c r="P4" s="21" t="s">
        <v>16</v>
      </c>
      <c r="Q4" s="22" t="s">
        <v>12</v>
      </c>
      <c r="R4" s="20" t="s">
        <v>15</v>
      </c>
      <c r="S4" s="21" t="s">
        <v>16</v>
      </c>
      <c r="T4" s="22" t="s">
        <v>12</v>
      </c>
      <c r="U4" s="20" t="s">
        <v>15</v>
      </c>
      <c r="V4" s="21" t="s">
        <v>16</v>
      </c>
      <c r="W4" s="22" t="s">
        <v>12</v>
      </c>
      <c r="X4" s="20" t="s">
        <v>15</v>
      </c>
      <c r="Y4" s="21" t="s">
        <v>16</v>
      </c>
      <c r="Z4" s="22" t="s">
        <v>12</v>
      </c>
      <c r="AA4" s="23" t="s">
        <v>15</v>
      </c>
      <c r="AB4" s="24" t="s">
        <v>16</v>
      </c>
      <c r="AC4" s="25" t="s">
        <v>12</v>
      </c>
      <c r="AE4" s="26">
        <f>1</f>
        <v>1</v>
      </c>
      <c r="AF4" s="27">
        <v>44817</v>
      </c>
      <c r="AG4" s="28">
        <f t="shared" ref="AG4:AG37" si="0">SUM(AH4:AO4)</f>
        <v>231</v>
      </c>
      <c r="AH4" s="22">
        <f t="shared" ref="AH4:AH37" si="1">E5</f>
        <v>74</v>
      </c>
      <c r="AI4" s="22">
        <f t="shared" ref="AI4:AI37" si="2">H5</f>
        <v>3</v>
      </c>
      <c r="AJ4" s="22">
        <f t="shared" ref="AJ4:AJ37" si="3">K5</f>
        <v>45</v>
      </c>
      <c r="AK4" s="22">
        <f t="shared" ref="AK4:AK37" si="4">N5</f>
        <v>1</v>
      </c>
      <c r="AL4" s="22">
        <f t="shared" ref="AL4:AL37" si="5">Q5</f>
        <v>50</v>
      </c>
      <c r="AM4" s="22">
        <f t="shared" ref="AM4:AM37" si="6">T5</f>
        <v>11</v>
      </c>
      <c r="AN4" s="22">
        <f t="shared" ref="AN4:AN37" si="7">W5</f>
        <v>0</v>
      </c>
      <c r="AO4" s="22">
        <f t="shared" ref="AO4:AO37" si="8">Z5</f>
        <v>47</v>
      </c>
      <c r="AR4" s="17" t="s">
        <v>12</v>
      </c>
      <c r="AS4" s="29">
        <f t="shared" ref="AS4:BA4" si="9">CORREL(AG4:AG37,$AG$4:$AG$37)</f>
        <v>1.0000000000000002</v>
      </c>
      <c r="AT4" s="30">
        <f t="shared" si="9"/>
        <v>0.92859750694798404</v>
      </c>
      <c r="AU4" s="30">
        <f t="shared" si="9"/>
        <v>0.92216250174781045</v>
      </c>
      <c r="AV4" s="30">
        <f t="shared" si="9"/>
        <v>0.1951226355453235</v>
      </c>
      <c r="AW4" s="30">
        <f t="shared" si="9"/>
        <v>0.93644565922160783</v>
      </c>
      <c r="AX4" s="30">
        <f t="shared" si="9"/>
        <v>0.85317562339538322</v>
      </c>
      <c r="AY4" s="30">
        <f t="shared" si="9"/>
        <v>0.64847641299310177</v>
      </c>
      <c r="AZ4" s="30">
        <f t="shared" si="9"/>
        <v>0.91858418120459628</v>
      </c>
      <c r="BA4" s="30">
        <f t="shared" si="9"/>
        <v>0.88288898332135135</v>
      </c>
      <c r="BB4" s="7"/>
      <c r="BC4" s="7"/>
      <c r="BJ4" s="8"/>
      <c r="BK4" s="8"/>
      <c r="BL4" s="7"/>
      <c r="BM4" s="7"/>
      <c r="BN4" s="7"/>
      <c r="BO4" s="7"/>
      <c r="BR4" s="7"/>
      <c r="BT4" s="7"/>
    </row>
    <row r="5">
      <c r="A5" s="31">
        <f>1</f>
        <v>1</v>
      </c>
      <c r="B5" s="27">
        <v>44817</v>
      </c>
      <c r="C5" s="32">
        <v>0</v>
      </c>
      <c r="D5" s="33">
        <v>74</v>
      </c>
      <c r="E5" s="34">
        <f t="shared" ref="E5:E9" si="10">C5+D5</f>
        <v>74</v>
      </c>
      <c r="F5" s="35">
        <v>0</v>
      </c>
      <c r="G5" s="36">
        <v>3</v>
      </c>
      <c r="H5" s="34">
        <f t="shared" ref="H5:H9" si="11">F5+G5</f>
        <v>3</v>
      </c>
      <c r="I5" s="37">
        <v>0</v>
      </c>
      <c r="J5" s="36">
        <v>45</v>
      </c>
      <c r="K5" s="34">
        <f t="shared" ref="K5:K9" si="12">I5+J5</f>
        <v>45</v>
      </c>
      <c r="L5" s="37">
        <v>0</v>
      </c>
      <c r="M5" s="36">
        <v>1</v>
      </c>
      <c r="N5" s="34">
        <f t="shared" ref="N5:N9" si="13">L5+M5</f>
        <v>1</v>
      </c>
      <c r="O5" s="37">
        <v>0</v>
      </c>
      <c r="P5" s="36">
        <v>50</v>
      </c>
      <c r="Q5" s="34">
        <f t="shared" ref="Q5:Q9" si="14">O5+P5</f>
        <v>50</v>
      </c>
      <c r="R5" s="37">
        <v>0</v>
      </c>
      <c r="S5" s="36">
        <v>11</v>
      </c>
      <c r="T5" s="34">
        <f t="shared" ref="T5:T9" si="15">R5+S5</f>
        <v>11</v>
      </c>
      <c r="U5" s="37">
        <v>0</v>
      </c>
      <c r="V5" s="36">
        <v>0</v>
      </c>
      <c r="W5" s="34">
        <f t="shared" ref="W5:W9" si="16">U5+V5</f>
        <v>0</v>
      </c>
      <c r="X5" s="37">
        <v>1</v>
      </c>
      <c r="Y5" s="36">
        <v>46</v>
      </c>
      <c r="Z5" s="34">
        <f t="shared" ref="Z5:Z9" si="17">X5+Y5</f>
        <v>47</v>
      </c>
      <c r="AA5" s="38">
        <f t="shared" ref="AA5:AA9" si="18">C5+F5+I5+L5+O5+R5+U5+X5</f>
        <v>1</v>
      </c>
      <c r="AB5" s="39">
        <f t="shared" ref="AB5:AB9" si="19">D5+G5+J5+M5+P5+S5+V5+Y5</f>
        <v>230</v>
      </c>
      <c r="AC5" s="40">
        <f t="shared" ref="AC5:AC9" si="20">AA5+AB5</f>
        <v>231</v>
      </c>
      <c r="AE5" s="26">
        <f t="shared" ref="AE5:AE10" si="21">AE4+1</f>
        <v>2</v>
      </c>
      <c r="AF5" s="27">
        <v>44818</v>
      </c>
      <c r="AG5" s="28">
        <f t="shared" si="0"/>
        <v>216</v>
      </c>
      <c r="AH5" s="22">
        <f t="shared" si="1"/>
        <v>67</v>
      </c>
      <c r="AI5" s="22">
        <f t="shared" si="2"/>
        <v>3</v>
      </c>
      <c r="AJ5" s="22">
        <f t="shared" si="3"/>
        <v>43</v>
      </c>
      <c r="AK5" s="22">
        <f t="shared" si="4"/>
        <v>1</v>
      </c>
      <c r="AL5" s="22">
        <f t="shared" si="5"/>
        <v>48</v>
      </c>
      <c r="AM5" s="22">
        <f t="shared" si="6"/>
        <v>11</v>
      </c>
      <c r="AN5" s="22">
        <f t="shared" si="7"/>
        <v>0</v>
      </c>
      <c r="AO5" s="22">
        <f t="shared" si="8"/>
        <v>43</v>
      </c>
      <c r="AR5" s="17" t="s">
        <v>4</v>
      </c>
      <c r="AS5" s="30">
        <v>0.92859750694798393</v>
      </c>
      <c r="AT5" s="29">
        <f t="shared" ref="AT5:BA5" si="22">CORREL($AH$4:$AH$37,AH4:AH37)</f>
        <v>1.0000000000000002</v>
      </c>
      <c r="AU5" s="41">
        <f t="shared" si="22"/>
        <v>0.77015471586380357</v>
      </c>
      <c r="AV5" s="41">
        <f t="shared" si="22"/>
        <v>0.45588270906615019</v>
      </c>
      <c r="AW5" s="41">
        <f t="shared" si="22"/>
        <v>0.76999072256943535</v>
      </c>
      <c r="AX5" s="41">
        <f t="shared" si="22"/>
        <v>0.6685431466156363</v>
      </c>
      <c r="AY5" s="41">
        <f t="shared" si="22"/>
        <v>0.57130477512503197</v>
      </c>
      <c r="AZ5" s="41">
        <f t="shared" si="22"/>
        <v>0.75315720480197945</v>
      </c>
      <c r="BA5" s="41">
        <f t="shared" si="22"/>
        <v>0.72001996902224974</v>
      </c>
      <c r="BB5" s="7"/>
      <c r="BC5" s="7"/>
      <c r="BJ5" s="8"/>
      <c r="BK5" s="8"/>
      <c r="BL5" s="7"/>
      <c r="BM5" s="7"/>
      <c r="BN5" s="7"/>
      <c r="BO5" s="7"/>
      <c r="BR5" s="7"/>
      <c r="BS5" s="7"/>
      <c r="BT5" s="7"/>
    </row>
    <row r="6">
      <c r="A6" s="31">
        <f t="shared" ref="A6:A10" si="23">A5+1</f>
        <v>2</v>
      </c>
      <c r="B6" s="27">
        <v>44818</v>
      </c>
      <c r="C6" s="32">
        <v>0</v>
      </c>
      <c r="D6" s="33">
        <v>67</v>
      </c>
      <c r="E6" s="34">
        <f t="shared" si="10"/>
        <v>67</v>
      </c>
      <c r="F6" s="35">
        <v>0</v>
      </c>
      <c r="G6" s="36">
        <v>3</v>
      </c>
      <c r="H6" s="34">
        <f t="shared" si="11"/>
        <v>3</v>
      </c>
      <c r="I6" s="37">
        <v>0</v>
      </c>
      <c r="J6" s="36">
        <v>43</v>
      </c>
      <c r="K6" s="34">
        <f t="shared" si="12"/>
        <v>43</v>
      </c>
      <c r="L6" s="37">
        <v>0</v>
      </c>
      <c r="M6" s="36">
        <v>1</v>
      </c>
      <c r="N6" s="42">
        <f t="shared" si="13"/>
        <v>1</v>
      </c>
      <c r="O6" s="37">
        <v>0</v>
      </c>
      <c r="P6" s="36">
        <v>48</v>
      </c>
      <c r="Q6" s="34">
        <f t="shared" si="14"/>
        <v>48</v>
      </c>
      <c r="R6" s="37">
        <v>0</v>
      </c>
      <c r="S6" s="36">
        <v>11</v>
      </c>
      <c r="T6" s="34">
        <f t="shared" si="15"/>
        <v>11</v>
      </c>
      <c r="U6" s="37">
        <v>0</v>
      </c>
      <c r="V6" s="36">
        <v>0</v>
      </c>
      <c r="W6" s="34">
        <f t="shared" si="16"/>
        <v>0</v>
      </c>
      <c r="X6" s="37">
        <v>1</v>
      </c>
      <c r="Y6" s="36">
        <v>42</v>
      </c>
      <c r="Z6" s="34">
        <f t="shared" si="17"/>
        <v>43</v>
      </c>
      <c r="AA6" s="38">
        <f t="shared" si="18"/>
        <v>1</v>
      </c>
      <c r="AB6" s="39">
        <f t="shared" si="19"/>
        <v>215</v>
      </c>
      <c r="AC6" s="40">
        <f t="shared" si="20"/>
        <v>216</v>
      </c>
      <c r="AE6" s="26">
        <f t="shared" si="21"/>
        <v>3</v>
      </c>
      <c r="AF6" s="27">
        <v>44819</v>
      </c>
      <c r="AG6" s="28">
        <f t="shared" si="0"/>
        <v>224</v>
      </c>
      <c r="AH6" s="22">
        <f t="shared" si="1"/>
        <v>67</v>
      </c>
      <c r="AI6" s="22">
        <f t="shared" si="2"/>
        <v>3</v>
      </c>
      <c r="AJ6" s="22">
        <f t="shared" si="3"/>
        <v>45</v>
      </c>
      <c r="AK6" s="22">
        <f t="shared" si="4"/>
        <v>1</v>
      </c>
      <c r="AL6" s="22">
        <f t="shared" si="5"/>
        <v>52</v>
      </c>
      <c r="AM6" s="22">
        <f t="shared" si="6"/>
        <v>11</v>
      </c>
      <c r="AN6" s="22">
        <f t="shared" si="7"/>
        <v>0</v>
      </c>
      <c r="AO6" s="22">
        <f t="shared" si="8"/>
        <v>45</v>
      </c>
      <c r="AR6" s="17" t="s">
        <v>5</v>
      </c>
      <c r="AS6" s="30">
        <v>0.92216250174781045</v>
      </c>
      <c r="AT6" s="41">
        <f t="shared" ref="AT6:BA6" si="24">CORREL($AI$4:$AI$37,AH4:AH37)</f>
        <v>0.77015471586380357</v>
      </c>
      <c r="AU6" s="29">
        <f t="shared" si="24"/>
        <v>0.99999999999999978</v>
      </c>
      <c r="AV6" s="41">
        <f t="shared" si="24"/>
        <v>0.083869823414423186</v>
      </c>
      <c r="AW6" s="41">
        <f t="shared" si="24"/>
        <v>0.9325363642347767</v>
      </c>
      <c r="AX6" s="41">
        <f t="shared" si="24"/>
        <v>0.79915822005389603</v>
      </c>
      <c r="AY6" s="41">
        <f t="shared" si="24"/>
        <v>0.70277368404128926</v>
      </c>
      <c r="AZ6" s="41">
        <f t="shared" si="24"/>
        <v>0.92881479892703567</v>
      </c>
      <c r="BA6" s="41">
        <f t="shared" si="24"/>
        <v>0.81167845019311213</v>
      </c>
      <c r="BB6" s="7"/>
      <c r="BC6" s="7"/>
      <c r="BJ6" s="8"/>
      <c r="BK6" s="8"/>
      <c r="BL6" s="7"/>
      <c r="BM6" s="7"/>
      <c r="BN6" s="7"/>
      <c r="BO6" s="7"/>
      <c r="BR6" s="7"/>
      <c r="BS6" s="7"/>
      <c r="BT6" s="7"/>
    </row>
    <row r="7">
      <c r="A7" s="31">
        <f t="shared" si="23"/>
        <v>3</v>
      </c>
      <c r="B7" s="27">
        <v>44819</v>
      </c>
      <c r="C7" s="32">
        <v>0</v>
      </c>
      <c r="D7" s="33">
        <v>67</v>
      </c>
      <c r="E7" s="34">
        <f t="shared" si="10"/>
        <v>67</v>
      </c>
      <c r="F7" s="35">
        <v>0</v>
      </c>
      <c r="G7" s="36">
        <v>3</v>
      </c>
      <c r="H7" s="34">
        <f t="shared" si="11"/>
        <v>3</v>
      </c>
      <c r="I7" s="37">
        <v>0</v>
      </c>
      <c r="J7" s="36">
        <v>45</v>
      </c>
      <c r="K7" s="34">
        <f t="shared" si="12"/>
        <v>45</v>
      </c>
      <c r="L7" s="37">
        <v>0</v>
      </c>
      <c r="M7" s="36">
        <v>1</v>
      </c>
      <c r="N7" s="43">
        <f t="shared" si="13"/>
        <v>1</v>
      </c>
      <c r="O7" s="37">
        <v>0</v>
      </c>
      <c r="P7" s="36">
        <v>52</v>
      </c>
      <c r="Q7" s="34">
        <f t="shared" si="14"/>
        <v>52</v>
      </c>
      <c r="R7" s="37">
        <v>0</v>
      </c>
      <c r="S7" s="36">
        <v>11</v>
      </c>
      <c r="T7" s="34">
        <f t="shared" si="15"/>
        <v>11</v>
      </c>
      <c r="U7" s="37">
        <v>0</v>
      </c>
      <c r="V7" s="36">
        <v>0</v>
      </c>
      <c r="W7" s="34">
        <f t="shared" si="16"/>
        <v>0</v>
      </c>
      <c r="X7" s="37">
        <v>1</v>
      </c>
      <c r="Y7" s="36">
        <v>44</v>
      </c>
      <c r="Z7" s="34">
        <f t="shared" si="17"/>
        <v>45</v>
      </c>
      <c r="AA7" s="38">
        <f t="shared" si="18"/>
        <v>1</v>
      </c>
      <c r="AB7" s="39">
        <f t="shared" si="19"/>
        <v>223</v>
      </c>
      <c r="AC7" s="40">
        <f t="shared" si="20"/>
        <v>224</v>
      </c>
      <c r="AE7" s="26">
        <f t="shared" si="21"/>
        <v>4</v>
      </c>
      <c r="AF7" s="27">
        <v>44820</v>
      </c>
      <c r="AG7" s="28">
        <f t="shared" si="0"/>
        <v>227</v>
      </c>
      <c r="AH7" s="22">
        <f t="shared" si="1"/>
        <v>67</v>
      </c>
      <c r="AI7" s="22">
        <f t="shared" si="2"/>
        <v>3</v>
      </c>
      <c r="AJ7" s="22">
        <f t="shared" si="3"/>
        <v>45</v>
      </c>
      <c r="AK7" s="22">
        <f t="shared" si="4"/>
        <v>1</v>
      </c>
      <c r="AL7" s="22">
        <f t="shared" si="5"/>
        <v>54</v>
      </c>
      <c r="AM7" s="22">
        <f t="shared" si="6"/>
        <v>11</v>
      </c>
      <c r="AN7" s="22">
        <f t="shared" si="7"/>
        <v>1</v>
      </c>
      <c r="AO7" s="22">
        <f t="shared" si="8"/>
        <v>45</v>
      </c>
      <c r="AR7" s="17" t="s">
        <v>6</v>
      </c>
      <c r="AS7" s="30">
        <v>0.19512263554532347</v>
      </c>
      <c r="AT7" s="41">
        <f t="shared" ref="AT7:BA7" si="25">CORREL($AJ$4:$AJ$37,AH4:AH37)</f>
        <v>0.45588270906615019</v>
      </c>
      <c r="AU7" s="41">
        <f t="shared" si="25"/>
        <v>0.083869823414423186</v>
      </c>
      <c r="AV7" s="29">
        <f t="shared" si="25"/>
        <v>0.99999999999999989</v>
      </c>
      <c r="AW7" s="41">
        <f t="shared" si="25"/>
        <v>-0.00093100290873444132</v>
      </c>
      <c r="AX7" s="41">
        <f t="shared" si="25"/>
        <v>-0.31792870690175529</v>
      </c>
      <c r="AY7" s="41">
        <f t="shared" si="25"/>
        <v>0.27775668028633527</v>
      </c>
      <c r="AZ7" s="41">
        <f t="shared" si="25"/>
        <v>-0.058425124641706142</v>
      </c>
      <c r="BA7" s="41">
        <f t="shared" si="25"/>
        <v>-0.21515833596770087</v>
      </c>
      <c r="BB7" s="7"/>
      <c r="BC7" s="7"/>
      <c r="BJ7" s="8"/>
      <c r="BK7" s="8"/>
      <c r="BL7" s="7"/>
      <c r="BM7" s="7"/>
      <c r="BN7" s="7"/>
      <c r="BO7" s="7"/>
      <c r="BR7" s="7"/>
      <c r="BS7" s="7"/>
      <c r="BT7" s="7"/>
    </row>
    <row r="8">
      <c r="A8" s="31">
        <f t="shared" si="23"/>
        <v>4</v>
      </c>
      <c r="B8" s="27">
        <v>44820</v>
      </c>
      <c r="C8" s="32">
        <v>0</v>
      </c>
      <c r="D8" s="33">
        <v>67</v>
      </c>
      <c r="E8" s="34">
        <f t="shared" si="10"/>
        <v>67</v>
      </c>
      <c r="F8" s="35">
        <v>0</v>
      </c>
      <c r="G8" s="36">
        <v>3</v>
      </c>
      <c r="H8" s="34">
        <f t="shared" si="11"/>
        <v>3</v>
      </c>
      <c r="I8" s="37">
        <v>0</v>
      </c>
      <c r="J8" s="36">
        <v>45</v>
      </c>
      <c r="K8" s="34">
        <f t="shared" si="12"/>
        <v>45</v>
      </c>
      <c r="L8" s="37">
        <v>0</v>
      </c>
      <c r="M8" s="36">
        <v>1</v>
      </c>
      <c r="N8" s="34">
        <f t="shared" si="13"/>
        <v>1</v>
      </c>
      <c r="O8" s="37">
        <v>0</v>
      </c>
      <c r="P8" s="36">
        <v>54</v>
      </c>
      <c r="Q8" s="34">
        <f t="shared" si="14"/>
        <v>54</v>
      </c>
      <c r="R8" s="37">
        <v>0</v>
      </c>
      <c r="S8" s="36">
        <v>11</v>
      </c>
      <c r="T8" s="34">
        <f t="shared" si="15"/>
        <v>11</v>
      </c>
      <c r="U8" s="37">
        <v>0</v>
      </c>
      <c r="V8" s="36">
        <v>1</v>
      </c>
      <c r="W8" s="34">
        <f t="shared" si="16"/>
        <v>1</v>
      </c>
      <c r="X8" s="37">
        <v>1</v>
      </c>
      <c r="Y8" s="36">
        <v>44</v>
      </c>
      <c r="Z8" s="34">
        <f t="shared" si="17"/>
        <v>45</v>
      </c>
      <c r="AA8" s="38">
        <f t="shared" si="18"/>
        <v>1</v>
      </c>
      <c r="AB8" s="39">
        <f t="shared" si="19"/>
        <v>226</v>
      </c>
      <c r="AC8" s="40">
        <f t="shared" si="20"/>
        <v>227</v>
      </c>
      <c r="AE8" s="26">
        <f t="shared" si="21"/>
        <v>5</v>
      </c>
      <c r="AF8" s="27">
        <v>44823</v>
      </c>
      <c r="AG8" s="28">
        <f t="shared" si="0"/>
        <v>174</v>
      </c>
      <c r="AH8" s="22">
        <f t="shared" si="1"/>
        <v>45</v>
      </c>
      <c r="AI8" s="22">
        <f t="shared" si="2"/>
        <v>3</v>
      </c>
      <c r="AJ8" s="22">
        <f t="shared" si="3"/>
        <v>15</v>
      </c>
      <c r="AK8" s="22">
        <f t="shared" si="4"/>
        <v>1</v>
      </c>
      <c r="AL8" s="22">
        <f t="shared" si="5"/>
        <v>51</v>
      </c>
      <c r="AM8" s="22">
        <f t="shared" si="6"/>
        <v>11</v>
      </c>
      <c r="AN8" s="22">
        <f t="shared" si="7"/>
        <v>1</v>
      </c>
      <c r="AO8" s="22">
        <f t="shared" si="8"/>
        <v>47</v>
      </c>
      <c r="AR8" s="17" t="s">
        <v>7</v>
      </c>
      <c r="AS8" s="30">
        <v>0.93644565922160783</v>
      </c>
      <c r="AT8" s="41">
        <f t="shared" ref="AT8:BA8" si="26">CORREL($AK$4:$AK$37,AH4:AH37)</f>
        <v>0.76999072256943535</v>
      </c>
      <c r="AU8" s="41">
        <f t="shared" si="26"/>
        <v>0.9325363642347767</v>
      </c>
      <c r="AV8" s="41">
        <f t="shared" si="26"/>
        <v>-0.00093100290873444132</v>
      </c>
      <c r="AW8" s="29">
        <f t="shared" si="26"/>
        <v>1</v>
      </c>
      <c r="AX8" s="41">
        <f t="shared" si="26"/>
        <v>0.86422861587393462</v>
      </c>
      <c r="AY8" s="41">
        <f t="shared" si="26"/>
        <v>0.69149374322279933</v>
      </c>
      <c r="AZ8" s="41">
        <f t="shared" si="26"/>
        <v>0.94275050256650361</v>
      </c>
      <c r="BA8" s="41">
        <f t="shared" si="26"/>
        <v>0.86285534062601699</v>
      </c>
      <c r="BB8" s="7"/>
      <c r="BC8" s="7"/>
      <c r="BJ8" s="8"/>
      <c r="BK8" s="8"/>
      <c r="BL8" s="7"/>
      <c r="BM8" s="7"/>
      <c r="BN8" s="7"/>
      <c r="BO8" s="7"/>
      <c r="BR8" s="7"/>
      <c r="BS8" s="7"/>
      <c r="BT8" s="7"/>
    </row>
    <row r="9">
      <c r="A9" s="31">
        <f t="shared" si="23"/>
        <v>5</v>
      </c>
      <c r="B9" s="27">
        <v>44823</v>
      </c>
      <c r="C9" s="32">
        <v>0</v>
      </c>
      <c r="D9" s="33">
        <v>45</v>
      </c>
      <c r="E9" s="34">
        <f t="shared" si="10"/>
        <v>45</v>
      </c>
      <c r="F9" s="35">
        <v>0</v>
      </c>
      <c r="G9" s="36">
        <v>3</v>
      </c>
      <c r="H9" s="34">
        <f t="shared" si="11"/>
        <v>3</v>
      </c>
      <c r="I9" s="37">
        <v>0</v>
      </c>
      <c r="J9" s="36">
        <v>15</v>
      </c>
      <c r="K9" s="34">
        <f t="shared" si="12"/>
        <v>15</v>
      </c>
      <c r="L9" s="37">
        <v>0</v>
      </c>
      <c r="M9" s="36">
        <v>1</v>
      </c>
      <c r="N9" s="34">
        <f t="shared" si="13"/>
        <v>1</v>
      </c>
      <c r="O9" s="37">
        <v>0</v>
      </c>
      <c r="P9" s="36">
        <v>51</v>
      </c>
      <c r="Q9" s="34">
        <f t="shared" si="14"/>
        <v>51</v>
      </c>
      <c r="R9" s="37">
        <v>0</v>
      </c>
      <c r="S9" s="36">
        <v>11</v>
      </c>
      <c r="T9" s="34">
        <f t="shared" si="15"/>
        <v>11</v>
      </c>
      <c r="U9" s="37">
        <v>0</v>
      </c>
      <c r="V9" s="36">
        <v>1</v>
      </c>
      <c r="W9" s="34">
        <f t="shared" si="16"/>
        <v>1</v>
      </c>
      <c r="X9" s="37">
        <v>1</v>
      </c>
      <c r="Y9" s="36">
        <v>46</v>
      </c>
      <c r="Z9" s="34">
        <f t="shared" si="17"/>
        <v>47</v>
      </c>
      <c r="AA9" s="38">
        <f t="shared" si="18"/>
        <v>1</v>
      </c>
      <c r="AB9" s="39">
        <f t="shared" si="19"/>
        <v>173</v>
      </c>
      <c r="AC9" s="40">
        <f t="shared" si="20"/>
        <v>174</v>
      </c>
      <c r="AE9" s="26">
        <f t="shared" si="21"/>
        <v>6</v>
      </c>
      <c r="AF9" s="27">
        <v>44824</v>
      </c>
      <c r="AG9" s="28">
        <f t="shared" si="0"/>
        <v>179</v>
      </c>
      <c r="AH9" s="22">
        <f t="shared" si="1"/>
        <v>51</v>
      </c>
      <c r="AI9" s="22">
        <f t="shared" si="2"/>
        <v>3</v>
      </c>
      <c r="AJ9" s="22">
        <f t="shared" si="3"/>
        <v>14</v>
      </c>
      <c r="AK9" s="22">
        <f t="shared" si="4"/>
        <v>1</v>
      </c>
      <c r="AL9" s="22">
        <f t="shared" si="5"/>
        <v>52</v>
      </c>
      <c r="AM9" s="22">
        <f t="shared" si="6"/>
        <v>12</v>
      </c>
      <c r="AN9" s="22">
        <f t="shared" si="7"/>
        <v>1</v>
      </c>
      <c r="AO9" s="22">
        <f t="shared" si="8"/>
        <v>45</v>
      </c>
      <c r="AR9" s="17" t="s">
        <v>8</v>
      </c>
      <c r="AS9" s="30">
        <v>0.85317562339538311</v>
      </c>
      <c r="AT9" s="41">
        <f t="shared" ref="AT9:BA9" si="27">CORREL($AL$4:$AL$37,AH4:AH37)</f>
        <v>0.6685431466156363</v>
      </c>
      <c r="AU9" s="41">
        <f t="shared" si="27"/>
        <v>0.79915822005389603</v>
      </c>
      <c r="AV9" s="41">
        <f t="shared" si="27"/>
        <v>-0.31792870690175529</v>
      </c>
      <c r="AW9" s="41">
        <f t="shared" si="27"/>
        <v>0.86422861587393462</v>
      </c>
      <c r="AX9" s="29">
        <f t="shared" si="27"/>
        <v>1</v>
      </c>
      <c r="AY9" s="41">
        <f t="shared" si="27"/>
        <v>0.39974141955526782</v>
      </c>
      <c r="AZ9" s="41">
        <f t="shared" si="27"/>
        <v>0.88066966156150095</v>
      </c>
      <c r="BA9" s="41">
        <f t="shared" si="27"/>
        <v>0.95535469703330356</v>
      </c>
      <c r="BB9" s="7"/>
      <c r="BC9" s="7"/>
      <c r="BJ9" s="8"/>
      <c r="BK9" s="8"/>
      <c r="BL9" s="7"/>
      <c r="BM9" s="7"/>
      <c r="BN9" s="7"/>
      <c r="BO9" s="7"/>
      <c r="BR9" s="7"/>
      <c r="BS9" s="7"/>
      <c r="BT9" s="7"/>
    </row>
    <row r="10">
      <c r="A10" s="31">
        <f t="shared" si="23"/>
        <v>6</v>
      </c>
      <c r="B10" s="27">
        <v>44824</v>
      </c>
      <c r="C10" s="32">
        <v>0</v>
      </c>
      <c r="D10" s="33">
        <v>51</v>
      </c>
      <c r="E10" s="34">
        <f t="shared" ref="E10:E15" si="28">C10+D10</f>
        <v>51</v>
      </c>
      <c r="F10" s="35">
        <v>0</v>
      </c>
      <c r="G10" s="36">
        <v>3</v>
      </c>
      <c r="H10" s="34">
        <f t="shared" ref="H10:H15" si="29">F10+G10</f>
        <v>3</v>
      </c>
      <c r="I10" s="37">
        <v>0</v>
      </c>
      <c r="J10" s="36">
        <v>14</v>
      </c>
      <c r="K10" s="34">
        <f t="shared" ref="K10:K15" si="30">I10+J10</f>
        <v>14</v>
      </c>
      <c r="L10" s="37">
        <v>0</v>
      </c>
      <c r="M10" s="36">
        <v>1</v>
      </c>
      <c r="N10" s="34">
        <f t="shared" ref="N10:N15" si="31">L10+M10</f>
        <v>1</v>
      </c>
      <c r="O10" s="37">
        <v>0</v>
      </c>
      <c r="P10" s="36">
        <v>52</v>
      </c>
      <c r="Q10" s="34">
        <f t="shared" ref="Q10:Q15" si="32">O10+P10</f>
        <v>52</v>
      </c>
      <c r="R10" s="37">
        <v>0</v>
      </c>
      <c r="S10" s="36">
        <v>12</v>
      </c>
      <c r="T10" s="34">
        <f t="shared" ref="T10:T15" si="33">R10+S10</f>
        <v>12</v>
      </c>
      <c r="U10" s="37">
        <v>0</v>
      </c>
      <c r="V10" s="36">
        <v>1</v>
      </c>
      <c r="W10" s="34">
        <f t="shared" ref="W10:W15" si="34">U10+V10</f>
        <v>1</v>
      </c>
      <c r="X10" s="37">
        <v>1</v>
      </c>
      <c r="Y10" s="36">
        <v>44</v>
      </c>
      <c r="Z10" s="34">
        <f t="shared" ref="Z10:Z15" si="35">X10+Y10</f>
        <v>45</v>
      </c>
      <c r="AA10" s="38">
        <f t="shared" ref="AA10:AA38" si="36">C10+F10+I10+L10+O10+R10+U10+X10</f>
        <v>1</v>
      </c>
      <c r="AB10" s="39">
        <f t="shared" ref="AB10:AB38" si="37">D10+G10+J10+M10+P10+S10+V10+Y10</f>
        <v>178</v>
      </c>
      <c r="AC10" s="40">
        <f t="shared" ref="AC10:AC38" si="38">AA10+AB10</f>
        <v>179</v>
      </c>
      <c r="AE10" s="26">
        <f t="shared" si="21"/>
        <v>7</v>
      </c>
      <c r="AF10" s="27">
        <v>44825</v>
      </c>
      <c r="AG10" s="28">
        <f t="shared" si="0"/>
        <v>181</v>
      </c>
      <c r="AH10" s="22">
        <f t="shared" si="1"/>
        <v>52</v>
      </c>
      <c r="AI10" s="22">
        <f t="shared" si="2"/>
        <v>3</v>
      </c>
      <c r="AJ10" s="22">
        <f t="shared" si="3"/>
        <v>12</v>
      </c>
      <c r="AK10" s="22">
        <f t="shared" si="4"/>
        <v>1</v>
      </c>
      <c r="AL10" s="22">
        <f t="shared" si="5"/>
        <v>56</v>
      </c>
      <c r="AM10" s="22">
        <f t="shared" si="6"/>
        <v>12</v>
      </c>
      <c r="AN10" s="22">
        <f t="shared" si="7"/>
        <v>1</v>
      </c>
      <c r="AO10" s="22">
        <f t="shared" si="8"/>
        <v>44</v>
      </c>
      <c r="AR10" s="17" t="s">
        <v>9</v>
      </c>
      <c r="AS10" s="30">
        <v>0.64847641299310166</v>
      </c>
      <c r="AT10" s="41">
        <f t="shared" ref="AT10:BA10" si="39">CORREL($AM$4:$AM$37,AH4:AH37)</f>
        <v>0.57130477512503197</v>
      </c>
      <c r="AU10" s="41">
        <f t="shared" si="39"/>
        <v>0.70277368404128926</v>
      </c>
      <c r="AV10" s="41">
        <f t="shared" si="39"/>
        <v>0.27775668028633527</v>
      </c>
      <c r="AW10" s="41">
        <f t="shared" si="39"/>
        <v>0.69149374322279933</v>
      </c>
      <c r="AX10" s="41">
        <f t="shared" si="39"/>
        <v>0.39974141955526782</v>
      </c>
      <c r="AY10" s="29">
        <f t="shared" si="39"/>
        <v>1</v>
      </c>
      <c r="AZ10" s="41">
        <f t="shared" si="39"/>
        <v>0.65312230315666231</v>
      </c>
      <c r="BA10" s="41">
        <f t="shared" si="39"/>
        <v>0.39663573851698136</v>
      </c>
      <c r="BB10" s="7"/>
      <c r="BC10" s="7"/>
      <c r="BJ10" s="8"/>
      <c r="BK10" s="8"/>
      <c r="BL10" s="7"/>
      <c r="BM10" s="7"/>
      <c r="BN10" s="7"/>
      <c r="BO10" s="7"/>
      <c r="BR10" s="7"/>
      <c r="BS10" s="7"/>
      <c r="BT10" s="7"/>
    </row>
    <row r="11">
      <c r="A11" s="31">
        <f t="shared" ref="A11:A38" si="40">A10+1</f>
        <v>7</v>
      </c>
      <c r="B11" s="27">
        <v>44825</v>
      </c>
      <c r="C11" s="32">
        <v>0</v>
      </c>
      <c r="D11" s="33">
        <v>52</v>
      </c>
      <c r="E11" s="34">
        <f t="shared" si="28"/>
        <v>52</v>
      </c>
      <c r="F11" s="35">
        <v>0</v>
      </c>
      <c r="G11" s="36">
        <v>3</v>
      </c>
      <c r="H11" s="34">
        <f t="shared" si="29"/>
        <v>3</v>
      </c>
      <c r="I11" s="37">
        <v>0</v>
      </c>
      <c r="J11" s="36">
        <v>12</v>
      </c>
      <c r="K11" s="34">
        <f t="shared" si="30"/>
        <v>12</v>
      </c>
      <c r="L11" s="37">
        <v>0</v>
      </c>
      <c r="M11" s="36">
        <v>1</v>
      </c>
      <c r="N11" s="34">
        <f t="shared" si="31"/>
        <v>1</v>
      </c>
      <c r="O11" s="37">
        <v>0</v>
      </c>
      <c r="P11" s="36">
        <v>56</v>
      </c>
      <c r="Q11" s="34">
        <f t="shared" si="32"/>
        <v>56</v>
      </c>
      <c r="R11" s="37">
        <v>0</v>
      </c>
      <c r="S11" s="36">
        <v>12</v>
      </c>
      <c r="T11" s="34">
        <f t="shared" si="33"/>
        <v>12</v>
      </c>
      <c r="U11" s="37">
        <v>0</v>
      </c>
      <c r="V11" s="36">
        <v>1</v>
      </c>
      <c r="W11" s="34">
        <f t="shared" si="34"/>
        <v>1</v>
      </c>
      <c r="X11" s="37">
        <v>1</v>
      </c>
      <c r="Y11" s="36">
        <v>43</v>
      </c>
      <c r="Z11" s="34">
        <f t="shared" si="35"/>
        <v>44</v>
      </c>
      <c r="AA11" s="38">
        <f t="shared" si="36"/>
        <v>1</v>
      </c>
      <c r="AB11" s="39">
        <f t="shared" si="37"/>
        <v>180</v>
      </c>
      <c r="AC11" s="40">
        <f t="shared" si="38"/>
        <v>181</v>
      </c>
      <c r="AE11" s="26">
        <f t="shared" ref="AE11:AE37" si="41">AE10+1</f>
        <v>8</v>
      </c>
      <c r="AF11" s="27">
        <v>44826</v>
      </c>
      <c r="AG11" s="28">
        <f t="shared" si="0"/>
        <v>189</v>
      </c>
      <c r="AH11" s="22">
        <f t="shared" si="1"/>
        <v>53</v>
      </c>
      <c r="AI11" s="22">
        <f t="shared" si="2"/>
        <v>2</v>
      </c>
      <c r="AJ11" s="22">
        <f t="shared" si="3"/>
        <v>12</v>
      </c>
      <c r="AK11" s="22">
        <f t="shared" si="4"/>
        <v>1</v>
      </c>
      <c r="AL11" s="22">
        <f t="shared" si="5"/>
        <v>66</v>
      </c>
      <c r="AM11" s="22">
        <f t="shared" si="6"/>
        <v>10</v>
      </c>
      <c r="AN11" s="22">
        <f t="shared" si="7"/>
        <v>1</v>
      </c>
      <c r="AO11" s="22">
        <f t="shared" si="8"/>
        <v>44</v>
      </c>
      <c r="AR11" s="17" t="s">
        <v>10</v>
      </c>
      <c r="AS11" s="30">
        <v>0.91858418120459628</v>
      </c>
      <c r="AT11" s="41">
        <f t="shared" ref="AT11:BA11" si="42">CORREL($AN$4:$AN$37,AH4:AH37)</f>
        <v>0.75315720480197945</v>
      </c>
      <c r="AU11" s="41">
        <f t="shared" si="42"/>
        <v>0.92881479892703567</v>
      </c>
      <c r="AV11" s="41">
        <f t="shared" si="42"/>
        <v>-0.058425124641706142</v>
      </c>
      <c r="AW11" s="41">
        <f t="shared" si="42"/>
        <v>0.94275050256650361</v>
      </c>
      <c r="AX11" s="41">
        <f t="shared" si="42"/>
        <v>0.88066966156150095</v>
      </c>
      <c r="AY11" s="41">
        <f t="shared" si="42"/>
        <v>0.65312230315666231</v>
      </c>
      <c r="AZ11" s="29">
        <f t="shared" si="42"/>
        <v>0.99999999999999989</v>
      </c>
      <c r="BA11" s="41">
        <f t="shared" si="42"/>
        <v>0.86514645907494037</v>
      </c>
      <c r="BB11" s="7"/>
      <c r="BC11" s="7"/>
      <c r="BJ11" s="8"/>
      <c r="BK11" s="8"/>
      <c r="BL11" s="7"/>
      <c r="BM11" s="7"/>
      <c r="BN11" s="7"/>
      <c r="BO11" s="7"/>
      <c r="BR11" s="7"/>
      <c r="BS11" s="7"/>
      <c r="BT11" s="7"/>
    </row>
    <row r="12">
      <c r="A12" s="31">
        <f t="shared" si="40"/>
        <v>8</v>
      </c>
      <c r="B12" s="27">
        <v>44826</v>
      </c>
      <c r="C12" s="44">
        <v>0</v>
      </c>
      <c r="D12" s="45">
        <v>53</v>
      </c>
      <c r="E12" s="34">
        <f t="shared" si="28"/>
        <v>53</v>
      </c>
      <c r="F12" s="46">
        <v>0</v>
      </c>
      <c r="G12" s="47">
        <v>2</v>
      </c>
      <c r="H12" s="34">
        <f t="shared" si="29"/>
        <v>2</v>
      </c>
      <c r="I12" s="48">
        <v>0</v>
      </c>
      <c r="J12" s="49">
        <v>12</v>
      </c>
      <c r="K12" s="34">
        <f t="shared" si="30"/>
        <v>12</v>
      </c>
      <c r="L12" s="48">
        <v>0</v>
      </c>
      <c r="M12" s="47">
        <v>1</v>
      </c>
      <c r="N12" s="34">
        <f t="shared" si="31"/>
        <v>1</v>
      </c>
      <c r="O12" s="48">
        <v>0</v>
      </c>
      <c r="P12" s="49">
        <v>66</v>
      </c>
      <c r="Q12" s="34">
        <f t="shared" si="32"/>
        <v>66</v>
      </c>
      <c r="R12" s="48">
        <v>0</v>
      </c>
      <c r="S12" s="47">
        <v>10</v>
      </c>
      <c r="T12" s="34">
        <f t="shared" si="33"/>
        <v>10</v>
      </c>
      <c r="U12" s="48">
        <v>0</v>
      </c>
      <c r="V12" s="47">
        <v>1</v>
      </c>
      <c r="W12" s="34">
        <f t="shared" si="34"/>
        <v>1</v>
      </c>
      <c r="X12" s="48">
        <v>1</v>
      </c>
      <c r="Y12" s="49">
        <v>43</v>
      </c>
      <c r="Z12" s="34">
        <f t="shared" si="35"/>
        <v>44</v>
      </c>
      <c r="AA12" s="38">
        <f t="shared" si="36"/>
        <v>1</v>
      </c>
      <c r="AB12" s="39">
        <f t="shared" si="37"/>
        <v>188</v>
      </c>
      <c r="AC12" s="40">
        <f t="shared" si="38"/>
        <v>189</v>
      </c>
      <c r="AE12" s="26">
        <f t="shared" si="41"/>
        <v>9</v>
      </c>
      <c r="AF12" s="27">
        <v>44827</v>
      </c>
      <c r="AG12" s="28">
        <f t="shared" si="0"/>
        <v>194</v>
      </c>
      <c r="AH12" s="22">
        <f t="shared" si="1"/>
        <v>56</v>
      </c>
      <c r="AI12" s="22">
        <f t="shared" si="2"/>
        <v>2</v>
      </c>
      <c r="AJ12" s="22">
        <f t="shared" si="3"/>
        <v>12</v>
      </c>
      <c r="AK12" s="22">
        <f t="shared" si="4"/>
        <v>3</v>
      </c>
      <c r="AL12" s="22">
        <f t="shared" si="5"/>
        <v>65</v>
      </c>
      <c r="AM12" s="22">
        <f t="shared" si="6"/>
        <v>10</v>
      </c>
      <c r="AN12" s="22">
        <f t="shared" si="7"/>
        <v>1</v>
      </c>
      <c r="AO12" s="22">
        <f t="shared" si="8"/>
        <v>45</v>
      </c>
      <c r="AR12" s="17" t="s">
        <v>11</v>
      </c>
      <c r="AS12" s="30">
        <v>0.88288898332135124</v>
      </c>
      <c r="AT12" s="41">
        <f t="shared" ref="AT12:BA12" si="43">CORREL($AO$4:$AO$37,AH4:AH37)</f>
        <v>0.72001996902224974</v>
      </c>
      <c r="AU12" s="41">
        <f t="shared" si="43"/>
        <v>0.81167845019311213</v>
      </c>
      <c r="AV12" s="41">
        <f t="shared" si="43"/>
        <v>-0.21515833596770087</v>
      </c>
      <c r="AW12" s="41">
        <f t="shared" si="43"/>
        <v>0.86285534062601699</v>
      </c>
      <c r="AX12" s="50">
        <f t="shared" si="43"/>
        <v>0.95535469703330356</v>
      </c>
      <c r="AY12" s="41">
        <f t="shared" si="43"/>
        <v>0.39663573851698136</v>
      </c>
      <c r="AZ12" s="41">
        <f t="shared" si="43"/>
        <v>0.86514645907494037</v>
      </c>
      <c r="BA12" s="29">
        <f t="shared" si="43"/>
        <v>0.99999999999999978</v>
      </c>
      <c r="BB12" s="7"/>
      <c r="BC12" s="7"/>
      <c r="BJ12" s="8"/>
      <c r="BK12" s="8"/>
      <c r="BL12" s="7"/>
      <c r="BM12" s="7"/>
      <c r="BN12" s="7"/>
      <c r="BO12" s="7"/>
      <c r="BR12" s="7"/>
      <c r="BS12" s="7"/>
      <c r="BT12" s="7"/>
    </row>
    <row r="13">
      <c r="A13" s="31">
        <f t="shared" si="40"/>
        <v>9</v>
      </c>
      <c r="B13" s="27">
        <v>44827</v>
      </c>
      <c r="C13" s="51">
        <v>0</v>
      </c>
      <c r="D13" s="45">
        <v>56</v>
      </c>
      <c r="E13" s="34">
        <f t="shared" si="28"/>
        <v>56</v>
      </c>
      <c r="F13" s="51">
        <v>0</v>
      </c>
      <c r="G13" s="45">
        <v>2</v>
      </c>
      <c r="H13" s="34">
        <f t="shared" si="29"/>
        <v>2</v>
      </c>
      <c r="I13" s="51">
        <v>1</v>
      </c>
      <c r="J13" s="45">
        <v>11</v>
      </c>
      <c r="K13" s="34">
        <f t="shared" si="30"/>
        <v>12</v>
      </c>
      <c r="L13" s="51">
        <v>1</v>
      </c>
      <c r="M13" s="45">
        <v>2</v>
      </c>
      <c r="N13" s="34">
        <f t="shared" si="31"/>
        <v>3</v>
      </c>
      <c r="O13" s="51">
        <v>0</v>
      </c>
      <c r="P13" s="45">
        <v>65</v>
      </c>
      <c r="Q13" s="34">
        <f t="shared" si="32"/>
        <v>65</v>
      </c>
      <c r="R13" s="51">
        <v>0</v>
      </c>
      <c r="S13" s="45">
        <v>10</v>
      </c>
      <c r="T13" s="34">
        <f t="shared" si="33"/>
        <v>10</v>
      </c>
      <c r="U13" s="51">
        <v>0</v>
      </c>
      <c r="V13" s="45">
        <v>1</v>
      </c>
      <c r="W13" s="34">
        <f t="shared" si="34"/>
        <v>1</v>
      </c>
      <c r="X13" s="51">
        <v>1</v>
      </c>
      <c r="Y13" s="45">
        <v>44</v>
      </c>
      <c r="Z13" s="34">
        <f t="shared" si="35"/>
        <v>45</v>
      </c>
      <c r="AA13" s="38">
        <f t="shared" si="36"/>
        <v>3</v>
      </c>
      <c r="AB13" s="39">
        <f t="shared" si="37"/>
        <v>191</v>
      </c>
      <c r="AC13" s="40">
        <f t="shared" si="38"/>
        <v>194</v>
      </c>
      <c r="AE13" s="26">
        <f t="shared" si="41"/>
        <v>10</v>
      </c>
      <c r="AF13" s="27">
        <v>44830</v>
      </c>
      <c r="AG13" s="28">
        <f t="shared" si="0"/>
        <v>214</v>
      </c>
      <c r="AH13" s="22">
        <f t="shared" si="1"/>
        <v>60</v>
      </c>
      <c r="AI13" s="22">
        <f t="shared" si="2"/>
        <v>2</v>
      </c>
      <c r="AJ13" s="22">
        <f t="shared" si="3"/>
        <v>15</v>
      </c>
      <c r="AK13" s="22">
        <f t="shared" si="4"/>
        <v>3</v>
      </c>
      <c r="AL13" s="22">
        <f t="shared" si="5"/>
        <v>70</v>
      </c>
      <c r="AM13" s="22">
        <f t="shared" si="6"/>
        <v>10</v>
      </c>
      <c r="AN13" s="22">
        <f t="shared" si="7"/>
        <v>1</v>
      </c>
      <c r="AO13" s="22">
        <f t="shared" si="8"/>
        <v>53</v>
      </c>
      <c r="BA13" s="7"/>
      <c r="BB13" s="7"/>
      <c r="BC13" s="7"/>
      <c r="BJ13" s="8"/>
      <c r="BK13" s="8"/>
      <c r="BL13" s="7"/>
      <c r="BM13" s="7"/>
      <c r="BN13" s="7"/>
      <c r="BO13" s="7"/>
      <c r="BR13" s="7"/>
      <c r="BS13" s="7"/>
      <c r="BT13" s="7"/>
      <c r="BX13" s="52"/>
      <c r="BY13" s="52"/>
      <c r="BZ13" s="52"/>
      <c r="CA13" s="52"/>
      <c r="CB13" s="52"/>
      <c r="CC13" s="52"/>
      <c r="CD13" s="52"/>
      <c r="CE13" s="52"/>
      <c r="CF13" s="52"/>
      <c r="CG13" s="52"/>
    </row>
    <row r="14" ht="15.6">
      <c r="A14" s="31">
        <f t="shared" si="40"/>
        <v>10</v>
      </c>
      <c r="B14" s="27">
        <v>44830</v>
      </c>
      <c r="C14" s="53">
        <v>0</v>
      </c>
      <c r="D14" s="45">
        <v>60</v>
      </c>
      <c r="E14" s="34">
        <f t="shared" si="28"/>
        <v>60</v>
      </c>
      <c r="F14" s="53">
        <v>0</v>
      </c>
      <c r="G14" s="49">
        <v>2</v>
      </c>
      <c r="H14" s="34">
        <f t="shared" si="29"/>
        <v>2</v>
      </c>
      <c r="I14" s="53">
        <v>1</v>
      </c>
      <c r="J14" s="49">
        <v>14</v>
      </c>
      <c r="K14" s="34">
        <f t="shared" si="30"/>
        <v>15</v>
      </c>
      <c r="L14" s="53">
        <v>0</v>
      </c>
      <c r="M14" s="49">
        <v>3</v>
      </c>
      <c r="N14" s="34">
        <f t="shared" si="31"/>
        <v>3</v>
      </c>
      <c r="O14" s="53">
        <v>1</v>
      </c>
      <c r="P14" s="49">
        <v>69</v>
      </c>
      <c r="Q14" s="34">
        <f t="shared" si="32"/>
        <v>70</v>
      </c>
      <c r="R14" s="53">
        <v>0</v>
      </c>
      <c r="S14" s="49">
        <v>10</v>
      </c>
      <c r="T14" s="34">
        <f t="shared" si="33"/>
        <v>10</v>
      </c>
      <c r="U14" s="53">
        <v>0</v>
      </c>
      <c r="V14" s="49">
        <v>1</v>
      </c>
      <c r="W14" s="34">
        <f t="shared" si="34"/>
        <v>1</v>
      </c>
      <c r="X14" s="53">
        <v>2</v>
      </c>
      <c r="Y14" s="49">
        <v>51</v>
      </c>
      <c r="Z14" s="34">
        <f t="shared" si="35"/>
        <v>53</v>
      </c>
      <c r="AA14" s="38">
        <f t="shared" si="36"/>
        <v>4</v>
      </c>
      <c r="AB14" s="39">
        <f t="shared" si="37"/>
        <v>210</v>
      </c>
      <c r="AC14" s="40">
        <f t="shared" si="38"/>
        <v>214</v>
      </c>
      <c r="AE14" s="26">
        <f t="shared" si="41"/>
        <v>11</v>
      </c>
      <c r="AF14" s="54">
        <v>44831</v>
      </c>
      <c r="AG14" s="28">
        <f t="shared" si="0"/>
        <v>220</v>
      </c>
      <c r="AH14" s="22">
        <f t="shared" si="1"/>
        <v>60</v>
      </c>
      <c r="AI14" s="22">
        <f t="shared" si="2"/>
        <v>3</v>
      </c>
      <c r="AJ14" s="22">
        <f t="shared" si="3"/>
        <v>15</v>
      </c>
      <c r="AK14" s="22">
        <f t="shared" si="4"/>
        <v>2</v>
      </c>
      <c r="AL14" s="22">
        <f t="shared" si="5"/>
        <v>71</v>
      </c>
      <c r="AM14" s="22">
        <f t="shared" si="6"/>
        <v>10</v>
      </c>
      <c r="AN14" s="22">
        <f t="shared" si="7"/>
        <v>0</v>
      </c>
      <c r="AO14" s="22">
        <f t="shared" si="8"/>
        <v>59</v>
      </c>
      <c r="AR14" s="55" t="s">
        <v>17</v>
      </c>
      <c r="AS14" s="56"/>
      <c r="AV14" t="s">
        <v>18</v>
      </c>
      <c r="AW14" s="57">
        <f>SUMPRODUCT(ABS(AX5:AX12))-1</f>
        <v>4.8856244675952949</v>
      </c>
      <c r="BA14" s="7"/>
      <c r="BB14" s="7"/>
      <c r="BC14" s="7"/>
      <c r="BJ14" s="8"/>
      <c r="BK14" s="8"/>
      <c r="BL14" s="7"/>
      <c r="BM14" s="7"/>
      <c r="BN14" s="7"/>
      <c r="BO14" s="7"/>
      <c r="BR14" s="7"/>
      <c r="BS14" s="7"/>
      <c r="BT14" s="7"/>
      <c r="BX14" s="52"/>
      <c r="BY14" s="52"/>
      <c r="BZ14" s="52"/>
      <c r="CA14" s="52"/>
      <c r="CB14" s="52"/>
      <c r="CC14" s="52"/>
      <c r="CD14" s="52"/>
      <c r="CE14" s="52"/>
      <c r="CF14" s="52"/>
      <c r="CG14" s="52"/>
    </row>
    <row r="15" ht="15.6">
      <c r="A15" s="31">
        <f t="shared" si="40"/>
        <v>11</v>
      </c>
      <c r="B15" s="54">
        <v>44831</v>
      </c>
      <c r="C15" s="58">
        <v>0</v>
      </c>
      <c r="D15" s="59">
        <v>60</v>
      </c>
      <c r="E15" s="60">
        <f t="shared" si="28"/>
        <v>60</v>
      </c>
      <c r="F15" s="58">
        <v>1</v>
      </c>
      <c r="G15" s="61">
        <v>2</v>
      </c>
      <c r="H15" s="60">
        <f t="shared" si="29"/>
        <v>3</v>
      </c>
      <c r="I15" s="58">
        <v>0</v>
      </c>
      <c r="J15" s="61">
        <v>15</v>
      </c>
      <c r="K15" s="60">
        <f t="shared" si="30"/>
        <v>15</v>
      </c>
      <c r="L15" s="58">
        <v>0</v>
      </c>
      <c r="M15" s="61">
        <v>2</v>
      </c>
      <c r="N15" s="60">
        <f t="shared" si="31"/>
        <v>2</v>
      </c>
      <c r="O15" s="58">
        <v>2</v>
      </c>
      <c r="P15" s="61">
        <v>69</v>
      </c>
      <c r="Q15" s="60">
        <f t="shared" si="32"/>
        <v>71</v>
      </c>
      <c r="R15" s="58">
        <v>0</v>
      </c>
      <c r="S15" s="61">
        <v>10</v>
      </c>
      <c r="T15" s="60">
        <f t="shared" si="33"/>
        <v>10</v>
      </c>
      <c r="U15" s="58">
        <v>0</v>
      </c>
      <c r="V15" s="61">
        <v>0</v>
      </c>
      <c r="W15" s="60">
        <f t="shared" si="34"/>
        <v>0</v>
      </c>
      <c r="X15" s="58">
        <v>1</v>
      </c>
      <c r="Y15" s="61">
        <v>58</v>
      </c>
      <c r="Z15" s="60">
        <f t="shared" si="35"/>
        <v>59</v>
      </c>
      <c r="AA15" s="38">
        <f t="shared" si="36"/>
        <v>4</v>
      </c>
      <c r="AB15" s="39">
        <f t="shared" si="37"/>
        <v>216</v>
      </c>
      <c r="AC15" s="40">
        <f t="shared" si="38"/>
        <v>220</v>
      </c>
      <c r="AE15" s="26">
        <f t="shared" si="41"/>
        <v>12</v>
      </c>
      <c r="AF15" s="54">
        <v>44832</v>
      </c>
      <c r="AG15" s="28">
        <f t="shared" si="0"/>
        <v>226</v>
      </c>
      <c r="AH15" s="22">
        <f t="shared" si="1"/>
        <v>62</v>
      </c>
      <c r="AI15" s="22">
        <f t="shared" si="2"/>
        <v>5</v>
      </c>
      <c r="AJ15" s="22">
        <f t="shared" si="3"/>
        <v>15</v>
      </c>
      <c r="AK15" s="22">
        <f t="shared" si="4"/>
        <v>2</v>
      </c>
      <c r="AL15" s="22">
        <f t="shared" si="5"/>
        <v>73</v>
      </c>
      <c r="AM15" s="22">
        <f t="shared" si="6"/>
        <v>10</v>
      </c>
      <c r="AN15" s="22">
        <f t="shared" si="7"/>
        <v>1</v>
      </c>
      <c r="AO15" s="22">
        <f t="shared" si="8"/>
        <v>58</v>
      </c>
      <c r="AR15" s="62" t="s">
        <v>19</v>
      </c>
      <c r="AS15" s="63">
        <f>MDETERM(AT5:BA12)</f>
        <v>1.5559177319582188e-06</v>
      </c>
      <c r="AV15" t="s">
        <v>20</v>
      </c>
      <c r="AW15" s="57">
        <f>SUMPRODUCT(ABS(AT12:AZ12))</f>
        <v>4.8268489904343053</v>
      </c>
      <c r="BA15" s="7"/>
      <c r="BB15" s="7"/>
      <c r="BC15" s="7"/>
      <c r="BJ15" s="8"/>
      <c r="BK15" s="8"/>
      <c r="BL15" s="7"/>
      <c r="BM15" s="7"/>
      <c r="BN15" s="7"/>
      <c r="BO15" s="7"/>
      <c r="BR15" s="7"/>
      <c r="BS15" s="7"/>
      <c r="BT15" s="7"/>
      <c r="BX15" s="52"/>
      <c r="BY15" s="52"/>
      <c r="BZ15" s="52"/>
      <c r="CA15" s="52"/>
      <c r="CB15" s="52"/>
      <c r="CC15" s="52"/>
      <c r="CD15" s="52"/>
      <c r="CE15" s="52"/>
      <c r="CF15" s="52"/>
      <c r="CG15" s="52"/>
    </row>
    <row r="16">
      <c r="A16" s="31">
        <f t="shared" si="40"/>
        <v>12</v>
      </c>
      <c r="B16" s="54">
        <v>44832</v>
      </c>
      <c r="C16" s="64">
        <v>0</v>
      </c>
      <c r="D16" s="49">
        <v>62</v>
      </c>
      <c r="E16" s="34">
        <v>62</v>
      </c>
      <c r="F16" s="53">
        <v>1</v>
      </c>
      <c r="G16" s="49">
        <v>4</v>
      </c>
      <c r="H16" s="34">
        <v>5</v>
      </c>
      <c r="I16" s="53">
        <v>0</v>
      </c>
      <c r="J16" s="49">
        <v>15</v>
      </c>
      <c r="K16" s="34">
        <v>15</v>
      </c>
      <c r="L16" s="53">
        <v>0</v>
      </c>
      <c r="M16" s="49">
        <v>2</v>
      </c>
      <c r="N16" s="34">
        <v>2</v>
      </c>
      <c r="O16" s="53">
        <v>2</v>
      </c>
      <c r="P16" s="49">
        <v>71</v>
      </c>
      <c r="Q16" s="34">
        <v>73</v>
      </c>
      <c r="R16" s="53">
        <v>0</v>
      </c>
      <c r="S16" s="49">
        <v>10</v>
      </c>
      <c r="T16" s="34">
        <v>10</v>
      </c>
      <c r="U16" s="53">
        <v>0</v>
      </c>
      <c r="V16" s="49">
        <v>1</v>
      </c>
      <c r="W16" s="34">
        <v>1</v>
      </c>
      <c r="X16" s="53">
        <v>1</v>
      </c>
      <c r="Y16" s="49">
        <v>57</v>
      </c>
      <c r="Z16" s="34">
        <v>58</v>
      </c>
      <c r="AA16" s="38">
        <f t="shared" si="36"/>
        <v>4</v>
      </c>
      <c r="AB16" s="39">
        <f t="shared" si="37"/>
        <v>222</v>
      </c>
      <c r="AC16" s="40">
        <f t="shared" si="38"/>
        <v>226</v>
      </c>
      <c r="AE16" s="26">
        <f t="shared" si="41"/>
        <v>13</v>
      </c>
      <c r="AF16" s="54">
        <v>44833</v>
      </c>
      <c r="AG16" s="28">
        <f t="shared" si="0"/>
        <v>233</v>
      </c>
      <c r="AH16" s="22">
        <f t="shared" si="1"/>
        <v>64</v>
      </c>
      <c r="AI16" s="22">
        <f t="shared" si="2"/>
        <v>6</v>
      </c>
      <c r="AJ16" s="22">
        <f t="shared" si="3"/>
        <v>15</v>
      </c>
      <c r="AK16" s="22">
        <f t="shared" si="4"/>
        <v>3</v>
      </c>
      <c r="AL16" s="22">
        <f t="shared" si="5"/>
        <v>74</v>
      </c>
      <c r="AM16" s="22">
        <f t="shared" si="6"/>
        <v>9</v>
      </c>
      <c r="AN16" s="22">
        <f t="shared" si="7"/>
        <v>3</v>
      </c>
      <c r="AO16" s="22">
        <f t="shared" si="8"/>
        <v>59</v>
      </c>
      <c r="AR16" s="62" t="s">
        <v>21</v>
      </c>
      <c r="AS16" s="62">
        <f>(1-1-(1/6))*(2*8+5)*LOG10(AS15)</f>
        <v>20.328046794127285</v>
      </c>
      <c r="AV16" t="s">
        <v>22</v>
      </c>
      <c r="BA16" s="7"/>
      <c r="BB16" s="7"/>
      <c r="BC16" s="7"/>
      <c r="BJ16" s="8"/>
      <c r="BK16" s="8"/>
      <c r="BL16" s="7"/>
      <c r="BM16" s="7"/>
      <c r="BN16" s="7"/>
      <c r="BO16" s="7"/>
      <c r="BR16" s="7"/>
      <c r="BS16" s="7"/>
      <c r="BT16" s="7"/>
      <c r="BX16" s="52"/>
      <c r="BY16" s="52"/>
      <c r="BZ16" s="52"/>
      <c r="CA16" s="52"/>
      <c r="CB16" s="52"/>
      <c r="CC16" s="52"/>
      <c r="CD16" s="52"/>
      <c r="CE16" s="52"/>
      <c r="CF16" s="52"/>
      <c r="CG16" s="52"/>
    </row>
    <row r="17">
      <c r="A17" s="31">
        <f t="shared" si="40"/>
        <v>13</v>
      </c>
      <c r="B17" s="54">
        <v>44833</v>
      </c>
      <c r="C17" s="64">
        <v>1</v>
      </c>
      <c r="D17" s="45">
        <v>63</v>
      </c>
      <c r="E17" s="34">
        <v>64</v>
      </c>
      <c r="F17" s="53">
        <v>1</v>
      </c>
      <c r="G17" s="49">
        <v>5</v>
      </c>
      <c r="H17" s="43">
        <v>6</v>
      </c>
      <c r="I17" s="53">
        <v>0</v>
      </c>
      <c r="J17" s="49">
        <v>15</v>
      </c>
      <c r="K17" s="43">
        <v>15</v>
      </c>
      <c r="L17" s="53">
        <v>0</v>
      </c>
      <c r="M17" s="49">
        <v>3</v>
      </c>
      <c r="N17" s="43">
        <v>3</v>
      </c>
      <c r="O17" s="53">
        <v>2</v>
      </c>
      <c r="P17" s="49">
        <v>72</v>
      </c>
      <c r="Q17" s="43">
        <v>74</v>
      </c>
      <c r="R17" s="53">
        <v>0</v>
      </c>
      <c r="S17" s="49">
        <v>9</v>
      </c>
      <c r="T17" s="43">
        <v>9</v>
      </c>
      <c r="U17" s="53">
        <v>0</v>
      </c>
      <c r="V17" s="49">
        <v>3</v>
      </c>
      <c r="W17" s="43">
        <v>3</v>
      </c>
      <c r="X17" s="53">
        <v>1</v>
      </c>
      <c r="Y17" s="49">
        <v>58</v>
      </c>
      <c r="Z17" s="43">
        <v>59</v>
      </c>
      <c r="AA17" s="38">
        <f t="shared" si="36"/>
        <v>5</v>
      </c>
      <c r="AB17" s="39">
        <f t="shared" si="37"/>
        <v>228</v>
      </c>
      <c r="AC17" s="40">
        <f t="shared" si="38"/>
        <v>233</v>
      </c>
      <c r="AE17" s="26">
        <f t="shared" si="41"/>
        <v>14</v>
      </c>
      <c r="AF17" s="54">
        <v>44834</v>
      </c>
      <c r="AG17" s="28">
        <f t="shared" si="0"/>
        <v>237</v>
      </c>
      <c r="AH17" s="22">
        <f t="shared" si="1"/>
        <v>65</v>
      </c>
      <c r="AI17" s="22">
        <f t="shared" si="2"/>
        <v>7</v>
      </c>
      <c r="AJ17" s="22">
        <f t="shared" si="3"/>
        <v>14</v>
      </c>
      <c r="AK17" s="22">
        <f t="shared" si="4"/>
        <v>3</v>
      </c>
      <c r="AL17" s="22">
        <f t="shared" si="5"/>
        <v>75</v>
      </c>
      <c r="AM17" s="22">
        <f t="shared" si="6"/>
        <v>9</v>
      </c>
      <c r="AN17" s="22">
        <f t="shared" si="7"/>
        <v>3</v>
      </c>
      <c r="AO17" s="22">
        <f t="shared" si="8"/>
        <v>61</v>
      </c>
      <c r="AR17" s="62" t="s">
        <v>23</v>
      </c>
      <c r="AS17" s="62">
        <v>3.8399999999999999</v>
      </c>
      <c r="AV17" t="s">
        <v>24</v>
      </c>
      <c r="BB17" s="7"/>
      <c r="BC17" s="7"/>
      <c r="BJ17" s="8"/>
      <c r="BK17" s="8"/>
      <c r="BL17" s="7"/>
      <c r="BM17" s="7"/>
      <c r="BN17" s="7"/>
      <c r="BO17" s="7"/>
      <c r="BR17" s="7"/>
      <c r="BS17" s="7"/>
      <c r="BT17" s="7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</row>
    <row r="18">
      <c r="A18" s="31">
        <f t="shared" si="40"/>
        <v>14</v>
      </c>
      <c r="B18" s="54">
        <v>44834</v>
      </c>
      <c r="C18" s="64">
        <v>1</v>
      </c>
      <c r="D18" s="45">
        <v>64</v>
      </c>
      <c r="E18" s="34">
        <v>65</v>
      </c>
      <c r="F18" s="53">
        <v>1</v>
      </c>
      <c r="G18" s="49">
        <v>6</v>
      </c>
      <c r="H18" s="43">
        <v>7</v>
      </c>
      <c r="I18" s="53">
        <v>0</v>
      </c>
      <c r="J18" s="49">
        <v>14</v>
      </c>
      <c r="K18" s="43">
        <v>14</v>
      </c>
      <c r="L18" s="53">
        <v>0</v>
      </c>
      <c r="M18" s="49">
        <v>3</v>
      </c>
      <c r="N18" s="43">
        <v>3</v>
      </c>
      <c r="O18" s="53">
        <v>2</v>
      </c>
      <c r="P18" s="49">
        <v>73</v>
      </c>
      <c r="Q18" s="43">
        <v>75</v>
      </c>
      <c r="R18" s="53">
        <v>0</v>
      </c>
      <c r="S18" s="49">
        <v>9</v>
      </c>
      <c r="T18" s="43">
        <v>9</v>
      </c>
      <c r="U18" s="53">
        <v>0</v>
      </c>
      <c r="V18" s="49">
        <v>3</v>
      </c>
      <c r="W18" s="43">
        <v>3</v>
      </c>
      <c r="X18" s="53">
        <v>1</v>
      </c>
      <c r="Y18" s="49">
        <v>60</v>
      </c>
      <c r="Z18" s="43">
        <v>61</v>
      </c>
      <c r="AA18" s="38">
        <f t="shared" si="36"/>
        <v>5</v>
      </c>
      <c r="AB18" s="39">
        <f t="shared" si="37"/>
        <v>232</v>
      </c>
      <c r="AC18" s="40">
        <f t="shared" si="38"/>
        <v>237</v>
      </c>
      <c r="AE18" s="26">
        <f t="shared" si="41"/>
        <v>15</v>
      </c>
      <c r="AF18" s="54">
        <v>44835</v>
      </c>
      <c r="AG18" s="28">
        <f t="shared" si="0"/>
        <v>238</v>
      </c>
      <c r="AH18" s="22">
        <f t="shared" si="1"/>
        <v>64</v>
      </c>
      <c r="AI18" s="22">
        <f t="shared" si="2"/>
        <v>6</v>
      </c>
      <c r="AJ18" s="22">
        <f t="shared" si="3"/>
        <v>15</v>
      </c>
      <c r="AK18" s="22">
        <f t="shared" si="4"/>
        <v>4</v>
      </c>
      <c r="AL18" s="22">
        <f t="shared" si="5"/>
        <v>76</v>
      </c>
      <c r="AM18" s="22">
        <f t="shared" si="6"/>
        <v>8</v>
      </c>
      <c r="AN18" s="22">
        <f t="shared" si="7"/>
        <v>4</v>
      </c>
      <c r="AO18" s="22">
        <f t="shared" si="8"/>
        <v>61</v>
      </c>
      <c r="AR18" s="65" t="s">
        <v>25</v>
      </c>
      <c r="AS18" s="65" t="str">
        <f>IF(AS16&gt;AS17,"Не мультиколлинеарна","Мультиколлинеарна")</f>
        <v xml:space="preserve">Не мультиколлинеарна</v>
      </c>
      <c r="BB18" s="7"/>
      <c r="BC18" s="7"/>
      <c r="BJ18" s="8"/>
      <c r="BK18" s="8"/>
      <c r="BL18" s="7"/>
      <c r="BM18" s="7"/>
      <c r="BN18" s="7"/>
      <c r="BO18" s="7"/>
      <c r="BR18" s="7"/>
      <c r="BS18" s="7"/>
      <c r="BT18" s="7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</row>
    <row r="19">
      <c r="A19" s="31">
        <f t="shared" si="40"/>
        <v>15</v>
      </c>
      <c r="B19" s="54">
        <v>44835</v>
      </c>
      <c r="C19" s="64">
        <v>1</v>
      </c>
      <c r="D19" s="45">
        <v>63</v>
      </c>
      <c r="E19" s="34">
        <v>64</v>
      </c>
      <c r="F19" s="53">
        <v>1</v>
      </c>
      <c r="G19" s="49">
        <v>5</v>
      </c>
      <c r="H19" s="43">
        <v>6</v>
      </c>
      <c r="I19" s="53">
        <v>0</v>
      </c>
      <c r="J19" s="49">
        <v>15</v>
      </c>
      <c r="K19" s="43">
        <v>15</v>
      </c>
      <c r="L19" s="53">
        <v>0</v>
      </c>
      <c r="M19" s="49">
        <v>4</v>
      </c>
      <c r="N19" s="43">
        <v>4</v>
      </c>
      <c r="O19" s="53">
        <v>2</v>
      </c>
      <c r="P19" s="49">
        <v>74</v>
      </c>
      <c r="Q19" s="43">
        <v>76</v>
      </c>
      <c r="R19" s="53">
        <v>0</v>
      </c>
      <c r="S19" s="49">
        <v>8</v>
      </c>
      <c r="T19" s="43">
        <v>8</v>
      </c>
      <c r="U19" s="53">
        <v>0</v>
      </c>
      <c r="V19" s="49">
        <v>4</v>
      </c>
      <c r="W19" s="43">
        <v>4</v>
      </c>
      <c r="X19" s="53">
        <v>1</v>
      </c>
      <c r="Y19" s="49">
        <v>60</v>
      </c>
      <c r="Z19" s="43">
        <v>61</v>
      </c>
      <c r="AA19" s="38">
        <f t="shared" si="36"/>
        <v>5</v>
      </c>
      <c r="AB19" s="39">
        <f t="shared" si="37"/>
        <v>233</v>
      </c>
      <c r="AC19" s="40">
        <f t="shared" si="38"/>
        <v>238</v>
      </c>
      <c r="AE19" s="26">
        <f t="shared" si="41"/>
        <v>16</v>
      </c>
      <c r="AF19" s="54">
        <v>44836</v>
      </c>
      <c r="AG19" s="28">
        <f t="shared" si="0"/>
        <v>238</v>
      </c>
      <c r="AH19" s="22">
        <f t="shared" si="1"/>
        <v>65</v>
      </c>
      <c r="AI19" s="22">
        <f t="shared" si="2"/>
        <v>5</v>
      </c>
      <c r="AJ19" s="22">
        <f t="shared" si="3"/>
        <v>15</v>
      </c>
      <c r="AK19" s="22">
        <f t="shared" si="4"/>
        <v>5</v>
      </c>
      <c r="AL19" s="22">
        <f t="shared" si="5"/>
        <v>76</v>
      </c>
      <c r="AM19" s="22">
        <f t="shared" si="6"/>
        <v>8</v>
      </c>
      <c r="AN19" s="22">
        <f t="shared" si="7"/>
        <v>3</v>
      </c>
      <c r="AO19" s="22">
        <f t="shared" si="8"/>
        <v>61</v>
      </c>
      <c r="BA19" s="7"/>
      <c r="BB19" s="7"/>
      <c r="BC19" s="7"/>
      <c r="BJ19" s="8"/>
      <c r="BK19" s="8"/>
      <c r="BL19" s="7"/>
      <c r="BM19" s="7"/>
      <c r="BN19" s="7"/>
      <c r="BO19" s="7"/>
      <c r="BR19" s="7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</row>
    <row r="20">
      <c r="A20" s="31">
        <f t="shared" si="40"/>
        <v>16</v>
      </c>
      <c r="B20" s="54">
        <v>44836</v>
      </c>
      <c r="C20" s="64">
        <v>1</v>
      </c>
      <c r="D20" s="45">
        <v>64</v>
      </c>
      <c r="E20" s="34">
        <v>65</v>
      </c>
      <c r="F20" s="53">
        <v>1</v>
      </c>
      <c r="G20" s="49">
        <v>4</v>
      </c>
      <c r="H20" s="43">
        <v>5</v>
      </c>
      <c r="I20" s="53">
        <v>0</v>
      </c>
      <c r="J20" s="49">
        <v>15</v>
      </c>
      <c r="K20" s="43">
        <v>15</v>
      </c>
      <c r="L20" s="53">
        <v>0</v>
      </c>
      <c r="M20" s="49">
        <v>5</v>
      </c>
      <c r="N20" s="43">
        <v>5</v>
      </c>
      <c r="O20" s="53">
        <v>2</v>
      </c>
      <c r="P20" s="49">
        <v>74</v>
      </c>
      <c r="Q20" s="43">
        <v>76</v>
      </c>
      <c r="R20" s="53">
        <v>0</v>
      </c>
      <c r="S20" s="49">
        <v>8</v>
      </c>
      <c r="T20" s="43">
        <v>8</v>
      </c>
      <c r="U20" s="53">
        <v>0</v>
      </c>
      <c r="V20" s="49">
        <v>3</v>
      </c>
      <c r="W20" s="43">
        <v>3</v>
      </c>
      <c r="X20" s="53">
        <v>1</v>
      </c>
      <c r="Y20" s="49">
        <v>60</v>
      </c>
      <c r="Z20" s="43">
        <v>61</v>
      </c>
      <c r="AA20" s="38">
        <f t="shared" si="36"/>
        <v>5</v>
      </c>
      <c r="AB20" s="39">
        <f t="shared" si="37"/>
        <v>233</v>
      </c>
      <c r="AC20" s="40">
        <f t="shared" si="38"/>
        <v>238</v>
      </c>
      <c r="AE20" s="26">
        <f t="shared" si="41"/>
        <v>17</v>
      </c>
      <c r="AF20" s="54">
        <v>44837</v>
      </c>
      <c r="AG20" s="28">
        <f t="shared" si="0"/>
        <v>241</v>
      </c>
      <c r="AH20" s="22">
        <f t="shared" si="1"/>
        <v>65</v>
      </c>
      <c r="AI20" s="22">
        <f t="shared" si="2"/>
        <v>4</v>
      </c>
      <c r="AJ20" s="22">
        <f t="shared" si="3"/>
        <v>16</v>
      </c>
      <c r="AK20" s="22">
        <f t="shared" si="4"/>
        <v>6</v>
      </c>
      <c r="AL20" s="22">
        <f t="shared" si="5"/>
        <v>77</v>
      </c>
      <c r="AM20" s="22">
        <f t="shared" si="6"/>
        <v>8</v>
      </c>
      <c r="AN20" s="22">
        <f t="shared" si="7"/>
        <v>2</v>
      </c>
      <c r="AO20" s="22">
        <f t="shared" si="8"/>
        <v>63</v>
      </c>
      <c r="AR20" s="66"/>
      <c r="AS20" s="17" t="s">
        <v>12</v>
      </c>
      <c r="AT20" s="17" t="s">
        <v>4</v>
      </c>
      <c r="AU20" s="17" t="s">
        <v>5</v>
      </c>
      <c r="AV20" s="17" t="s">
        <v>6</v>
      </c>
      <c r="AW20" s="17" t="s">
        <v>7</v>
      </c>
      <c r="AX20" s="17" t="s">
        <v>9</v>
      </c>
      <c r="AY20" s="17" t="s">
        <v>10</v>
      </c>
      <c r="AZ20" s="17" t="s">
        <v>11</v>
      </c>
      <c r="BB20" s="7"/>
      <c r="BC20" s="7"/>
      <c r="BJ20" s="8"/>
      <c r="BK20" s="8"/>
      <c r="BL20" s="7"/>
      <c r="BM20" s="7"/>
      <c r="BN20" s="7"/>
      <c r="BO20" s="7"/>
      <c r="BR20" s="7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</row>
    <row r="21">
      <c r="A21" s="31">
        <f t="shared" si="40"/>
        <v>17</v>
      </c>
      <c r="B21" s="54">
        <v>44837</v>
      </c>
      <c r="C21" s="64">
        <v>0</v>
      </c>
      <c r="D21" s="45">
        <v>65</v>
      </c>
      <c r="E21" s="34">
        <v>65</v>
      </c>
      <c r="F21" s="53">
        <v>1</v>
      </c>
      <c r="G21" s="49">
        <v>3</v>
      </c>
      <c r="H21" s="43">
        <v>4</v>
      </c>
      <c r="I21" s="53">
        <v>0</v>
      </c>
      <c r="J21" s="49">
        <v>16</v>
      </c>
      <c r="K21" s="43">
        <v>16</v>
      </c>
      <c r="L21" s="53">
        <v>0</v>
      </c>
      <c r="M21" s="49">
        <v>6</v>
      </c>
      <c r="N21" s="43">
        <v>6</v>
      </c>
      <c r="O21" s="53">
        <v>2</v>
      </c>
      <c r="P21" s="49">
        <v>75</v>
      </c>
      <c r="Q21" s="43">
        <v>77</v>
      </c>
      <c r="R21" s="53">
        <v>0</v>
      </c>
      <c r="S21" s="49">
        <v>8</v>
      </c>
      <c r="T21" s="43">
        <v>8</v>
      </c>
      <c r="U21" s="53">
        <v>0</v>
      </c>
      <c r="V21" s="49">
        <v>2</v>
      </c>
      <c r="W21" s="43">
        <v>2</v>
      </c>
      <c r="X21" s="53">
        <v>1</v>
      </c>
      <c r="Y21" s="49">
        <v>62</v>
      </c>
      <c r="Z21" s="43">
        <v>63</v>
      </c>
      <c r="AA21" s="38">
        <f t="shared" si="36"/>
        <v>4</v>
      </c>
      <c r="AB21" s="39">
        <f t="shared" si="37"/>
        <v>237</v>
      </c>
      <c r="AC21" s="40">
        <f t="shared" si="38"/>
        <v>241</v>
      </c>
      <c r="AE21" s="26">
        <f t="shared" si="41"/>
        <v>18</v>
      </c>
      <c r="AF21" s="54">
        <v>44838</v>
      </c>
      <c r="AG21" s="28">
        <f t="shared" si="0"/>
        <v>245</v>
      </c>
      <c r="AH21" s="22">
        <f t="shared" si="1"/>
        <v>64</v>
      </c>
      <c r="AI21" s="22">
        <f t="shared" si="2"/>
        <v>6</v>
      </c>
      <c r="AJ21" s="22">
        <f t="shared" si="3"/>
        <v>16</v>
      </c>
      <c r="AK21" s="22">
        <f t="shared" si="4"/>
        <v>8</v>
      </c>
      <c r="AL21" s="22">
        <f t="shared" si="5"/>
        <v>77</v>
      </c>
      <c r="AM21" s="22">
        <f t="shared" si="6"/>
        <v>8</v>
      </c>
      <c r="AN21" s="22">
        <f t="shared" si="7"/>
        <v>3</v>
      </c>
      <c r="AO21" s="22">
        <f t="shared" si="8"/>
        <v>63</v>
      </c>
      <c r="AR21" s="17" t="s">
        <v>12</v>
      </c>
      <c r="AS21" s="29">
        <v>1</v>
      </c>
      <c r="AT21" s="30">
        <v>0.92859750694798393</v>
      </c>
      <c r="AU21" s="30">
        <v>0.92216250174781045</v>
      </c>
      <c r="AV21" s="30">
        <v>0.19512263554532347</v>
      </c>
      <c r="AW21" s="30">
        <v>0.93644565922160783</v>
      </c>
      <c r="AX21" s="30">
        <v>0.64847641299310166</v>
      </c>
      <c r="AY21" s="30">
        <v>0.91858418120459628</v>
      </c>
      <c r="AZ21" s="30">
        <v>0.88288898332135124</v>
      </c>
      <c r="BB21" s="7"/>
      <c r="BC21" s="7"/>
      <c r="BJ21" s="8"/>
      <c r="BK21" s="8"/>
      <c r="BL21" s="7"/>
      <c r="BM21" s="7"/>
      <c r="BN21" s="7"/>
      <c r="BO21" s="7"/>
      <c r="BR21" s="7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</row>
    <row r="22">
      <c r="A22" s="31">
        <f t="shared" si="40"/>
        <v>18</v>
      </c>
      <c r="B22" s="54">
        <v>44838</v>
      </c>
      <c r="C22" s="64">
        <v>0</v>
      </c>
      <c r="D22" s="45">
        <v>64</v>
      </c>
      <c r="E22" s="34">
        <v>64</v>
      </c>
      <c r="F22" s="53">
        <v>1</v>
      </c>
      <c r="G22" s="49">
        <v>5</v>
      </c>
      <c r="H22" s="43">
        <v>6</v>
      </c>
      <c r="I22" s="53">
        <v>0</v>
      </c>
      <c r="J22" s="49">
        <v>16</v>
      </c>
      <c r="K22" s="43">
        <v>16</v>
      </c>
      <c r="L22" s="53">
        <v>0</v>
      </c>
      <c r="M22" s="49">
        <v>8</v>
      </c>
      <c r="N22" s="43">
        <v>8</v>
      </c>
      <c r="O22" s="53">
        <v>2</v>
      </c>
      <c r="P22" s="49">
        <v>75</v>
      </c>
      <c r="Q22" s="43">
        <v>77</v>
      </c>
      <c r="R22" s="53">
        <v>0</v>
      </c>
      <c r="S22" s="49">
        <v>8</v>
      </c>
      <c r="T22" s="43">
        <v>8</v>
      </c>
      <c r="U22" s="53">
        <v>0</v>
      </c>
      <c r="V22" s="49">
        <v>3</v>
      </c>
      <c r="W22" s="43">
        <v>3</v>
      </c>
      <c r="X22" s="53">
        <v>1</v>
      </c>
      <c r="Y22" s="49">
        <v>62</v>
      </c>
      <c r="Z22" s="43">
        <v>63</v>
      </c>
      <c r="AA22" s="38">
        <f t="shared" si="36"/>
        <v>4</v>
      </c>
      <c r="AB22" s="39">
        <f t="shared" si="37"/>
        <v>241</v>
      </c>
      <c r="AC22" s="40">
        <f t="shared" si="38"/>
        <v>245</v>
      </c>
      <c r="AD22" s="52"/>
      <c r="AE22" s="26">
        <f t="shared" si="41"/>
        <v>19</v>
      </c>
      <c r="AF22" s="54">
        <v>44839</v>
      </c>
      <c r="AG22" s="28">
        <f t="shared" si="0"/>
        <v>250</v>
      </c>
      <c r="AH22" s="22">
        <f t="shared" si="1"/>
        <v>66</v>
      </c>
      <c r="AI22" s="22">
        <f t="shared" si="2"/>
        <v>6</v>
      </c>
      <c r="AJ22" s="22">
        <f t="shared" si="3"/>
        <v>17</v>
      </c>
      <c r="AK22" s="22">
        <f t="shared" si="4"/>
        <v>9</v>
      </c>
      <c r="AL22" s="22">
        <f t="shared" si="5"/>
        <v>77</v>
      </c>
      <c r="AM22" s="22">
        <f t="shared" si="6"/>
        <v>10</v>
      </c>
      <c r="AN22" s="22">
        <f t="shared" si="7"/>
        <v>3</v>
      </c>
      <c r="AO22" s="22">
        <f t="shared" si="8"/>
        <v>62</v>
      </c>
      <c r="AR22" s="17" t="s">
        <v>4</v>
      </c>
      <c r="AS22" s="30">
        <v>0.92859750694798393</v>
      </c>
      <c r="AT22" s="29">
        <v>1</v>
      </c>
      <c r="AU22" s="41">
        <v>0.77015471586380346</v>
      </c>
      <c r="AV22" s="41">
        <v>0.45588270906615008</v>
      </c>
      <c r="AW22" s="41">
        <v>0.76999072256943535</v>
      </c>
      <c r="AX22" s="41">
        <v>0.57130477512503186</v>
      </c>
      <c r="AY22" s="41">
        <v>0.75315720480197945</v>
      </c>
      <c r="AZ22" s="41">
        <v>0.72001996902224974</v>
      </c>
      <c r="BB22" s="7"/>
      <c r="BC22" s="7"/>
      <c r="BJ22" s="8"/>
      <c r="BK22" s="8"/>
      <c r="BL22" s="7"/>
      <c r="BM22" s="7"/>
      <c r="BN22" s="7"/>
      <c r="BO22" s="7"/>
      <c r="BR22" s="7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</row>
    <row r="23">
      <c r="A23" s="31">
        <f t="shared" si="40"/>
        <v>19</v>
      </c>
      <c r="B23" s="54">
        <v>44839</v>
      </c>
      <c r="C23" s="64">
        <v>0</v>
      </c>
      <c r="D23" s="45">
        <v>66</v>
      </c>
      <c r="E23" s="34">
        <v>66</v>
      </c>
      <c r="F23" s="53">
        <v>1</v>
      </c>
      <c r="G23" s="49">
        <v>5</v>
      </c>
      <c r="H23" s="43">
        <v>6</v>
      </c>
      <c r="I23" s="53">
        <v>0</v>
      </c>
      <c r="J23" s="49">
        <v>17</v>
      </c>
      <c r="K23" s="43">
        <v>17</v>
      </c>
      <c r="L23" s="53">
        <v>0</v>
      </c>
      <c r="M23" s="49">
        <v>9</v>
      </c>
      <c r="N23" s="43">
        <v>9</v>
      </c>
      <c r="O23" s="53">
        <v>2</v>
      </c>
      <c r="P23" s="49">
        <v>75</v>
      </c>
      <c r="Q23" s="43">
        <v>77</v>
      </c>
      <c r="R23" s="53">
        <v>0</v>
      </c>
      <c r="S23" s="49">
        <v>10</v>
      </c>
      <c r="T23" s="43">
        <v>10</v>
      </c>
      <c r="U23" s="53">
        <v>0</v>
      </c>
      <c r="V23" s="49">
        <v>3</v>
      </c>
      <c r="W23" s="43">
        <v>3</v>
      </c>
      <c r="X23" s="53">
        <v>1</v>
      </c>
      <c r="Y23" s="49">
        <v>61</v>
      </c>
      <c r="Z23" s="43">
        <v>62</v>
      </c>
      <c r="AA23" s="38">
        <f t="shared" si="36"/>
        <v>4</v>
      </c>
      <c r="AB23" s="39">
        <f t="shared" si="37"/>
        <v>246</v>
      </c>
      <c r="AC23" s="40">
        <f t="shared" si="38"/>
        <v>250</v>
      </c>
      <c r="AD23" s="52"/>
      <c r="AE23" s="26">
        <f t="shared" si="41"/>
        <v>20</v>
      </c>
      <c r="AF23" s="54">
        <v>44840</v>
      </c>
      <c r="AG23" s="28">
        <f t="shared" si="0"/>
        <v>257</v>
      </c>
      <c r="AH23" s="22">
        <f t="shared" si="1"/>
        <v>67</v>
      </c>
      <c r="AI23" s="22">
        <f t="shared" si="2"/>
        <v>6</v>
      </c>
      <c r="AJ23" s="22">
        <f t="shared" si="3"/>
        <v>17</v>
      </c>
      <c r="AK23" s="22">
        <f t="shared" si="4"/>
        <v>10</v>
      </c>
      <c r="AL23" s="22">
        <f t="shared" si="5"/>
        <v>79</v>
      </c>
      <c r="AM23" s="22">
        <f t="shared" si="6"/>
        <v>10</v>
      </c>
      <c r="AN23" s="22">
        <f t="shared" si="7"/>
        <v>5</v>
      </c>
      <c r="AO23" s="22">
        <f t="shared" si="8"/>
        <v>63</v>
      </c>
      <c r="AR23" s="17" t="s">
        <v>5</v>
      </c>
      <c r="AS23" s="30">
        <v>0.92216250174781045</v>
      </c>
      <c r="AT23" s="41">
        <v>0.77015471586380346</v>
      </c>
      <c r="AU23" s="29">
        <v>1</v>
      </c>
      <c r="AV23" s="41">
        <v>0.083869823414423186</v>
      </c>
      <c r="AW23" s="41">
        <v>0.93253636423477682</v>
      </c>
      <c r="AX23" s="41">
        <v>0.70277368404128926</v>
      </c>
      <c r="AY23" s="41">
        <v>0.928814798927036</v>
      </c>
      <c r="AZ23" s="41">
        <v>0.81167845019311224</v>
      </c>
      <c r="BB23" s="7"/>
      <c r="BC23" s="7"/>
      <c r="BJ23" s="8"/>
      <c r="BK23" s="8"/>
      <c r="BL23" s="7"/>
      <c r="BM23" s="7"/>
      <c r="BN23" s="7"/>
      <c r="BO23" s="7"/>
      <c r="BR23" s="7"/>
      <c r="BU23" s="67"/>
      <c r="BX23" s="52"/>
      <c r="BY23" s="68"/>
      <c r="BZ23" s="52"/>
      <c r="CA23" s="52"/>
      <c r="CB23" s="52"/>
      <c r="CC23" s="52"/>
      <c r="CD23" s="52"/>
      <c r="CE23" s="52"/>
      <c r="CF23" s="52"/>
      <c r="CG23" s="52"/>
      <c r="CH23" s="52"/>
      <c r="CI23" s="52"/>
    </row>
    <row r="24">
      <c r="A24" s="31">
        <f t="shared" si="40"/>
        <v>20</v>
      </c>
      <c r="B24" s="54">
        <v>44840</v>
      </c>
      <c r="C24" s="64">
        <v>0</v>
      </c>
      <c r="D24" s="45">
        <v>67</v>
      </c>
      <c r="E24" s="34">
        <v>67</v>
      </c>
      <c r="F24" s="53">
        <v>1</v>
      </c>
      <c r="G24" s="49">
        <v>5</v>
      </c>
      <c r="H24" s="43">
        <v>6</v>
      </c>
      <c r="I24" s="53">
        <v>0</v>
      </c>
      <c r="J24" s="49">
        <v>17</v>
      </c>
      <c r="K24" s="43">
        <v>17</v>
      </c>
      <c r="L24" s="53">
        <v>0</v>
      </c>
      <c r="M24" s="49">
        <v>10</v>
      </c>
      <c r="N24" s="43">
        <v>10</v>
      </c>
      <c r="O24" s="53">
        <v>2</v>
      </c>
      <c r="P24" s="49">
        <v>77</v>
      </c>
      <c r="Q24" s="43">
        <v>79</v>
      </c>
      <c r="R24" s="53">
        <v>0</v>
      </c>
      <c r="S24" s="49">
        <v>10</v>
      </c>
      <c r="T24" s="43">
        <v>10</v>
      </c>
      <c r="U24" s="53">
        <v>0</v>
      </c>
      <c r="V24" s="49">
        <v>5</v>
      </c>
      <c r="W24" s="43">
        <v>5</v>
      </c>
      <c r="X24" s="53">
        <v>1</v>
      </c>
      <c r="Y24" s="49">
        <v>62</v>
      </c>
      <c r="Z24" s="43">
        <v>63</v>
      </c>
      <c r="AA24" s="38">
        <f t="shared" si="36"/>
        <v>4</v>
      </c>
      <c r="AB24" s="39">
        <f t="shared" si="37"/>
        <v>253</v>
      </c>
      <c r="AC24" s="40">
        <f t="shared" si="38"/>
        <v>257</v>
      </c>
      <c r="AD24" s="69"/>
      <c r="AE24" s="26">
        <f t="shared" si="41"/>
        <v>21</v>
      </c>
      <c r="AF24" s="54">
        <v>44841</v>
      </c>
      <c r="AG24" s="28">
        <f t="shared" si="0"/>
        <v>262</v>
      </c>
      <c r="AH24" s="22">
        <f t="shared" si="1"/>
        <v>68</v>
      </c>
      <c r="AI24" s="22">
        <f t="shared" si="2"/>
        <v>8</v>
      </c>
      <c r="AJ24" s="22">
        <f t="shared" si="3"/>
        <v>16</v>
      </c>
      <c r="AK24" s="22">
        <f t="shared" si="4"/>
        <v>11</v>
      </c>
      <c r="AL24" s="22">
        <f t="shared" si="5"/>
        <v>81</v>
      </c>
      <c r="AM24" s="22">
        <f t="shared" si="6"/>
        <v>11</v>
      </c>
      <c r="AN24" s="22">
        <f t="shared" si="7"/>
        <v>4</v>
      </c>
      <c r="AO24" s="22">
        <f t="shared" si="8"/>
        <v>63</v>
      </c>
      <c r="AR24" s="17" t="s">
        <v>6</v>
      </c>
      <c r="AS24" s="30">
        <v>0.19512263554532347</v>
      </c>
      <c r="AT24" s="41">
        <v>0.45588270906615008</v>
      </c>
      <c r="AU24" s="41">
        <v>0.083869823414423186</v>
      </c>
      <c r="AV24" s="29">
        <v>1</v>
      </c>
      <c r="AW24" s="41">
        <v>-0.00093100290873444132</v>
      </c>
      <c r="AX24" s="41">
        <v>0.27775668028633527</v>
      </c>
      <c r="AY24" s="41">
        <v>-0.058425124641706148</v>
      </c>
      <c r="AZ24" s="41">
        <v>-0.21515833596770087</v>
      </c>
      <c r="BB24" s="7"/>
      <c r="BC24" s="7"/>
      <c r="BJ24" s="70"/>
      <c r="BK24" s="8"/>
      <c r="BL24" s="7"/>
      <c r="BM24" s="52"/>
      <c r="BN24" s="52"/>
      <c r="BO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</row>
    <row r="25">
      <c r="A25" s="31">
        <f t="shared" si="40"/>
        <v>21</v>
      </c>
      <c r="B25" s="54">
        <v>44841</v>
      </c>
      <c r="C25" s="64">
        <v>0</v>
      </c>
      <c r="D25" s="45">
        <v>68</v>
      </c>
      <c r="E25" s="34">
        <v>68</v>
      </c>
      <c r="F25" s="53">
        <v>1</v>
      </c>
      <c r="G25" s="49">
        <v>7</v>
      </c>
      <c r="H25" s="43">
        <v>8</v>
      </c>
      <c r="I25" s="53">
        <v>0</v>
      </c>
      <c r="J25" s="49">
        <v>16</v>
      </c>
      <c r="K25" s="43">
        <v>16</v>
      </c>
      <c r="L25" s="53">
        <v>0</v>
      </c>
      <c r="M25" s="49">
        <v>11</v>
      </c>
      <c r="N25" s="43">
        <v>11</v>
      </c>
      <c r="O25" s="53">
        <v>2</v>
      </c>
      <c r="P25" s="49">
        <v>79</v>
      </c>
      <c r="Q25" s="43">
        <v>81</v>
      </c>
      <c r="R25" s="53">
        <v>0</v>
      </c>
      <c r="S25" s="49">
        <v>11</v>
      </c>
      <c r="T25" s="43">
        <v>11</v>
      </c>
      <c r="U25" s="53">
        <v>0</v>
      </c>
      <c r="V25" s="49">
        <v>4</v>
      </c>
      <c r="W25" s="43">
        <v>4</v>
      </c>
      <c r="X25" s="53">
        <v>1</v>
      </c>
      <c r="Y25" s="49">
        <v>62</v>
      </c>
      <c r="Z25" s="43">
        <v>63</v>
      </c>
      <c r="AA25" s="38">
        <f t="shared" si="36"/>
        <v>4</v>
      </c>
      <c r="AB25" s="39">
        <f t="shared" si="37"/>
        <v>258</v>
      </c>
      <c r="AC25" s="40">
        <f t="shared" si="38"/>
        <v>262</v>
      </c>
      <c r="AD25" s="52"/>
      <c r="AE25" s="26">
        <f t="shared" si="41"/>
        <v>22</v>
      </c>
      <c r="AF25" s="54">
        <v>44842</v>
      </c>
      <c r="AG25" s="28">
        <f t="shared" si="0"/>
        <v>271</v>
      </c>
      <c r="AH25" s="22">
        <f t="shared" si="1"/>
        <v>70</v>
      </c>
      <c r="AI25" s="22">
        <f t="shared" si="2"/>
        <v>8</v>
      </c>
      <c r="AJ25" s="22">
        <f t="shared" si="3"/>
        <v>16</v>
      </c>
      <c r="AK25" s="22">
        <f t="shared" si="4"/>
        <v>12</v>
      </c>
      <c r="AL25" s="22">
        <f t="shared" si="5"/>
        <v>82</v>
      </c>
      <c r="AM25" s="22">
        <f t="shared" si="6"/>
        <v>13</v>
      </c>
      <c r="AN25" s="22">
        <f t="shared" si="7"/>
        <v>5</v>
      </c>
      <c r="AO25" s="22">
        <f t="shared" si="8"/>
        <v>65</v>
      </c>
      <c r="AR25" s="17" t="s">
        <v>7</v>
      </c>
      <c r="AS25" s="30">
        <v>0.93644565922160783</v>
      </c>
      <c r="AT25" s="41">
        <v>0.76999072256943535</v>
      </c>
      <c r="AU25" s="41">
        <v>0.93253636423477682</v>
      </c>
      <c r="AV25" s="41">
        <v>-0.00093100290873444132</v>
      </c>
      <c r="AW25" s="29">
        <v>1</v>
      </c>
      <c r="AX25" s="41">
        <v>0.69149374322279933</v>
      </c>
      <c r="AY25" s="41">
        <v>0.94275050256650361</v>
      </c>
      <c r="AZ25" s="41">
        <v>0.86285534062601688</v>
      </c>
      <c r="BB25" s="7"/>
      <c r="BC25" s="7"/>
      <c r="BJ25" s="70"/>
      <c r="BK25" s="8"/>
      <c r="BL25" s="7"/>
      <c r="BM25" s="52"/>
      <c r="BN25" s="52"/>
      <c r="BO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</row>
    <row r="26">
      <c r="A26" s="31">
        <f t="shared" si="40"/>
        <v>22</v>
      </c>
      <c r="B26" s="54">
        <v>44842</v>
      </c>
      <c r="C26" s="64">
        <v>0</v>
      </c>
      <c r="D26" s="45">
        <v>70</v>
      </c>
      <c r="E26" s="34">
        <v>70</v>
      </c>
      <c r="F26" s="53">
        <v>1</v>
      </c>
      <c r="G26" s="49">
        <v>7</v>
      </c>
      <c r="H26" s="43">
        <v>8</v>
      </c>
      <c r="I26" s="53">
        <v>0</v>
      </c>
      <c r="J26" s="49">
        <v>16</v>
      </c>
      <c r="K26" s="43">
        <v>16</v>
      </c>
      <c r="L26" s="53">
        <v>0</v>
      </c>
      <c r="M26" s="49">
        <v>12</v>
      </c>
      <c r="N26" s="43">
        <v>12</v>
      </c>
      <c r="O26" s="53">
        <v>2</v>
      </c>
      <c r="P26" s="49">
        <v>80</v>
      </c>
      <c r="Q26" s="43">
        <v>82</v>
      </c>
      <c r="R26" s="53">
        <v>0</v>
      </c>
      <c r="S26" s="49">
        <v>13</v>
      </c>
      <c r="T26" s="43">
        <v>13</v>
      </c>
      <c r="U26" s="53">
        <v>0</v>
      </c>
      <c r="V26" s="49">
        <v>5</v>
      </c>
      <c r="W26" s="43">
        <v>5</v>
      </c>
      <c r="X26" s="53">
        <v>1</v>
      </c>
      <c r="Y26" s="49">
        <v>64</v>
      </c>
      <c r="Z26" s="43">
        <v>65</v>
      </c>
      <c r="AA26" s="38">
        <f t="shared" si="36"/>
        <v>4</v>
      </c>
      <c r="AB26" s="39">
        <f t="shared" si="37"/>
        <v>267</v>
      </c>
      <c r="AC26" s="40">
        <f t="shared" si="38"/>
        <v>271</v>
      </c>
      <c r="AD26" s="52"/>
      <c r="AE26" s="26">
        <f t="shared" si="41"/>
        <v>23</v>
      </c>
      <c r="AF26" s="54">
        <v>44843</v>
      </c>
      <c r="AG26" s="28">
        <f t="shared" si="0"/>
        <v>279</v>
      </c>
      <c r="AH26" s="22">
        <f t="shared" si="1"/>
        <v>71</v>
      </c>
      <c r="AI26" s="22">
        <f t="shared" si="2"/>
        <v>10</v>
      </c>
      <c r="AJ26" s="22">
        <f t="shared" si="3"/>
        <v>18</v>
      </c>
      <c r="AK26" s="22">
        <f t="shared" si="4"/>
        <v>13</v>
      </c>
      <c r="AL26" s="22">
        <f t="shared" si="5"/>
        <v>82</v>
      </c>
      <c r="AM26" s="22">
        <f t="shared" si="6"/>
        <v>13</v>
      </c>
      <c r="AN26" s="22">
        <f t="shared" si="7"/>
        <v>5</v>
      </c>
      <c r="AO26" s="22">
        <f t="shared" si="8"/>
        <v>67</v>
      </c>
      <c r="AR26" s="17" t="s">
        <v>9</v>
      </c>
      <c r="AS26" s="30">
        <v>0.64847641299310166</v>
      </c>
      <c r="AT26" s="41">
        <v>0.57130477512503186</v>
      </c>
      <c r="AU26" s="41">
        <v>0.70277368404128926</v>
      </c>
      <c r="AV26" s="41">
        <v>0.27775668028633527</v>
      </c>
      <c r="AW26" s="41">
        <v>0.69149374322279933</v>
      </c>
      <c r="AX26" s="29">
        <v>1</v>
      </c>
      <c r="AY26" s="41">
        <v>0.65312230315666242</v>
      </c>
      <c r="AZ26" s="41">
        <v>0.39663573851698136</v>
      </c>
      <c r="BB26" s="7"/>
      <c r="BC26" s="7"/>
      <c r="BJ26" s="70"/>
      <c r="BK26" s="8"/>
      <c r="BL26" s="7"/>
      <c r="BM26" s="52"/>
      <c r="BN26" s="52"/>
      <c r="BO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</row>
    <row r="27">
      <c r="A27" s="31">
        <f t="shared" si="40"/>
        <v>23</v>
      </c>
      <c r="B27" s="54">
        <v>44843</v>
      </c>
      <c r="C27" s="64">
        <v>0</v>
      </c>
      <c r="D27" s="45">
        <v>71</v>
      </c>
      <c r="E27" s="34">
        <v>71</v>
      </c>
      <c r="F27" s="53">
        <v>1</v>
      </c>
      <c r="G27" s="49">
        <v>9</v>
      </c>
      <c r="H27" s="43">
        <v>10</v>
      </c>
      <c r="I27" s="53">
        <v>0</v>
      </c>
      <c r="J27" s="49">
        <v>18</v>
      </c>
      <c r="K27" s="43">
        <v>18</v>
      </c>
      <c r="L27" s="53">
        <v>0</v>
      </c>
      <c r="M27" s="49">
        <v>13</v>
      </c>
      <c r="N27" s="43">
        <v>13</v>
      </c>
      <c r="O27" s="53">
        <v>2</v>
      </c>
      <c r="P27" s="49">
        <v>80</v>
      </c>
      <c r="Q27" s="43">
        <v>82</v>
      </c>
      <c r="R27" s="53">
        <v>0</v>
      </c>
      <c r="S27" s="49">
        <v>13</v>
      </c>
      <c r="T27" s="43">
        <v>13</v>
      </c>
      <c r="U27" s="53">
        <v>0</v>
      </c>
      <c r="V27" s="49">
        <v>5</v>
      </c>
      <c r="W27" s="43">
        <v>5</v>
      </c>
      <c r="X27" s="53">
        <v>1</v>
      </c>
      <c r="Y27" s="49">
        <v>66</v>
      </c>
      <c r="Z27" s="43">
        <v>67</v>
      </c>
      <c r="AA27" s="38">
        <f t="shared" si="36"/>
        <v>4</v>
      </c>
      <c r="AB27" s="39">
        <f t="shared" si="37"/>
        <v>275</v>
      </c>
      <c r="AC27" s="40">
        <f t="shared" si="38"/>
        <v>279</v>
      </c>
      <c r="AD27" s="52"/>
      <c r="AE27" s="26">
        <f t="shared" si="41"/>
        <v>24</v>
      </c>
      <c r="AF27" s="54">
        <v>44844</v>
      </c>
      <c r="AG27" s="28">
        <f t="shared" si="0"/>
        <v>283</v>
      </c>
      <c r="AH27" s="22">
        <f t="shared" si="1"/>
        <v>73</v>
      </c>
      <c r="AI27" s="22">
        <f t="shared" si="2"/>
        <v>9</v>
      </c>
      <c r="AJ27" s="22">
        <f t="shared" si="3"/>
        <v>20</v>
      </c>
      <c r="AK27" s="22">
        <f t="shared" si="4"/>
        <v>13</v>
      </c>
      <c r="AL27" s="22">
        <f t="shared" si="5"/>
        <v>83</v>
      </c>
      <c r="AM27" s="22">
        <f t="shared" si="6"/>
        <v>13</v>
      </c>
      <c r="AN27" s="22">
        <f t="shared" si="7"/>
        <v>6</v>
      </c>
      <c r="AO27" s="22">
        <f t="shared" si="8"/>
        <v>66</v>
      </c>
      <c r="AR27" s="17" t="s">
        <v>10</v>
      </c>
      <c r="AS27" s="30">
        <v>0.91858418120459628</v>
      </c>
      <c r="AT27" s="41">
        <v>0.75315720480197945</v>
      </c>
      <c r="AU27" s="41">
        <v>0.928814798927036</v>
      </c>
      <c r="AV27" s="41">
        <v>-0.058425124641706148</v>
      </c>
      <c r="AW27" s="50">
        <v>0.94275050256650361</v>
      </c>
      <c r="AX27" s="41">
        <v>0.65312230315666242</v>
      </c>
      <c r="AY27" s="29">
        <v>1</v>
      </c>
      <c r="AZ27" s="41">
        <v>0.8651464590749407</v>
      </c>
      <c r="BB27" s="7"/>
      <c r="BC27" s="7"/>
      <c r="BJ27" s="70"/>
      <c r="BK27" s="8"/>
      <c r="BL27" s="7"/>
      <c r="BM27" s="52"/>
      <c r="BN27" s="52"/>
      <c r="BO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</row>
    <row r="28">
      <c r="A28" s="31">
        <f t="shared" si="40"/>
        <v>24</v>
      </c>
      <c r="B28" s="54">
        <v>44844</v>
      </c>
      <c r="C28" s="64">
        <v>0</v>
      </c>
      <c r="D28" s="45">
        <v>73</v>
      </c>
      <c r="E28" s="34">
        <v>73</v>
      </c>
      <c r="F28" s="53">
        <v>1</v>
      </c>
      <c r="G28" s="49">
        <v>8</v>
      </c>
      <c r="H28" s="43">
        <v>9</v>
      </c>
      <c r="I28" s="53">
        <v>0</v>
      </c>
      <c r="J28" s="49">
        <v>20</v>
      </c>
      <c r="K28" s="43">
        <v>20</v>
      </c>
      <c r="L28" s="53">
        <v>0</v>
      </c>
      <c r="M28" s="49">
        <v>13</v>
      </c>
      <c r="N28" s="43">
        <v>13</v>
      </c>
      <c r="O28" s="53">
        <v>2</v>
      </c>
      <c r="P28" s="49">
        <v>81</v>
      </c>
      <c r="Q28" s="43">
        <v>83</v>
      </c>
      <c r="R28" s="53">
        <v>0</v>
      </c>
      <c r="S28" s="49">
        <v>13</v>
      </c>
      <c r="T28" s="43">
        <v>13</v>
      </c>
      <c r="U28" s="53">
        <v>0</v>
      </c>
      <c r="V28" s="49">
        <v>6</v>
      </c>
      <c r="W28" s="43">
        <v>6</v>
      </c>
      <c r="X28" s="53">
        <v>1</v>
      </c>
      <c r="Y28" s="49">
        <v>65</v>
      </c>
      <c r="Z28" s="43">
        <v>66</v>
      </c>
      <c r="AA28" s="38">
        <f t="shared" si="36"/>
        <v>4</v>
      </c>
      <c r="AB28" s="39">
        <f t="shared" si="37"/>
        <v>279</v>
      </c>
      <c r="AC28" s="40">
        <f t="shared" si="38"/>
        <v>283</v>
      </c>
      <c r="AD28" s="52"/>
      <c r="AE28" s="26">
        <f t="shared" si="41"/>
        <v>25</v>
      </c>
      <c r="AF28" s="54">
        <v>44845</v>
      </c>
      <c r="AG28" s="28">
        <f t="shared" si="0"/>
        <v>286</v>
      </c>
      <c r="AH28" s="22">
        <f t="shared" si="1"/>
        <v>74</v>
      </c>
      <c r="AI28" s="22">
        <f t="shared" si="2"/>
        <v>9</v>
      </c>
      <c r="AJ28" s="22">
        <f t="shared" si="3"/>
        <v>21</v>
      </c>
      <c r="AK28" s="22">
        <f t="shared" si="4"/>
        <v>12</v>
      </c>
      <c r="AL28" s="22">
        <f t="shared" si="5"/>
        <v>85</v>
      </c>
      <c r="AM28" s="22">
        <f t="shared" si="6"/>
        <v>13</v>
      </c>
      <c r="AN28" s="22">
        <f t="shared" si="7"/>
        <v>6</v>
      </c>
      <c r="AO28" s="22">
        <f t="shared" si="8"/>
        <v>66</v>
      </c>
      <c r="AR28" s="17" t="s">
        <v>11</v>
      </c>
      <c r="AS28" s="30">
        <v>0.88288898332135124</v>
      </c>
      <c r="AT28" s="41">
        <v>0.72001996902224974</v>
      </c>
      <c r="AU28" s="41">
        <v>0.81167845019311224</v>
      </c>
      <c r="AV28" s="41">
        <v>-0.21515833596770087</v>
      </c>
      <c r="AW28" s="41">
        <v>0.86285534062601688</v>
      </c>
      <c r="AX28" s="41">
        <v>0.39663573851698136</v>
      </c>
      <c r="AY28" s="41">
        <v>0.8651464590749407</v>
      </c>
      <c r="AZ28" s="29">
        <v>1</v>
      </c>
      <c r="BB28" s="7"/>
      <c r="BC28" s="7"/>
      <c r="BJ28" s="70"/>
      <c r="BK28" s="8"/>
      <c r="BL28" s="7"/>
      <c r="BM28" s="52"/>
      <c r="BN28" s="52"/>
      <c r="BO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</row>
    <row r="29">
      <c r="A29" s="31">
        <f t="shared" si="40"/>
        <v>25</v>
      </c>
      <c r="B29" s="54">
        <v>44845</v>
      </c>
      <c r="C29" s="64">
        <v>0</v>
      </c>
      <c r="D29" s="45">
        <v>74</v>
      </c>
      <c r="E29" s="34">
        <v>74</v>
      </c>
      <c r="F29" s="53">
        <v>1</v>
      </c>
      <c r="G29" s="49">
        <v>8</v>
      </c>
      <c r="H29" s="43">
        <v>9</v>
      </c>
      <c r="I29" s="53">
        <v>0</v>
      </c>
      <c r="J29" s="49">
        <v>21</v>
      </c>
      <c r="K29" s="43">
        <v>21</v>
      </c>
      <c r="L29" s="53">
        <v>0</v>
      </c>
      <c r="M29" s="49">
        <v>12</v>
      </c>
      <c r="N29" s="43">
        <v>12</v>
      </c>
      <c r="O29" s="53">
        <v>2</v>
      </c>
      <c r="P29" s="49">
        <v>83</v>
      </c>
      <c r="Q29" s="43">
        <v>85</v>
      </c>
      <c r="R29" s="53">
        <v>0</v>
      </c>
      <c r="S29" s="49">
        <v>13</v>
      </c>
      <c r="T29" s="43">
        <v>13</v>
      </c>
      <c r="U29" s="53">
        <v>0</v>
      </c>
      <c r="V29" s="49">
        <v>6</v>
      </c>
      <c r="W29" s="43">
        <v>6</v>
      </c>
      <c r="X29" s="53">
        <v>1</v>
      </c>
      <c r="Y29" s="49">
        <v>65</v>
      </c>
      <c r="Z29" s="43">
        <v>66</v>
      </c>
      <c r="AA29" s="38">
        <f t="shared" si="36"/>
        <v>4</v>
      </c>
      <c r="AB29" s="39">
        <f t="shared" si="37"/>
        <v>282</v>
      </c>
      <c r="AC29" s="40">
        <f t="shared" si="38"/>
        <v>286</v>
      </c>
      <c r="AD29" s="52"/>
      <c r="AE29" s="26">
        <f t="shared" si="41"/>
        <v>26</v>
      </c>
      <c r="AF29" s="54">
        <v>44846</v>
      </c>
      <c r="AG29" s="28">
        <f t="shared" si="0"/>
        <v>288</v>
      </c>
      <c r="AH29" s="22">
        <f t="shared" si="1"/>
        <v>75</v>
      </c>
      <c r="AI29" s="22">
        <f t="shared" si="2"/>
        <v>8</v>
      </c>
      <c r="AJ29" s="22">
        <f t="shared" si="3"/>
        <v>22</v>
      </c>
      <c r="AK29" s="22">
        <f t="shared" si="4"/>
        <v>12</v>
      </c>
      <c r="AL29" s="22">
        <f t="shared" si="5"/>
        <v>85</v>
      </c>
      <c r="AM29" s="22">
        <f t="shared" si="6"/>
        <v>14</v>
      </c>
      <c r="AN29" s="22">
        <f t="shared" si="7"/>
        <v>6</v>
      </c>
      <c r="AO29" s="22">
        <f t="shared" si="8"/>
        <v>66</v>
      </c>
      <c r="BB29" s="7"/>
      <c r="BC29" s="7"/>
      <c r="BJ29" s="70"/>
      <c r="BK29" s="8"/>
      <c r="BL29" s="7"/>
      <c r="BM29" s="52"/>
      <c r="BN29" s="52"/>
      <c r="BO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</row>
    <row r="30" ht="15.6">
      <c r="A30" s="31">
        <f t="shared" si="40"/>
        <v>26</v>
      </c>
      <c r="B30" s="54">
        <v>44846</v>
      </c>
      <c r="C30" s="64">
        <v>0</v>
      </c>
      <c r="D30" s="45">
        <v>75</v>
      </c>
      <c r="E30" s="34">
        <v>75</v>
      </c>
      <c r="F30" s="53">
        <v>1</v>
      </c>
      <c r="G30" s="49">
        <v>7</v>
      </c>
      <c r="H30" s="43">
        <v>8</v>
      </c>
      <c r="I30" s="53">
        <v>1</v>
      </c>
      <c r="J30" s="49">
        <v>21</v>
      </c>
      <c r="K30" s="43">
        <v>22</v>
      </c>
      <c r="L30" s="53">
        <v>0</v>
      </c>
      <c r="M30" s="49">
        <v>12</v>
      </c>
      <c r="N30" s="43">
        <v>12</v>
      </c>
      <c r="O30" s="53">
        <v>1</v>
      </c>
      <c r="P30" s="49">
        <v>84</v>
      </c>
      <c r="Q30" s="43">
        <v>85</v>
      </c>
      <c r="R30" s="53">
        <v>0</v>
      </c>
      <c r="S30" s="49">
        <v>14</v>
      </c>
      <c r="T30" s="43">
        <v>14</v>
      </c>
      <c r="U30" s="53">
        <v>0</v>
      </c>
      <c r="V30" s="49">
        <v>6</v>
      </c>
      <c r="W30" s="43">
        <v>6</v>
      </c>
      <c r="X30" s="53">
        <v>1</v>
      </c>
      <c r="Y30" s="49">
        <v>65</v>
      </c>
      <c r="Z30" s="43">
        <v>66</v>
      </c>
      <c r="AA30" s="38">
        <f t="shared" si="36"/>
        <v>4</v>
      </c>
      <c r="AB30" s="39">
        <f t="shared" si="37"/>
        <v>284</v>
      </c>
      <c r="AC30" s="40">
        <f t="shared" si="38"/>
        <v>288</v>
      </c>
      <c r="AD30" s="52"/>
      <c r="AE30" s="26">
        <f t="shared" si="41"/>
        <v>27</v>
      </c>
      <c r="AF30" s="54">
        <v>44847</v>
      </c>
      <c r="AG30" s="28">
        <f t="shared" si="0"/>
        <v>295</v>
      </c>
      <c r="AH30" s="22">
        <f t="shared" si="1"/>
        <v>76</v>
      </c>
      <c r="AI30" s="22">
        <f t="shared" si="2"/>
        <v>10</v>
      </c>
      <c r="AJ30" s="22">
        <f t="shared" si="3"/>
        <v>23</v>
      </c>
      <c r="AK30" s="22">
        <f t="shared" si="4"/>
        <v>11</v>
      </c>
      <c r="AL30" s="22">
        <f t="shared" si="5"/>
        <v>86</v>
      </c>
      <c r="AM30" s="22">
        <f t="shared" si="6"/>
        <v>15</v>
      </c>
      <c r="AN30" s="22">
        <f t="shared" si="7"/>
        <v>7</v>
      </c>
      <c r="AO30" s="22">
        <f t="shared" si="8"/>
        <v>67</v>
      </c>
      <c r="AV30" s="7" t="s">
        <v>26</v>
      </c>
      <c r="AW30" s="57">
        <f>SUMPRODUCT(ABS(AW22:AW28))-1</f>
        <v>4.2005576761282661</v>
      </c>
      <c r="BB30" s="7"/>
      <c r="BC30" s="7"/>
      <c r="BJ30" s="70"/>
      <c r="BK30" s="8"/>
      <c r="BL30" s="7"/>
      <c r="BM30" s="52"/>
      <c r="BN30" s="52"/>
      <c r="BO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</row>
    <row r="31" ht="15.6">
      <c r="A31" s="31">
        <f t="shared" si="40"/>
        <v>27</v>
      </c>
      <c r="B31" s="54">
        <v>44847</v>
      </c>
      <c r="C31" s="64">
        <v>0</v>
      </c>
      <c r="D31" s="45">
        <v>76</v>
      </c>
      <c r="E31" s="34">
        <v>76</v>
      </c>
      <c r="F31" s="53">
        <v>1</v>
      </c>
      <c r="G31" s="49">
        <v>9</v>
      </c>
      <c r="H31" s="43">
        <v>10</v>
      </c>
      <c r="I31" s="53">
        <v>1</v>
      </c>
      <c r="J31" s="49">
        <v>22</v>
      </c>
      <c r="K31" s="43">
        <v>23</v>
      </c>
      <c r="L31" s="53">
        <v>0</v>
      </c>
      <c r="M31" s="49">
        <v>11</v>
      </c>
      <c r="N31" s="43">
        <v>11</v>
      </c>
      <c r="O31" s="53">
        <v>1</v>
      </c>
      <c r="P31" s="49">
        <v>85</v>
      </c>
      <c r="Q31" s="43">
        <v>86</v>
      </c>
      <c r="R31" s="53">
        <v>0</v>
      </c>
      <c r="S31" s="49">
        <v>15</v>
      </c>
      <c r="T31" s="43">
        <v>15</v>
      </c>
      <c r="U31" s="53">
        <v>0</v>
      </c>
      <c r="V31" s="49">
        <v>7</v>
      </c>
      <c r="W31" s="43">
        <v>7</v>
      </c>
      <c r="X31" s="53">
        <v>1</v>
      </c>
      <c r="Y31" s="49">
        <v>66</v>
      </c>
      <c r="Z31" s="43">
        <v>67</v>
      </c>
      <c r="AA31" s="38">
        <f t="shared" si="36"/>
        <v>4</v>
      </c>
      <c r="AB31" s="39">
        <f t="shared" si="37"/>
        <v>291</v>
      </c>
      <c r="AC31" s="40">
        <f t="shared" si="38"/>
        <v>295</v>
      </c>
      <c r="AD31" s="52"/>
      <c r="AE31" s="26">
        <f t="shared" si="41"/>
        <v>28</v>
      </c>
      <c r="AF31" s="54">
        <v>44848</v>
      </c>
      <c r="AG31" s="28">
        <f t="shared" si="0"/>
        <v>296</v>
      </c>
      <c r="AH31" s="22">
        <f t="shared" si="1"/>
        <v>77</v>
      </c>
      <c r="AI31" s="22">
        <f t="shared" si="2"/>
        <v>11</v>
      </c>
      <c r="AJ31" s="22">
        <f t="shared" si="3"/>
        <v>23</v>
      </c>
      <c r="AK31" s="22">
        <f t="shared" si="4"/>
        <v>13</v>
      </c>
      <c r="AL31" s="22">
        <f t="shared" si="5"/>
        <v>85</v>
      </c>
      <c r="AM31" s="22">
        <f t="shared" si="6"/>
        <v>14</v>
      </c>
      <c r="AN31" s="22">
        <f t="shared" si="7"/>
        <v>6</v>
      </c>
      <c r="AO31" s="22">
        <f t="shared" si="8"/>
        <v>67</v>
      </c>
      <c r="AV31" s="7" t="s">
        <v>27</v>
      </c>
      <c r="AW31" s="57">
        <f>SUMPRODUCT(ABS(AT27:AZ27))</f>
        <v>5.2014163931688282</v>
      </c>
      <c r="BA31" s="7"/>
      <c r="BB31" s="7"/>
      <c r="BC31" s="7"/>
      <c r="BJ31" s="70"/>
      <c r="BK31" s="8"/>
      <c r="BL31" s="7"/>
      <c r="BM31" s="52"/>
      <c r="BN31" s="52"/>
      <c r="BO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</row>
    <row r="32">
      <c r="A32" s="31">
        <f t="shared" si="40"/>
        <v>28</v>
      </c>
      <c r="B32" s="54">
        <v>44848</v>
      </c>
      <c r="C32" s="64">
        <v>0</v>
      </c>
      <c r="D32" s="45">
        <v>77</v>
      </c>
      <c r="E32" s="34">
        <v>77</v>
      </c>
      <c r="F32" s="53">
        <v>1</v>
      </c>
      <c r="G32" s="49">
        <v>10</v>
      </c>
      <c r="H32" s="43">
        <v>11</v>
      </c>
      <c r="I32" s="53">
        <v>1</v>
      </c>
      <c r="J32" s="49">
        <v>22</v>
      </c>
      <c r="K32" s="43">
        <v>23</v>
      </c>
      <c r="L32" s="53">
        <v>0</v>
      </c>
      <c r="M32" s="49">
        <v>13</v>
      </c>
      <c r="N32" s="43">
        <v>13</v>
      </c>
      <c r="O32" s="53">
        <v>1</v>
      </c>
      <c r="P32" s="49">
        <v>84</v>
      </c>
      <c r="Q32" s="43">
        <v>85</v>
      </c>
      <c r="R32" s="53">
        <v>0</v>
      </c>
      <c r="S32" s="49">
        <v>14</v>
      </c>
      <c r="T32" s="43">
        <v>14</v>
      </c>
      <c r="U32" s="53">
        <v>0</v>
      </c>
      <c r="V32" s="49">
        <v>6</v>
      </c>
      <c r="W32" s="43">
        <v>6</v>
      </c>
      <c r="X32" s="53">
        <v>0</v>
      </c>
      <c r="Y32" s="49">
        <v>67</v>
      </c>
      <c r="Z32" s="43">
        <v>67</v>
      </c>
      <c r="AA32" s="38">
        <f t="shared" si="36"/>
        <v>3</v>
      </c>
      <c r="AB32" s="39">
        <f t="shared" si="37"/>
        <v>293</v>
      </c>
      <c r="AC32" s="40">
        <f t="shared" si="38"/>
        <v>296</v>
      </c>
      <c r="AD32" s="52"/>
      <c r="AE32" s="26">
        <f t="shared" si="41"/>
        <v>29</v>
      </c>
      <c r="AF32" s="54">
        <v>44849</v>
      </c>
      <c r="AG32" s="28">
        <f t="shared" si="0"/>
        <v>301</v>
      </c>
      <c r="AH32" s="22">
        <f t="shared" si="1"/>
        <v>77</v>
      </c>
      <c r="AI32" s="22">
        <f t="shared" si="2"/>
        <v>14</v>
      </c>
      <c r="AJ32" s="22">
        <f t="shared" si="3"/>
        <v>25</v>
      </c>
      <c r="AK32" s="22">
        <f t="shared" si="4"/>
        <v>13</v>
      </c>
      <c r="AL32" s="22">
        <f t="shared" si="5"/>
        <v>86</v>
      </c>
      <c r="AM32" s="22">
        <f t="shared" si="6"/>
        <v>13</v>
      </c>
      <c r="AN32" s="22">
        <f t="shared" si="7"/>
        <v>7</v>
      </c>
      <c r="AO32" s="22">
        <f t="shared" si="8"/>
        <v>66</v>
      </c>
      <c r="AV32" s="7" t="s">
        <v>28</v>
      </c>
      <c r="AW32" s="7"/>
      <c r="BA32" s="7"/>
      <c r="BB32" s="7"/>
      <c r="BC32" s="7"/>
      <c r="BJ32" s="70"/>
      <c r="BK32" s="8"/>
      <c r="BL32" s="7"/>
      <c r="BM32" s="52"/>
      <c r="BN32" s="52"/>
      <c r="BO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</row>
    <row r="33">
      <c r="A33" s="31">
        <f t="shared" si="40"/>
        <v>29</v>
      </c>
      <c r="B33" s="54">
        <v>44849</v>
      </c>
      <c r="C33" s="64">
        <v>0</v>
      </c>
      <c r="D33" s="45">
        <v>77</v>
      </c>
      <c r="E33" s="34">
        <v>77</v>
      </c>
      <c r="F33" s="53">
        <v>2</v>
      </c>
      <c r="G33" s="49">
        <v>12</v>
      </c>
      <c r="H33" s="43">
        <v>14</v>
      </c>
      <c r="I33" s="53">
        <v>1</v>
      </c>
      <c r="J33" s="49">
        <v>24</v>
      </c>
      <c r="K33" s="43">
        <v>25</v>
      </c>
      <c r="L33" s="53">
        <v>0</v>
      </c>
      <c r="M33" s="49">
        <v>13</v>
      </c>
      <c r="N33" s="43">
        <v>13</v>
      </c>
      <c r="O33" s="53">
        <v>1</v>
      </c>
      <c r="P33" s="49">
        <v>85</v>
      </c>
      <c r="Q33" s="43">
        <v>86</v>
      </c>
      <c r="R33" s="53">
        <v>0</v>
      </c>
      <c r="S33" s="49">
        <v>13</v>
      </c>
      <c r="T33" s="43">
        <v>13</v>
      </c>
      <c r="U33" s="53">
        <v>0</v>
      </c>
      <c r="V33" s="49">
        <v>7</v>
      </c>
      <c r="W33" s="43">
        <v>7</v>
      </c>
      <c r="X33" s="53">
        <v>0</v>
      </c>
      <c r="Y33" s="49">
        <v>66</v>
      </c>
      <c r="Z33" s="43">
        <v>66</v>
      </c>
      <c r="AA33" s="38">
        <f t="shared" si="36"/>
        <v>4</v>
      </c>
      <c r="AB33" s="39">
        <f t="shared" si="37"/>
        <v>297</v>
      </c>
      <c r="AC33" s="40">
        <f t="shared" si="38"/>
        <v>301</v>
      </c>
      <c r="AD33" s="52"/>
      <c r="AE33" s="26">
        <f t="shared" si="41"/>
        <v>30</v>
      </c>
      <c r="AF33" s="54">
        <v>44850</v>
      </c>
      <c r="AG33" s="28">
        <f t="shared" si="0"/>
        <v>302</v>
      </c>
      <c r="AH33" s="22">
        <f t="shared" si="1"/>
        <v>76</v>
      </c>
      <c r="AI33" s="22">
        <f t="shared" si="2"/>
        <v>14</v>
      </c>
      <c r="AJ33" s="22">
        <f t="shared" si="3"/>
        <v>25</v>
      </c>
      <c r="AK33" s="22">
        <f t="shared" si="4"/>
        <v>15</v>
      </c>
      <c r="AL33" s="22">
        <f t="shared" si="5"/>
        <v>86</v>
      </c>
      <c r="AM33" s="22">
        <f t="shared" si="6"/>
        <v>13</v>
      </c>
      <c r="AN33" s="22">
        <f t="shared" si="7"/>
        <v>7</v>
      </c>
      <c r="AO33" s="22">
        <f t="shared" si="8"/>
        <v>66</v>
      </c>
      <c r="AV33" s="7" t="s">
        <v>29</v>
      </c>
      <c r="AW33" s="7"/>
      <c r="BA33" s="7"/>
      <c r="BB33" s="7"/>
      <c r="BC33" s="7"/>
      <c r="BJ33" s="70"/>
      <c r="BK33" s="8"/>
      <c r="BL33" s="7"/>
      <c r="BM33" s="52"/>
      <c r="BN33" s="52"/>
      <c r="BO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</row>
    <row r="34">
      <c r="A34" s="31">
        <f t="shared" si="40"/>
        <v>30</v>
      </c>
      <c r="B34" s="54">
        <v>44850</v>
      </c>
      <c r="C34" s="64">
        <v>0</v>
      </c>
      <c r="D34" s="45">
        <v>76</v>
      </c>
      <c r="E34" s="34">
        <v>76</v>
      </c>
      <c r="F34" s="53">
        <v>2</v>
      </c>
      <c r="G34" s="49">
        <v>12</v>
      </c>
      <c r="H34" s="43">
        <v>14</v>
      </c>
      <c r="I34" s="53">
        <v>1</v>
      </c>
      <c r="J34" s="49">
        <v>24</v>
      </c>
      <c r="K34" s="43">
        <v>25</v>
      </c>
      <c r="L34" s="53">
        <v>0</v>
      </c>
      <c r="M34" s="49">
        <v>15</v>
      </c>
      <c r="N34" s="43">
        <v>15</v>
      </c>
      <c r="O34" s="53">
        <v>1</v>
      </c>
      <c r="P34" s="49">
        <v>85</v>
      </c>
      <c r="Q34" s="43">
        <v>86</v>
      </c>
      <c r="R34" s="53">
        <v>0</v>
      </c>
      <c r="S34" s="49">
        <v>13</v>
      </c>
      <c r="T34" s="43">
        <v>13</v>
      </c>
      <c r="U34" s="53">
        <v>0</v>
      </c>
      <c r="V34" s="49">
        <v>7</v>
      </c>
      <c r="W34" s="43">
        <v>7</v>
      </c>
      <c r="X34" s="53">
        <v>0</v>
      </c>
      <c r="Y34" s="49">
        <v>66</v>
      </c>
      <c r="Z34" s="43">
        <v>66</v>
      </c>
      <c r="AA34" s="38">
        <f t="shared" si="36"/>
        <v>4</v>
      </c>
      <c r="AB34" s="39">
        <f t="shared" si="37"/>
        <v>298</v>
      </c>
      <c r="AC34" s="40">
        <f t="shared" si="38"/>
        <v>302</v>
      </c>
      <c r="AD34" s="52"/>
      <c r="AE34" s="26">
        <f t="shared" si="41"/>
        <v>31</v>
      </c>
      <c r="AF34" s="54">
        <v>44851</v>
      </c>
      <c r="AG34" s="28">
        <f t="shared" si="0"/>
        <v>309</v>
      </c>
      <c r="AH34" s="22">
        <f t="shared" si="1"/>
        <v>76</v>
      </c>
      <c r="AI34" s="22">
        <f t="shared" si="2"/>
        <v>15</v>
      </c>
      <c r="AJ34" s="22">
        <f t="shared" si="3"/>
        <v>26</v>
      </c>
      <c r="AK34" s="22">
        <f t="shared" si="4"/>
        <v>17</v>
      </c>
      <c r="AL34" s="22">
        <f t="shared" si="5"/>
        <v>87</v>
      </c>
      <c r="AM34" s="22">
        <f t="shared" si="6"/>
        <v>13</v>
      </c>
      <c r="AN34" s="22">
        <f t="shared" si="7"/>
        <v>8</v>
      </c>
      <c r="AO34" s="22">
        <f t="shared" si="8"/>
        <v>67</v>
      </c>
      <c r="AR34" s="66"/>
      <c r="AS34" s="17" t="s">
        <v>12</v>
      </c>
      <c r="AT34" s="17" t="s">
        <v>4</v>
      </c>
      <c r="AU34" s="17" t="s">
        <v>5</v>
      </c>
      <c r="AV34" s="17" t="s">
        <v>6</v>
      </c>
      <c r="AW34" s="17" t="s">
        <v>7</v>
      </c>
      <c r="AX34" s="17" t="s">
        <v>9</v>
      </c>
      <c r="AY34" s="17" t="s">
        <v>11</v>
      </c>
      <c r="BB34" s="7"/>
      <c r="BC34" s="7"/>
      <c r="BJ34" s="70"/>
      <c r="BK34" s="8"/>
      <c r="BL34" s="7"/>
      <c r="BM34" s="52"/>
      <c r="BN34" s="52"/>
      <c r="BO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</row>
    <row r="35">
      <c r="A35" s="31">
        <f t="shared" si="40"/>
        <v>31</v>
      </c>
      <c r="B35" s="54">
        <v>44851</v>
      </c>
      <c r="C35" s="64">
        <v>0</v>
      </c>
      <c r="D35" s="45">
        <v>76</v>
      </c>
      <c r="E35" s="34">
        <v>76</v>
      </c>
      <c r="F35" s="53">
        <v>2</v>
      </c>
      <c r="G35" s="49">
        <v>13</v>
      </c>
      <c r="H35" s="43">
        <v>15</v>
      </c>
      <c r="I35" s="53">
        <v>0</v>
      </c>
      <c r="J35" s="49">
        <v>26</v>
      </c>
      <c r="K35" s="43">
        <v>26</v>
      </c>
      <c r="L35" s="53">
        <v>0</v>
      </c>
      <c r="M35" s="49">
        <v>17</v>
      </c>
      <c r="N35" s="43">
        <v>17</v>
      </c>
      <c r="O35" s="53">
        <v>1</v>
      </c>
      <c r="P35" s="49">
        <v>86</v>
      </c>
      <c r="Q35" s="43">
        <v>87</v>
      </c>
      <c r="R35" s="53">
        <v>0</v>
      </c>
      <c r="S35" s="49">
        <v>13</v>
      </c>
      <c r="T35" s="43">
        <v>13</v>
      </c>
      <c r="U35" s="53">
        <v>0</v>
      </c>
      <c r="V35" s="49">
        <v>8</v>
      </c>
      <c r="W35" s="43">
        <v>8</v>
      </c>
      <c r="X35" s="53">
        <v>0</v>
      </c>
      <c r="Y35" s="49">
        <v>67</v>
      </c>
      <c r="Z35" s="43">
        <v>67</v>
      </c>
      <c r="AA35" s="38">
        <f t="shared" si="36"/>
        <v>3</v>
      </c>
      <c r="AB35" s="39">
        <f t="shared" si="37"/>
        <v>306</v>
      </c>
      <c r="AC35" s="40">
        <f t="shared" si="38"/>
        <v>309</v>
      </c>
      <c r="AD35" s="52"/>
      <c r="AE35" s="26">
        <f t="shared" si="41"/>
        <v>32</v>
      </c>
      <c r="AF35" s="54">
        <v>44852</v>
      </c>
      <c r="AG35" s="28">
        <f t="shared" si="0"/>
        <v>308</v>
      </c>
      <c r="AH35" s="22">
        <f t="shared" si="1"/>
        <v>75</v>
      </c>
      <c r="AI35" s="22">
        <f t="shared" si="2"/>
        <v>15</v>
      </c>
      <c r="AJ35" s="22">
        <f t="shared" si="3"/>
        <v>25</v>
      </c>
      <c r="AK35" s="22">
        <f t="shared" si="4"/>
        <v>17</v>
      </c>
      <c r="AL35" s="22">
        <f t="shared" si="5"/>
        <v>87</v>
      </c>
      <c r="AM35" s="22">
        <f t="shared" si="6"/>
        <v>14</v>
      </c>
      <c r="AN35" s="22">
        <f t="shared" si="7"/>
        <v>7</v>
      </c>
      <c r="AO35" s="22">
        <f t="shared" si="8"/>
        <v>68</v>
      </c>
      <c r="AR35" s="17" t="s">
        <v>12</v>
      </c>
      <c r="AS35" s="29">
        <v>1</v>
      </c>
      <c r="AT35" s="30">
        <v>0.92859750694798393</v>
      </c>
      <c r="AU35" s="30">
        <v>0.92216250174781045</v>
      </c>
      <c r="AV35" s="30">
        <v>0.19512263554532347</v>
      </c>
      <c r="AW35" s="30">
        <v>0.93644565922160783</v>
      </c>
      <c r="AX35" s="30">
        <v>0.64847641299310166</v>
      </c>
      <c r="AY35" s="30">
        <v>0.88288898332135124</v>
      </c>
      <c r="BB35" s="7"/>
      <c r="BC35" s="7"/>
      <c r="BJ35" s="70"/>
      <c r="BK35" s="8"/>
      <c r="BL35" s="7"/>
      <c r="BM35" s="52"/>
      <c r="BN35" s="52"/>
      <c r="BO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</row>
    <row r="36">
      <c r="A36" s="31">
        <f t="shared" si="40"/>
        <v>32</v>
      </c>
      <c r="B36" s="54">
        <v>44852</v>
      </c>
      <c r="C36" s="64">
        <v>0</v>
      </c>
      <c r="D36" s="45">
        <v>75</v>
      </c>
      <c r="E36" s="34">
        <v>75</v>
      </c>
      <c r="F36" s="53">
        <v>2</v>
      </c>
      <c r="G36" s="49">
        <v>13</v>
      </c>
      <c r="H36" s="43">
        <v>15</v>
      </c>
      <c r="I36" s="53">
        <v>0</v>
      </c>
      <c r="J36" s="49">
        <v>25</v>
      </c>
      <c r="K36" s="43">
        <v>25</v>
      </c>
      <c r="L36" s="53">
        <v>0</v>
      </c>
      <c r="M36" s="49">
        <v>17</v>
      </c>
      <c r="N36" s="43">
        <v>17</v>
      </c>
      <c r="O36" s="53">
        <v>1</v>
      </c>
      <c r="P36" s="49">
        <v>86</v>
      </c>
      <c r="Q36" s="43">
        <v>87</v>
      </c>
      <c r="R36" s="53">
        <v>0</v>
      </c>
      <c r="S36" s="49">
        <v>14</v>
      </c>
      <c r="T36" s="43">
        <v>14</v>
      </c>
      <c r="U36" s="53">
        <v>0</v>
      </c>
      <c r="V36" s="49">
        <v>7</v>
      </c>
      <c r="W36" s="43">
        <v>7</v>
      </c>
      <c r="X36" s="53">
        <v>0</v>
      </c>
      <c r="Y36" s="49">
        <v>68</v>
      </c>
      <c r="Z36" s="43">
        <v>68</v>
      </c>
      <c r="AA36" s="38">
        <f t="shared" si="36"/>
        <v>3</v>
      </c>
      <c r="AB36" s="39">
        <f t="shared" si="37"/>
        <v>305</v>
      </c>
      <c r="AC36" s="40">
        <f t="shared" si="38"/>
        <v>308</v>
      </c>
      <c r="AD36" s="52"/>
      <c r="AE36" s="26">
        <f t="shared" si="41"/>
        <v>33</v>
      </c>
      <c r="AF36" s="54">
        <v>44853</v>
      </c>
      <c r="AG36" s="28">
        <f t="shared" si="0"/>
        <v>312</v>
      </c>
      <c r="AH36" s="22">
        <f t="shared" si="1"/>
        <v>75</v>
      </c>
      <c r="AI36" s="22">
        <f t="shared" si="2"/>
        <v>15</v>
      </c>
      <c r="AJ36" s="22">
        <f t="shared" si="3"/>
        <v>25</v>
      </c>
      <c r="AK36" s="22">
        <f t="shared" si="4"/>
        <v>18</v>
      </c>
      <c r="AL36" s="22">
        <f t="shared" si="5"/>
        <v>88</v>
      </c>
      <c r="AM36" s="22">
        <f t="shared" si="6"/>
        <v>15</v>
      </c>
      <c r="AN36" s="22">
        <f t="shared" si="7"/>
        <v>7</v>
      </c>
      <c r="AO36" s="22">
        <f t="shared" si="8"/>
        <v>69</v>
      </c>
      <c r="AR36" s="17" t="s">
        <v>4</v>
      </c>
      <c r="AS36" s="30">
        <v>0.92859750694798393</v>
      </c>
      <c r="AT36" s="29">
        <v>1</v>
      </c>
      <c r="AU36" s="41">
        <v>0.77015471586380346</v>
      </c>
      <c r="AV36" s="41">
        <v>0.45588270906615008</v>
      </c>
      <c r="AW36" s="41">
        <v>0.76999072256943535</v>
      </c>
      <c r="AX36" s="41">
        <v>0.57130477512503186</v>
      </c>
      <c r="AY36" s="41">
        <v>0.72001996902224974</v>
      </c>
      <c r="BB36" s="7"/>
      <c r="BC36" s="7"/>
      <c r="BJ36" s="70"/>
      <c r="BK36" s="8"/>
      <c r="BL36" s="7"/>
      <c r="BM36" s="52"/>
      <c r="BN36" s="52"/>
      <c r="BO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</row>
    <row r="37">
      <c r="A37" s="31">
        <f t="shared" si="40"/>
        <v>33</v>
      </c>
      <c r="B37" s="54">
        <v>44853</v>
      </c>
      <c r="C37" s="64">
        <v>0</v>
      </c>
      <c r="D37" s="45">
        <v>75</v>
      </c>
      <c r="E37" s="34">
        <v>75</v>
      </c>
      <c r="F37" s="53">
        <v>1</v>
      </c>
      <c r="G37" s="49">
        <v>14</v>
      </c>
      <c r="H37" s="43">
        <v>15</v>
      </c>
      <c r="I37" s="53">
        <v>0</v>
      </c>
      <c r="J37" s="49">
        <v>25</v>
      </c>
      <c r="K37" s="43">
        <v>25</v>
      </c>
      <c r="L37" s="53">
        <v>0</v>
      </c>
      <c r="M37" s="49">
        <v>18</v>
      </c>
      <c r="N37" s="43">
        <v>18</v>
      </c>
      <c r="O37" s="53">
        <v>1</v>
      </c>
      <c r="P37" s="49">
        <v>87</v>
      </c>
      <c r="Q37" s="43">
        <v>88</v>
      </c>
      <c r="R37" s="53">
        <v>0</v>
      </c>
      <c r="S37" s="49">
        <v>15</v>
      </c>
      <c r="T37" s="43">
        <v>15</v>
      </c>
      <c r="U37" s="53">
        <v>0</v>
      </c>
      <c r="V37" s="49">
        <v>7</v>
      </c>
      <c r="W37" s="43">
        <v>7</v>
      </c>
      <c r="X37" s="53">
        <v>0</v>
      </c>
      <c r="Y37" s="49">
        <v>69</v>
      </c>
      <c r="Z37" s="43">
        <v>69</v>
      </c>
      <c r="AA37" s="38">
        <f t="shared" si="36"/>
        <v>2</v>
      </c>
      <c r="AB37" s="39">
        <f t="shared" si="37"/>
        <v>310</v>
      </c>
      <c r="AC37" s="40">
        <f t="shared" si="38"/>
        <v>312</v>
      </c>
      <c r="AD37" s="52"/>
      <c r="AE37" s="26">
        <f t="shared" si="41"/>
        <v>34</v>
      </c>
      <c r="AF37" s="54">
        <v>44854</v>
      </c>
      <c r="AG37" s="28">
        <f t="shared" si="0"/>
        <v>318</v>
      </c>
      <c r="AH37" s="22">
        <f t="shared" si="1"/>
        <v>77</v>
      </c>
      <c r="AI37" s="22">
        <f t="shared" si="2"/>
        <v>16</v>
      </c>
      <c r="AJ37" s="22">
        <f t="shared" si="3"/>
        <v>26</v>
      </c>
      <c r="AK37" s="22">
        <f t="shared" si="4"/>
        <v>18</v>
      </c>
      <c r="AL37" s="22">
        <f t="shared" si="5"/>
        <v>88</v>
      </c>
      <c r="AM37" s="22">
        <f t="shared" si="6"/>
        <v>16</v>
      </c>
      <c r="AN37" s="22">
        <f t="shared" si="7"/>
        <v>7</v>
      </c>
      <c r="AO37" s="22">
        <f t="shared" si="8"/>
        <v>70</v>
      </c>
      <c r="AR37" s="17" t="s">
        <v>5</v>
      </c>
      <c r="AS37" s="30">
        <v>0.92216250174781045</v>
      </c>
      <c r="AT37" s="41">
        <v>0.77015471586380346</v>
      </c>
      <c r="AU37" s="29">
        <v>1</v>
      </c>
      <c r="AV37" s="41">
        <v>0.083869823414423186</v>
      </c>
      <c r="AW37" s="41">
        <v>0.93253636423477682</v>
      </c>
      <c r="AX37" s="41">
        <v>0.70277368404128926</v>
      </c>
      <c r="AY37" s="41">
        <v>0.81167845019311224</v>
      </c>
      <c r="BB37" s="7"/>
      <c r="BC37" s="7"/>
      <c r="BD37" s="7"/>
      <c r="BE37" s="7"/>
      <c r="BF37" s="7"/>
      <c r="BG37" s="7"/>
      <c r="BH37" s="7"/>
      <c r="BI37" s="7"/>
      <c r="BJ37" s="52"/>
      <c r="BK37" s="52"/>
      <c r="BL37" s="71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</row>
    <row r="38">
      <c r="A38" s="31">
        <f t="shared" si="40"/>
        <v>34</v>
      </c>
      <c r="B38" s="27">
        <v>44854</v>
      </c>
      <c r="C38" s="53">
        <v>0</v>
      </c>
      <c r="D38" s="45">
        <v>77</v>
      </c>
      <c r="E38" s="34">
        <v>77</v>
      </c>
      <c r="F38" s="53">
        <v>1</v>
      </c>
      <c r="G38" s="49">
        <v>15</v>
      </c>
      <c r="H38" s="43">
        <v>16</v>
      </c>
      <c r="I38" s="53">
        <v>0</v>
      </c>
      <c r="J38" s="49">
        <v>26</v>
      </c>
      <c r="K38" s="43">
        <v>26</v>
      </c>
      <c r="L38" s="53">
        <v>0</v>
      </c>
      <c r="M38" s="49">
        <v>18</v>
      </c>
      <c r="N38" s="43">
        <v>18</v>
      </c>
      <c r="O38" s="53">
        <v>1</v>
      </c>
      <c r="P38" s="49">
        <v>87</v>
      </c>
      <c r="Q38" s="43">
        <v>88</v>
      </c>
      <c r="R38" s="53">
        <v>0</v>
      </c>
      <c r="S38" s="49">
        <v>16</v>
      </c>
      <c r="T38" s="43">
        <v>16</v>
      </c>
      <c r="U38" s="53">
        <v>0</v>
      </c>
      <c r="V38" s="49">
        <v>7</v>
      </c>
      <c r="W38" s="43">
        <v>7</v>
      </c>
      <c r="X38" s="53">
        <v>0</v>
      </c>
      <c r="Y38" s="49">
        <v>70</v>
      </c>
      <c r="Z38" s="43">
        <v>70</v>
      </c>
      <c r="AA38" s="38">
        <f t="shared" si="36"/>
        <v>2</v>
      </c>
      <c r="AB38" s="39">
        <f t="shared" si="37"/>
        <v>316</v>
      </c>
      <c r="AC38" s="40">
        <f t="shared" si="38"/>
        <v>318</v>
      </c>
      <c r="AD38" s="52"/>
      <c r="AO38" s="52"/>
      <c r="AR38" s="17" t="s">
        <v>6</v>
      </c>
      <c r="AS38" s="30">
        <v>0.19512263554532347</v>
      </c>
      <c r="AT38" s="41">
        <v>0.45588270906615008</v>
      </c>
      <c r="AU38" s="41">
        <v>0.083869823414423186</v>
      </c>
      <c r="AV38" s="29">
        <v>1</v>
      </c>
      <c r="AW38" s="41">
        <v>-0.00093100290873444132</v>
      </c>
      <c r="AX38" s="41">
        <v>0.27775668028633527</v>
      </c>
      <c r="AY38" s="41">
        <v>-0.21515833596770087</v>
      </c>
      <c r="BA38" s="7"/>
      <c r="BB38" s="7"/>
      <c r="BC38" s="7"/>
      <c r="BD38" s="7"/>
      <c r="BE38" s="7"/>
      <c r="BF38" s="7"/>
      <c r="BG38" s="7"/>
      <c r="BH38" s="7"/>
      <c r="BI38" s="7"/>
      <c r="BJ38" s="52"/>
      <c r="BK38" s="52"/>
      <c r="BL38" s="71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</row>
    <row r="39">
      <c r="B39" s="7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N39" s="52"/>
      <c r="AO39" s="52"/>
      <c r="AR39" s="17" t="s">
        <v>7</v>
      </c>
      <c r="AS39" s="30">
        <v>0.93644565922160783</v>
      </c>
      <c r="AT39" s="41">
        <v>0.76999072256943535</v>
      </c>
      <c r="AU39" s="50">
        <v>0.93253636423477682</v>
      </c>
      <c r="AV39" s="41">
        <v>-0.00093100290873444132</v>
      </c>
      <c r="AW39" s="29">
        <v>1</v>
      </c>
      <c r="AX39" s="41">
        <v>0.69149374322279933</v>
      </c>
      <c r="AY39" s="41">
        <v>0.86285534062601688</v>
      </c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71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</row>
    <row r="40">
      <c r="B40" s="7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N40" s="52"/>
      <c r="AO40" s="52"/>
      <c r="AR40" s="17" t="s">
        <v>9</v>
      </c>
      <c r="AS40" s="30">
        <v>0.64847641299310166</v>
      </c>
      <c r="AT40" s="41">
        <v>0.57130477512503186</v>
      </c>
      <c r="AU40" s="41">
        <v>0.70277368404128926</v>
      </c>
      <c r="AV40" s="41">
        <v>0.27775668028633527</v>
      </c>
      <c r="AW40" s="41">
        <v>0.69149374322279933</v>
      </c>
      <c r="AX40" s="29">
        <v>1</v>
      </c>
      <c r="AY40" s="41">
        <v>0.39663573851698136</v>
      </c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71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</row>
    <row r="41">
      <c r="B41" s="7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N41" s="52"/>
      <c r="AO41" s="52"/>
      <c r="AR41" s="17" t="s">
        <v>11</v>
      </c>
      <c r="AS41" s="30">
        <v>0.88288898332135124</v>
      </c>
      <c r="AT41" s="41">
        <v>0.72001996902224974</v>
      </c>
      <c r="AU41" s="41">
        <v>0.81167845019311224</v>
      </c>
      <c r="AV41" s="41">
        <v>-0.21515833596770087</v>
      </c>
      <c r="AW41" s="41">
        <v>0.86285534062601688</v>
      </c>
      <c r="AX41" s="41">
        <v>0.39663573851698136</v>
      </c>
      <c r="AY41" s="29">
        <v>1</v>
      </c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71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</row>
    <row r="42">
      <c r="B42" s="7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N42" s="52"/>
      <c r="AO42" s="52"/>
      <c r="BC42" s="52"/>
      <c r="BD42" s="52"/>
      <c r="BE42" s="52"/>
      <c r="BF42" s="52"/>
      <c r="BG42" s="52"/>
      <c r="BH42" s="52"/>
      <c r="BI42" s="52"/>
      <c r="BJ42" s="52"/>
      <c r="BK42" s="52"/>
      <c r="BL42" s="71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</row>
    <row r="43" ht="15.6">
      <c r="B43" s="7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N43" s="52"/>
      <c r="AO43" s="52"/>
      <c r="AR43" s="52"/>
      <c r="AS43" s="52"/>
      <c r="AT43" s="52"/>
      <c r="AU43" s="52"/>
      <c r="AV43" s="7" t="s">
        <v>30</v>
      </c>
      <c r="AW43" s="57">
        <f>SUMPRODUCT(ABS(AU36:AU41))-1</f>
        <v>3.3010130377474045</v>
      </c>
      <c r="AX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71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</row>
    <row r="44" ht="15.6">
      <c r="B44" s="72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N44" s="52"/>
      <c r="AO44" s="52"/>
      <c r="AR44" s="52"/>
      <c r="AS44" s="52"/>
      <c r="AT44" s="52"/>
      <c r="AU44" s="52"/>
      <c r="AV44" s="7" t="s">
        <v>26</v>
      </c>
      <c r="AW44" s="57">
        <f>SUMPRODUCT(ABS(AT39:AY39))-1</f>
        <v>3.2578071735617629</v>
      </c>
      <c r="AX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71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</row>
    <row r="45">
      <c r="B45" s="72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N45" s="52"/>
      <c r="AO45" s="52"/>
      <c r="AR45" s="52"/>
      <c r="AS45" s="52"/>
      <c r="AT45" s="52"/>
      <c r="AU45" s="52"/>
      <c r="AV45" s="73" t="s">
        <v>31</v>
      </c>
      <c r="AW45" s="7"/>
      <c r="AX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71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</row>
    <row r="46">
      <c r="B46" s="7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N46" s="52"/>
      <c r="AO46" s="52"/>
      <c r="AR46" s="52"/>
      <c r="AS46" s="52"/>
      <c r="AT46" s="52"/>
      <c r="AU46" s="52"/>
      <c r="AV46" s="73" t="s">
        <v>32</v>
      </c>
      <c r="AW46" s="7"/>
      <c r="AX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71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</row>
    <row r="47">
      <c r="B47" s="7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N47" s="52"/>
      <c r="AO47" s="52"/>
      <c r="AR47" s="66"/>
      <c r="AS47" s="17" t="s">
        <v>12</v>
      </c>
      <c r="AT47" s="17" t="s">
        <v>4</v>
      </c>
      <c r="AU47" s="17" t="s">
        <v>6</v>
      </c>
      <c r="AV47" s="17" t="s">
        <v>7</v>
      </c>
      <c r="AW47" s="17" t="s">
        <v>9</v>
      </c>
      <c r="AX47" s="17" t="s">
        <v>11</v>
      </c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71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</row>
    <row r="48">
      <c r="B48" s="72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N48" s="52"/>
      <c r="AO48" s="52"/>
      <c r="AR48" s="17" t="s">
        <v>12</v>
      </c>
      <c r="AS48" s="29">
        <v>1</v>
      </c>
      <c r="AT48" s="30">
        <v>0.92859750694798393</v>
      </c>
      <c r="AU48" s="30">
        <v>0.19512263554532347</v>
      </c>
      <c r="AV48" s="30">
        <v>0.93644565922160783</v>
      </c>
      <c r="AW48" s="30">
        <v>0.64847641299310166</v>
      </c>
      <c r="AX48" s="30">
        <v>0.88288898332135124</v>
      </c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71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</row>
    <row r="49">
      <c r="B49" s="72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52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N49" s="52"/>
      <c r="AO49" s="52"/>
      <c r="AR49" s="17" t="s">
        <v>4</v>
      </c>
      <c r="AS49" s="30">
        <v>0.92859750694798393</v>
      </c>
      <c r="AT49" s="29">
        <v>1</v>
      </c>
      <c r="AU49" s="41">
        <v>0.45588270906615008</v>
      </c>
      <c r="AV49" s="41">
        <v>0.76999072256943535</v>
      </c>
      <c r="AW49" s="41">
        <v>0.57130477512503186</v>
      </c>
      <c r="AX49" s="41">
        <v>0.72001996902224974</v>
      </c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71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</row>
    <row r="50">
      <c r="B50" s="72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N50" s="52"/>
      <c r="AO50" s="52"/>
      <c r="AR50" s="17" t="s">
        <v>6</v>
      </c>
      <c r="AS50" s="30">
        <v>0.19512263554532347</v>
      </c>
      <c r="AT50" s="41">
        <v>0.45588270906615008</v>
      </c>
      <c r="AU50" s="29">
        <v>1</v>
      </c>
      <c r="AV50" s="41">
        <v>-0.00093100290873444132</v>
      </c>
      <c r="AW50" s="41">
        <v>0.27775668028633527</v>
      </c>
      <c r="AX50" s="41">
        <v>-0.21515833596770087</v>
      </c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71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</row>
    <row r="51">
      <c r="B51" s="72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N51" s="52"/>
      <c r="AO51" s="52"/>
      <c r="AR51" s="17" t="s">
        <v>7</v>
      </c>
      <c r="AS51" s="30">
        <v>0.93644565922160783</v>
      </c>
      <c r="AT51" s="41">
        <v>0.76999072256943535</v>
      </c>
      <c r="AU51" s="41">
        <v>-0.00093100290873444132</v>
      </c>
      <c r="AV51" s="29">
        <v>1</v>
      </c>
      <c r="AW51" s="41">
        <v>0.69149374322279933</v>
      </c>
      <c r="AX51" s="41">
        <v>0.86285534062601688</v>
      </c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71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</row>
    <row r="52">
      <c r="B52" s="72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N52" s="52"/>
      <c r="AO52" s="52"/>
      <c r="AR52" s="17" t="s">
        <v>9</v>
      </c>
      <c r="AS52" s="30">
        <v>0.64847641299310166</v>
      </c>
      <c r="AT52" s="41">
        <v>0.57130477512503186</v>
      </c>
      <c r="AU52" s="41">
        <v>0.27775668028633527</v>
      </c>
      <c r="AV52" s="41">
        <v>0.69149374322279933</v>
      </c>
      <c r="AW52" s="29">
        <v>1</v>
      </c>
      <c r="AX52" s="41">
        <v>0.39663573851698136</v>
      </c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71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</row>
    <row r="53">
      <c r="B53" s="72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N53" s="52"/>
      <c r="AO53" s="52"/>
      <c r="AR53" s="17" t="s">
        <v>11</v>
      </c>
      <c r="AS53" s="30">
        <v>0.88288898332135124</v>
      </c>
      <c r="AT53" s="41">
        <v>0.72001996902224974</v>
      </c>
      <c r="AU53" s="41">
        <v>-0.21515833596770087</v>
      </c>
      <c r="AV53" s="74">
        <v>0.86285534062601688</v>
      </c>
      <c r="AW53" s="41">
        <v>0.39663573851698136</v>
      </c>
      <c r="AX53" s="29">
        <v>1</v>
      </c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71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</row>
    <row r="54">
      <c r="B54" s="72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N54" s="52"/>
      <c r="AO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71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</row>
    <row r="55">
      <c r="B55" s="72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N55" s="52"/>
      <c r="AO55" s="52"/>
      <c r="AR55" s="7"/>
      <c r="AS55" s="7"/>
      <c r="AT55" s="7"/>
      <c r="AU55" s="7"/>
      <c r="AV55" s="7"/>
      <c r="AW55" s="7"/>
      <c r="AX55" s="7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71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</row>
    <row r="56">
      <c r="B56" s="72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N56" s="52"/>
      <c r="AO56" s="52"/>
      <c r="AR56" s="75" t="s">
        <v>33</v>
      </c>
      <c r="AS56" s="76" t="s">
        <v>34</v>
      </c>
      <c r="AT56" s="76" t="s">
        <v>6</v>
      </c>
      <c r="AU56" s="76" t="s">
        <v>35</v>
      </c>
      <c r="AV56" s="77" t="s">
        <v>36</v>
      </c>
      <c r="AW56" s="78" t="s">
        <v>11</v>
      </c>
      <c r="AX56" s="7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71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</row>
    <row r="57">
      <c r="B57" s="72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N57" s="52"/>
      <c r="AO57" s="52"/>
      <c r="AR57" s="75" t="s">
        <v>37</v>
      </c>
      <c r="AS57" s="77" t="s">
        <v>8</v>
      </c>
      <c r="AT57" s="77" t="s">
        <v>10</v>
      </c>
      <c r="AU57" s="78" t="s">
        <v>5</v>
      </c>
      <c r="AV57" s="7"/>
      <c r="AW57" s="7"/>
      <c r="AX57" s="7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71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</row>
    <row r="58">
      <c r="B58" s="72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N58" s="52"/>
      <c r="AO58" s="52"/>
      <c r="AR58" s="7"/>
      <c r="AS58" s="7"/>
      <c r="AT58" s="7"/>
      <c r="AU58" s="7"/>
      <c r="AV58" s="7"/>
      <c r="AW58" s="7"/>
      <c r="AX58" s="7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</row>
    <row r="59">
      <c r="B59" s="72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N59" s="52"/>
      <c r="AO59" s="52"/>
      <c r="AR59" s="7"/>
      <c r="AS59" s="8"/>
      <c r="AT59" s="8"/>
      <c r="AU59" s="8"/>
      <c r="AV59" s="8"/>
      <c r="AW59" s="7"/>
      <c r="AX59" s="7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</row>
    <row r="60">
      <c r="B60" s="72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N60" s="52"/>
      <c r="AO60" s="52"/>
      <c r="AR60" s="8"/>
      <c r="AS60" s="7"/>
      <c r="AT60" s="7"/>
      <c r="AU60" s="7"/>
      <c r="AV60" s="7"/>
      <c r="AW60" s="7"/>
      <c r="AX60" s="7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</row>
    <row r="61">
      <c r="B61" s="72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N61" s="52"/>
      <c r="AO61" s="52"/>
      <c r="AR61" s="8"/>
      <c r="AS61" s="7"/>
      <c r="AT61" s="7"/>
      <c r="AU61" s="7"/>
      <c r="AV61" s="7"/>
      <c r="AW61" s="7"/>
      <c r="AX61" s="7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</row>
    <row r="62">
      <c r="B62" s="72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N62" s="52"/>
      <c r="AO62" s="52"/>
      <c r="AR62" s="8"/>
      <c r="AS62" s="7"/>
      <c r="AT62" s="7"/>
      <c r="AU62" s="7"/>
      <c r="AV62" s="7"/>
      <c r="AW62" s="7"/>
      <c r="AX62" s="7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</row>
    <row r="63">
      <c r="B63" s="72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N63" s="52"/>
      <c r="AO63" s="52"/>
      <c r="AR63" s="8"/>
      <c r="AS63" s="7"/>
      <c r="AT63" s="7"/>
      <c r="AU63" s="7"/>
      <c r="AV63" s="7"/>
      <c r="AW63" s="7"/>
      <c r="AX63" s="7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</row>
    <row r="64">
      <c r="B64" s="72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N64" s="52"/>
      <c r="AO64" s="52"/>
      <c r="AR64" s="7"/>
      <c r="AS64" s="7"/>
      <c r="AT64" s="7"/>
      <c r="AU64" s="7"/>
      <c r="AV64" s="7"/>
      <c r="AW64" s="7"/>
      <c r="AX64" s="7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</row>
    <row r="65">
      <c r="B65" s="72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52"/>
      <c r="T65" s="52"/>
      <c r="U65" s="52"/>
      <c r="V65" s="52"/>
      <c r="W65" s="52"/>
      <c r="X65" s="69"/>
      <c r="Y65" s="69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N65" s="52"/>
      <c r="AO65" s="52"/>
      <c r="AR65" s="7"/>
      <c r="AS65" s="7"/>
      <c r="AT65" s="7"/>
      <c r="AU65" s="7"/>
      <c r="AV65" s="7"/>
      <c r="AW65" s="7"/>
      <c r="AX65" s="7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</row>
    <row r="66">
      <c r="B66" s="72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N66" s="52"/>
      <c r="AO66" s="52"/>
      <c r="AR66" s="7"/>
      <c r="AS66" s="7"/>
      <c r="AT66" s="7"/>
      <c r="AU66" s="7"/>
      <c r="AV66" s="7"/>
      <c r="AW66" s="7"/>
      <c r="AX66" s="7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</row>
    <row r="67">
      <c r="B67" s="72"/>
      <c r="C67" s="79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N67" s="52"/>
      <c r="AO67" s="52"/>
      <c r="AR67" s="7"/>
      <c r="AS67" s="7"/>
      <c r="AT67" s="7"/>
      <c r="AU67" s="7"/>
      <c r="AV67" s="7"/>
      <c r="AW67" s="7"/>
      <c r="AX67" s="7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</row>
    <row r="68">
      <c r="B68" s="72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N68" s="52"/>
      <c r="AO68" s="52"/>
      <c r="AR68" s="7"/>
      <c r="AS68" s="7"/>
      <c r="AT68" s="7"/>
      <c r="AU68" s="7"/>
      <c r="AV68" s="7"/>
      <c r="AW68" s="7"/>
      <c r="AX68" s="7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</row>
    <row r="69">
      <c r="B69" s="72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N69" s="52"/>
      <c r="AO69" s="52"/>
      <c r="AR69" s="7"/>
      <c r="AS69" s="8"/>
      <c r="AT69" s="8"/>
      <c r="AU69" s="8"/>
      <c r="AV69" s="7"/>
      <c r="AW69" s="7"/>
      <c r="AX69" s="7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</row>
    <row r="70">
      <c r="B70" s="72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N70" s="52"/>
      <c r="AO70" s="52"/>
      <c r="AR70" s="8"/>
      <c r="AS70" s="7"/>
      <c r="AT70" s="7"/>
      <c r="AU70" s="7"/>
      <c r="AV70" s="7"/>
      <c r="AW70" s="7"/>
      <c r="AX70" s="7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</row>
    <row r="71">
      <c r="B71" s="72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N71" s="52"/>
      <c r="AO71" s="52"/>
      <c r="AR71" s="8"/>
      <c r="AS71" s="7"/>
      <c r="AT71" s="7"/>
      <c r="AU71" s="7"/>
      <c r="AV71" s="7"/>
      <c r="AW71" s="7"/>
      <c r="AX71" s="7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</row>
    <row r="72">
      <c r="B72" s="72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N72" s="52"/>
      <c r="AO72" s="52"/>
      <c r="AR72" s="8"/>
      <c r="AS72" s="7"/>
      <c r="AT72" s="7"/>
      <c r="AU72" s="7"/>
      <c r="AV72" s="7"/>
      <c r="AW72" s="7"/>
      <c r="AX72" s="7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</row>
    <row r="73">
      <c r="B73" s="72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N73" s="52"/>
      <c r="AO73" s="52"/>
      <c r="AR73" s="7"/>
      <c r="AS73" s="7"/>
      <c r="AT73" s="7"/>
      <c r="AU73" s="7"/>
      <c r="AV73" s="7"/>
      <c r="AW73" s="7"/>
      <c r="AX73" s="7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</row>
    <row r="74">
      <c r="B74" s="72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N74" s="52"/>
      <c r="AO74" s="52"/>
      <c r="AR74" s="7"/>
      <c r="AS74" s="7"/>
      <c r="AT74" s="7"/>
      <c r="AU74" s="7"/>
      <c r="AV74" s="7"/>
      <c r="AW74" s="7"/>
      <c r="AX74" s="7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</row>
    <row r="75">
      <c r="B75" s="72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N75" s="52"/>
      <c r="AO75" s="52"/>
      <c r="AR75" s="7"/>
      <c r="AS75" s="7"/>
      <c r="AT75" s="7"/>
      <c r="AU75" s="7"/>
      <c r="AV75" s="7"/>
      <c r="AW75" s="7"/>
      <c r="AX75" s="7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</row>
    <row r="76">
      <c r="B76" s="72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N76" s="52"/>
      <c r="AO76" s="52"/>
      <c r="AR76" s="7"/>
      <c r="AS76" s="7"/>
      <c r="AT76" s="7"/>
      <c r="AU76" s="7"/>
      <c r="AV76" s="7"/>
      <c r="AW76" s="7"/>
      <c r="AX76" s="7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</row>
    <row r="77">
      <c r="B77" s="72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</row>
    <row r="78">
      <c r="B78" s="72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</row>
    <row r="79">
      <c r="B79" s="72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</row>
    <row r="80">
      <c r="B80" s="72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</row>
    <row r="81">
      <c r="B81" s="72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</row>
    <row r="82">
      <c r="B82" s="72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</row>
    <row r="83">
      <c r="B83" s="72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</row>
    <row r="84">
      <c r="B84" s="72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</row>
    <row r="85">
      <c r="B85" s="72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</row>
    <row r="86">
      <c r="B86" s="72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</row>
    <row r="87">
      <c r="B87" s="72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</row>
    <row r="88">
      <c r="B88" s="80"/>
      <c r="C88" s="52"/>
      <c r="D88" s="52"/>
      <c r="E88" s="52"/>
      <c r="F88" s="52"/>
      <c r="G88" s="52"/>
      <c r="H88" s="52"/>
      <c r="I88" s="52"/>
      <c r="J88" s="67"/>
      <c r="K88" s="67"/>
      <c r="L88" s="67"/>
      <c r="M88" s="67"/>
      <c r="N88" s="67"/>
      <c r="O88" s="67"/>
      <c r="P88" s="67"/>
      <c r="Q88" s="67"/>
      <c r="R88" s="67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</row>
    <row r="89">
      <c r="B89" s="80"/>
      <c r="C89" s="81"/>
      <c r="D89" s="82"/>
      <c r="E89" s="81"/>
      <c r="F89" s="82"/>
      <c r="G89" s="83"/>
      <c r="H89" s="52"/>
      <c r="I89" s="52"/>
      <c r="J89" s="67"/>
      <c r="K89" s="67"/>
      <c r="L89" s="67"/>
      <c r="M89" s="67"/>
      <c r="N89" s="67"/>
      <c r="O89" s="67"/>
      <c r="P89" s="67"/>
      <c r="Q89" s="67"/>
      <c r="R89" s="67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</row>
    <row r="90">
      <c r="B90" s="80"/>
      <c r="C90" s="81"/>
      <c r="D90" s="82"/>
      <c r="E90" s="81"/>
      <c r="F90" s="82"/>
      <c r="G90" s="83"/>
      <c r="H90" s="52"/>
      <c r="I90" s="52"/>
      <c r="J90" s="67"/>
      <c r="K90" s="67"/>
      <c r="L90" s="67"/>
      <c r="M90" s="67"/>
      <c r="N90" s="67"/>
      <c r="O90" s="67"/>
      <c r="P90" s="67"/>
      <c r="Q90" s="67"/>
      <c r="R90" s="67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</row>
    <row r="91">
      <c r="B91" s="80"/>
      <c r="C91" s="52"/>
      <c r="D91" s="52"/>
      <c r="E91" s="52"/>
      <c r="F91" s="52"/>
      <c r="G91" s="52"/>
      <c r="H91" s="52"/>
      <c r="I91" s="52"/>
      <c r="J91" s="67"/>
      <c r="K91" s="67"/>
      <c r="L91" s="67"/>
      <c r="M91" s="67"/>
      <c r="N91" s="67"/>
      <c r="O91" s="67"/>
      <c r="P91" s="67"/>
      <c r="Q91" s="67"/>
      <c r="R91" s="67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</row>
    <row r="92">
      <c r="B92" s="80"/>
      <c r="C92" s="52"/>
      <c r="D92" s="52"/>
      <c r="E92" s="52"/>
      <c r="F92" s="52"/>
      <c r="G92" s="52"/>
      <c r="H92" s="52"/>
      <c r="I92" s="52"/>
      <c r="J92" s="67"/>
      <c r="K92" s="67"/>
      <c r="L92" s="67"/>
      <c r="M92" s="67"/>
      <c r="N92" s="67"/>
      <c r="O92" s="67"/>
      <c r="P92" s="67"/>
      <c r="Q92" s="67"/>
      <c r="R92" s="67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</row>
    <row r="93">
      <c r="B93" s="80"/>
      <c r="C93" s="52"/>
      <c r="D93" s="52"/>
      <c r="E93" s="52"/>
      <c r="F93" s="52"/>
      <c r="G93" s="52"/>
      <c r="H93" s="52"/>
      <c r="I93" s="52"/>
      <c r="J93" s="67"/>
      <c r="K93" s="67"/>
      <c r="L93" s="67"/>
      <c r="M93" s="67"/>
      <c r="N93" s="67"/>
      <c r="O93" s="67"/>
      <c r="P93" s="67"/>
      <c r="Q93" s="67"/>
      <c r="R93" s="67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</row>
    <row r="94">
      <c r="B94" s="80"/>
      <c r="C94" s="52"/>
      <c r="D94" s="52"/>
      <c r="E94" s="52"/>
      <c r="F94" s="52"/>
      <c r="G94" s="52"/>
      <c r="H94" s="52"/>
      <c r="I94" s="52"/>
      <c r="J94" s="67"/>
      <c r="K94" s="67"/>
      <c r="L94" s="67"/>
      <c r="M94" s="67"/>
      <c r="N94" s="67"/>
      <c r="O94" s="67"/>
      <c r="P94" s="67"/>
      <c r="Q94" s="67"/>
      <c r="R94" s="67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</row>
    <row r="95">
      <c r="B95" s="80"/>
      <c r="C95" s="52"/>
      <c r="D95" s="52"/>
      <c r="E95" s="52"/>
      <c r="F95" s="52"/>
      <c r="G95" s="52"/>
      <c r="H95" s="52"/>
      <c r="I95" s="52"/>
      <c r="J95" s="67"/>
      <c r="K95" s="67"/>
      <c r="L95" s="67"/>
      <c r="M95" s="67"/>
      <c r="N95" s="67"/>
      <c r="O95" s="67"/>
      <c r="P95" s="67"/>
      <c r="Q95" s="67"/>
      <c r="R95" s="67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</row>
    <row r="96">
      <c r="B96" s="80"/>
      <c r="C96" s="52"/>
      <c r="D96" s="52"/>
      <c r="E96" s="52"/>
      <c r="F96" s="52"/>
      <c r="G96" s="52"/>
      <c r="H96" s="52"/>
      <c r="I96" s="52"/>
      <c r="J96" s="67"/>
      <c r="K96" s="67"/>
      <c r="L96" s="67"/>
      <c r="M96" s="67"/>
      <c r="N96" s="67"/>
      <c r="O96" s="67"/>
      <c r="P96" s="67"/>
      <c r="Q96" s="67"/>
      <c r="R96" s="67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</row>
    <row r="97">
      <c r="B97" s="80"/>
      <c r="C97" s="52"/>
      <c r="D97" s="52"/>
      <c r="E97" s="52"/>
      <c r="F97" s="52"/>
      <c r="G97" s="52"/>
      <c r="H97" s="52"/>
      <c r="I97" s="52"/>
      <c r="J97" s="67"/>
      <c r="K97" s="67"/>
      <c r="L97" s="67"/>
      <c r="M97" s="67"/>
      <c r="N97" s="67"/>
      <c r="O97" s="67"/>
      <c r="P97" s="67"/>
      <c r="Q97" s="67"/>
      <c r="R97" s="67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</row>
    <row r="98">
      <c r="B98" s="80"/>
      <c r="C98" s="52"/>
      <c r="D98" s="52"/>
      <c r="E98" s="52"/>
      <c r="F98" s="52"/>
      <c r="G98" s="52"/>
      <c r="H98" s="52"/>
      <c r="I98" s="52"/>
      <c r="J98" s="67"/>
      <c r="K98" s="67"/>
      <c r="L98" s="67"/>
      <c r="M98" s="67"/>
      <c r="N98" s="67"/>
      <c r="O98" s="67"/>
      <c r="P98" s="67"/>
      <c r="Q98" s="67"/>
      <c r="R98" s="67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</row>
    <row r="99">
      <c r="B99" s="80"/>
      <c r="C99" s="52"/>
      <c r="D99" s="52"/>
      <c r="E99" s="52"/>
      <c r="F99" s="52"/>
      <c r="G99" s="52"/>
      <c r="H99" s="52"/>
      <c r="I99" s="52"/>
      <c r="J99" s="67"/>
      <c r="K99" s="67"/>
      <c r="L99" s="67"/>
      <c r="M99" s="67"/>
      <c r="N99" s="67"/>
      <c r="O99" s="67"/>
      <c r="P99" s="67"/>
      <c r="Q99" s="67"/>
      <c r="R99" s="67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</row>
    <row r="100">
      <c r="B100" s="80"/>
      <c r="C100" s="52"/>
      <c r="D100" s="52"/>
      <c r="E100" s="52"/>
      <c r="F100" s="52"/>
      <c r="G100" s="52"/>
      <c r="H100" s="52"/>
      <c r="I100" s="52"/>
      <c r="J100" s="67"/>
      <c r="K100" s="67"/>
      <c r="L100" s="67"/>
      <c r="M100" s="67"/>
      <c r="N100" s="67"/>
      <c r="O100" s="67"/>
      <c r="P100" s="67"/>
      <c r="Q100" s="67"/>
      <c r="R100" s="67"/>
    </row>
    <row r="101">
      <c r="B101" s="80"/>
      <c r="C101" s="52"/>
      <c r="D101" s="52"/>
      <c r="E101" s="52"/>
      <c r="F101" s="52"/>
      <c r="G101" s="52"/>
      <c r="H101" s="52"/>
      <c r="I101" s="52"/>
      <c r="J101" s="67"/>
      <c r="K101" s="67"/>
      <c r="L101" s="67"/>
      <c r="M101" s="67"/>
      <c r="N101" s="67"/>
      <c r="O101" s="67"/>
      <c r="P101" s="67"/>
      <c r="Q101" s="67"/>
      <c r="R101" s="67"/>
    </row>
    <row r="102">
      <c r="B102" s="80"/>
      <c r="C102" s="52"/>
      <c r="D102" s="52"/>
      <c r="E102" s="52"/>
      <c r="F102" s="52"/>
      <c r="G102" s="52"/>
      <c r="H102" s="52"/>
      <c r="I102" s="52"/>
      <c r="J102" s="67"/>
      <c r="K102" s="67"/>
      <c r="L102" s="67"/>
      <c r="M102" s="67"/>
      <c r="N102" s="67"/>
      <c r="O102" s="67"/>
      <c r="P102" s="67"/>
      <c r="Q102" s="67"/>
      <c r="R102" s="67"/>
    </row>
    <row r="103">
      <c r="B103" s="80"/>
      <c r="C103" s="52"/>
      <c r="D103" s="52"/>
      <c r="E103" s="52"/>
      <c r="F103" s="52"/>
      <c r="G103" s="52"/>
      <c r="H103" s="52"/>
      <c r="I103" s="52"/>
      <c r="J103" s="67"/>
      <c r="K103" s="67"/>
      <c r="L103" s="67"/>
      <c r="M103" s="67"/>
      <c r="N103" s="67"/>
      <c r="O103" s="67"/>
      <c r="P103" s="67"/>
      <c r="Q103" s="67"/>
      <c r="R103" s="67"/>
    </row>
    <row r="104">
      <c r="B104" s="80"/>
      <c r="C104" s="52"/>
      <c r="D104" s="52"/>
      <c r="E104" s="52"/>
      <c r="F104" s="52"/>
      <c r="G104" s="52"/>
      <c r="H104" s="84"/>
      <c r="I104" s="84"/>
      <c r="J104" s="85"/>
      <c r="K104" s="85"/>
      <c r="L104" s="85"/>
      <c r="M104" s="85"/>
      <c r="N104" s="85"/>
      <c r="O104" s="85"/>
      <c r="P104" s="85"/>
      <c r="Q104" s="85"/>
      <c r="R104" s="85"/>
    </row>
    <row r="105">
      <c r="B105" s="52"/>
      <c r="C105" s="52"/>
      <c r="D105" s="52"/>
      <c r="E105" s="52"/>
      <c r="F105" s="52"/>
      <c r="G105" s="52"/>
      <c r="H105" s="52"/>
      <c r="I105" s="52"/>
    </row>
  </sheetData>
  <mergeCells count="13">
    <mergeCell ref="C2:AC2"/>
    <mergeCell ref="AG2:AO2"/>
    <mergeCell ref="AR2:BA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R14:AS1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9" activeCellId="0" sqref="F19"/>
    </sheetView>
  </sheetViews>
  <sheetFormatPr defaultRowHeight="14.25"/>
  <cols>
    <col customWidth="1" min="1" max="1" width="17.109375"/>
    <col customWidth="1" min="3" max="3" width="16"/>
  </cols>
  <sheetData>
    <row r="1">
      <c r="A1" t="s">
        <v>38</v>
      </c>
      <c r="B1" s="7"/>
    </row>
    <row r="2" ht="15"/>
    <row r="3">
      <c r="A3" s="86" t="s">
        <v>39</v>
      </c>
      <c r="B3" s="86"/>
    </row>
    <row r="4">
      <c r="A4" s="7" t="s">
        <v>40</v>
      </c>
      <c r="B4" s="7">
        <v>1</v>
      </c>
    </row>
    <row r="5">
      <c r="A5" s="7" t="s">
        <v>41</v>
      </c>
      <c r="B5" s="7">
        <v>1</v>
      </c>
    </row>
    <row r="6">
      <c r="A6" s="7" t="s">
        <v>42</v>
      </c>
      <c r="B6" s="7">
        <v>1</v>
      </c>
    </row>
    <row r="7">
      <c r="A7" s="7" t="s">
        <v>43</v>
      </c>
      <c r="B7" s="7">
        <v>3.0022560967542546e-14</v>
      </c>
    </row>
    <row r="8" ht="15">
      <c r="A8" s="87" t="s">
        <v>44</v>
      </c>
      <c r="B8" s="87">
        <v>34</v>
      </c>
    </row>
    <row r="10" ht="15">
      <c r="A10" t="s">
        <v>45</v>
      </c>
    </row>
    <row r="11">
      <c r="A11" s="88"/>
      <c r="B11" s="88" t="s">
        <v>46</v>
      </c>
      <c r="C11" s="88" t="s">
        <v>47</v>
      </c>
      <c r="D11" s="88" t="s">
        <v>48</v>
      </c>
      <c r="E11" s="88" t="s">
        <v>49</v>
      </c>
      <c r="F11" s="88" t="s">
        <v>50</v>
      </c>
    </row>
    <row r="12">
      <c r="A12" s="7" t="s">
        <v>51</v>
      </c>
      <c r="B12" s="7">
        <v>8</v>
      </c>
      <c r="C12" s="7">
        <v>58827.058823529405</v>
      </c>
      <c r="D12" s="7">
        <v>7353.3823529411757</v>
      </c>
      <c r="E12" s="7">
        <v>8.1581498391573151e+30</v>
      </c>
      <c r="F12" s="7">
        <v>0</v>
      </c>
    </row>
    <row r="13">
      <c r="A13" s="7" t="s">
        <v>52</v>
      </c>
      <c r="B13" s="7">
        <v>25</v>
      </c>
      <c r="C13" s="7">
        <v>2.2533854176245227e-26</v>
      </c>
      <c r="D13" s="7">
        <v>9.0135416704980912e-28</v>
      </c>
      <c r="E13" s="7"/>
      <c r="F13" s="7"/>
    </row>
    <row r="14" ht="15">
      <c r="A14" s="87" t="s">
        <v>53</v>
      </c>
      <c r="B14" s="87">
        <v>33</v>
      </c>
      <c r="C14" s="87">
        <v>58827.058823529405</v>
      </c>
      <c r="D14" s="87"/>
      <c r="E14" s="87"/>
      <c r="F14" s="87"/>
    </row>
    <row r="15" ht="15"/>
    <row r="16">
      <c r="A16" s="88"/>
      <c r="B16" s="88" t="s">
        <v>54</v>
      </c>
      <c r="C16" s="88" t="s">
        <v>43</v>
      </c>
      <c r="D16" s="88" t="s">
        <v>55</v>
      </c>
      <c r="E16" s="88" t="s">
        <v>56</v>
      </c>
      <c r="F16" s="88" t="s">
        <v>57</v>
      </c>
      <c r="G16" s="88" t="s">
        <v>58</v>
      </c>
      <c r="H16" s="88" t="s">
        <v>59</v>
      </c>
      <c r="I16" s="88" t="s">
        <v>60</v>
      </c>
    </row>
    <row r="17">
      <c r="A17" s="7" t="s">
        <v>61</v>
      </c>
      <c r="B17" s="7">
        <v>-1.4210854715202004e-14</v>
      </c>
      <c r="C17" s="7">
        <v>1.1206654233581578e-13</v>
      </c>
      <c r="D17" s="7">
        <v>-0.12680729162338314</v>
      </c>
      <c r="E17" s="7">
        <v>0.90010733291022171</v>
      </c>
      <c r="F17" s="7">
        <v>-2.4501621912957421e-13</v>
      </c>
      <c r="G17" s="7">
        <v>2.165945096991702e-13</v>
      </c>
      <c r="H17" s="7">
        <v>-2.4501621912957421e-13</v>
      </c>
      <c r="I17" s="7">
        <v>2.165945096991702e-13</v>
      </c>
    </row>
    <row r="18">
      <c r="A18" s="7" t="s">
        <v>62</v>
      </c>
      <c r="B18" s="7">
        <v>0.99999999999998823</v>
      </c>
      <c r="C18" s="7">
        <v>2.841850199429793e-15</v>
      </c>
      <c r="D18" s="7">
        <v>351883431505515.19</v>
      </c>
      <c r="E18" s="7">
        <v>0</v>
      </c>
      <c r="F18" s="7">
        <v>0.99999999999998235</v>
      </c>
      <c r="G18" s="7">
        <v>0.99999999999999412</v>
      </c>
      <c r="H18" s="7">
        <v>0.99999999999998235</v>
      </c>
      <c r="I18" s="7">
        <v>0.99999999999999412</v>
      </c>
    </row>
    <row r="19">
      <c r="A19" s="7" t="s">
        <v>63</v>
      </c>
      <c r="B19" s="7">
        <v>0.99999999999999689</v>
      </c>
      <c r="C19" s="7">
        <v>3.9862978423664176e-15</v>
      </c>
      <c r="D19" s="7">
        <v>250859328515793.75</v>
      </c>
      <c r="E19" s="7">
        <v>0</v>
      </c>
      <c r="F19" s="7">
        <v>0.99999999999998868</v>
      </c>
      <c r="G19" s="7">
        <v>1.0000000000000051</v>
      </c>
      <c r="H19" s="7">
        <v>0.99999999999998868</v>
      </c>
      <c r="I19" s="7">
        <v>1.0000000000000051</v>
      </c>
    </row>
    <row r="20">
      <c r="A20" s="7" t="s">
        <v>64</v>
      </c>
      <c r="B20" s="7">
        <v>1.0000000000000058</v>
      </c>
      <c r="C20" s="7">
        <v>2.0082219332498448e-15</v>
      </c>
      <c r="D20" s="7">
        <v>497952932115294.69</v>
      </c>
      <c r="E20" s="7">
        <v>0</v>
      </c>
      <c r="F20" s="7">
        <v>1.0000000000000016</v>
      </c>
      <c r="G20" s="7">
        <v>1.00000000000001</v>
      </c>
      <c r="H20" s="7">
        <v>1.0000000000000016</v>
      </c>
      <c r="I20" s="7">
        <v>1.00000000000001</v>
      </c>
    </row>
    <row r="21">
      <c r="A21" s="7" t="s">
        <v>65</v>
      </c>
      <c r="B21" s="7">
        <v>0.99999999999999667</v>
      </c>
      <c r="C21" s="7">
        <v>3.5004417148275706e-15</v>
      </c>
      <c r="D21" s="7">
        <v>285678231911156.38</v>
      </c>
      <c r="E21" s="7">
        <v>0</v>
      </c>
      <c r="F21" s="7">
        <v>0.99999999999998945</v>
      </c>
      <c r="G21" s="7">
        <v>1.0000000000000038</v>
      </c>
      <c r="H21" s="7">
        <v>0.99999999999998945</v>
      </c>
      <c r="I21" s="7">
        <v>1.0000000000000038</v>
      </c>
    </row>
    <row r="22">
      <c r="A22" s="7" t="s">
        <v>66</v>
      </c>
      <c r="B22" s="7">
        <v>1.000000000000008</v>
      </c>
      <c r="C22" s="7">
        <v>2.2910387459094699e-15</v>
      </c>
      <c r="D22" s="7">
        <v>436483233548736.69</v>
      </c>
      <c r="E22" s="7">
        <v>0</v>
      </c>
      <c r="F22" s="7">
        <v>1.0000000000000033</v>
      </c>
      <c r="G22" s="7">
        <v>1.0000000000000127</v>
      </c>
      <c r="H22" s="7">
        <v>1.0000000000000033</v>
      </c>
      <c r="I22" s="7">
        <v>1.0000000000000127</v>
      </c>
    </row>
    <row r="23">
      <c r="A23" s="7" t="s">
        <v>67</v>
      </c>
      <c r="B23" s="7">
        <v>1.0000000000000031</v>
      </c>
      <c r="C23" s="7">
        <v>4.3493583357691477e-15</v>
      </c>
      <c r="D23" s="7">
        <v>229918972593266.78</v>
      </c>
      <c r="E23" s="7">
        <v>0</v>
      </c>
      <c r="F23" s="7">
        <v>0.99999999999999412</v>
      </c>
      <c r="G23" s="7">
        <v>1.000000000000012</v>
      </c>
      <c r="H23" s="7">
        <v>0.99999999999999412</v>
      </c>
      <c r="I23" s="7">
        <v>1.000000000000012</v>
      </c>
    </row>
    <row r="24">
      <c r="A24" s="7" t="s">
        <v>68</v>
      </c>
      <c r="B24" s="7">
        <v>1.0000000000000082</v>
      </c>
      <c r="C24" s="7">
        <v>7.5677259555189848e-15</v>
      </c>
      <c r="D24" s="7">
        <v>132140091472356.91</v>
      </c>
      <c r="E24" s="7">
        <v>0</v>
      </c>
      <c r="F24" s="7">
        <v>0.99999999999999267</v>
      </c>
      <c r="G24" s="7">
        <v>1.0000000000000238</v>
      </c>
      <c r="H24" s="7">
        <v>0.99999999999999267</v>
      </c>
      <c r="I24" s="7">
        <v>1.0000000000000238</v>
      </c>
    </row>
    <row r="25" ht="15">
      <c r="A25" s="87" t="s">
        <v>69</v>
      </c>
      <c r="B25" s="87">
        <v>1.0000000000000007</v>
      </c>
      <c r="C25" s="87">
        <v>2.2430065392515177e-15</v>
      </c>
      <c r="D25" s="87">
        <v>445830175927037.94</v>
      </c>
      <c r="E25" s="87">
        <v>0</v>
      </c>
      <c r="F25" s="87">
        <v>0.999999999999996</v>
      </c>
      <c r="G25" s="87">
        <v>1.0000000000000053</v>
      </c>
      <c r="H25" s="87">
        <v>0.999999999999996</v>
      </c>
      <c r="I25" s="87">
        <v>1.0000000000000053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1200" verticalDpi="12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24" activeCellId="0" sqref="E24"/>
    </sheetView>
  </sheetViews>
  <sheetFormatPr defaultRowHeight="14.25"/>
  <cols>
    <col customWidth="1" min="1" max="1" width="27.140625"/>
    <col customWidth="1" min="2" max="2" width="14.33203125"/>
    <col customWidth="1" min="3" max="3" width="25"/>
    <col customWidth="1" min="4" max="4" width="15.5546875"/>
    <col customWidth="1" min="5" max="5" width="15.21875"/>
    <col customWidth="1" min="6" max="6" width="15"/>
    <col customWidth="1" min="7" max="7" width="13"/>
    <col customWidth="1" min="8" max="8" width="13.6640625"/>
    <col customWidth="1" min="9" max="9" width="14.109375"/>
  </cols>
  <sheetData>
    <row r="1">
      <c r="A1" t="s">
        <v>70</v>
      </c>
      <c r="B1" s="7"/>
    </row>
    <row r="2" ht="15">
      <c r="L2" s="8" t="s">
        <v>12</v>
      </c>
      <c r="M2" s="8" t="s">
        <v>4</v>
      </c>
      <c r="N2" s="8" t="s">
        <v>6</v>
      </c>
      <c r="O2" s="8" t="s">
        <v>7</v>
      </c>
      <c r="P2" s="8" t="s">
        <v>9</v>
      </c>
      <c r="Q2" s="8" t="s">
        <v>11</v>
      </c>
    </row>
    <row r="3">
      <c r="A3" s="86" t="s">
        <v>39</v>
      </c>
      <c r="B3" s="86"/>
      <c r="L3" s="8">
        <v>231</v>
      </c>
      <c r="M3" s="8">
        <v>74</v>
      </c>
      <c r="N3" s="8">
        <v>45</v>
      </c>
      <c r="O3" s="8">
        <v>1</v>
      </c>
      <c r="P3" s="8">
        <v>11</v>
      </c>
      <c r="Q3" s="8">
        <v>47</v>
      </c>
    </row>
    <row r="4">
      <c r="A4" s="7" t="s">
        <v>40</v>
      </c>
      <c r="B4" s="89">
        <v>0.99689626605663595</v>
      </c>
      <c r="L4" s="8">
        <v>216</v>
      </c>
      <c r="M4" s="8">
        <v>67</v>
      </c>
      <c r="N4" s="8">
        <v>43</v>
      </c>
      <c r="O4" s="8">
        <v>1</v>
      </c>
      <c r="P4" s="8">
        <v>11</v>
      </c>
      <c r="Q4" s="8">
        <v>43</v>
      </c>
    </row>
    <row r="5">
      <c r="A5" s="7" t="s">
        <v>41</v>
      </c>
      <c r="B5" s="89">
        <v>0.99380216527766319</v>
      </c>
      <c r="L5" s="8">
        <v>224</v>
      </c>
      <c r="M5" s="8">
        <v>67</v>
      </c>
      <c r="N5" s="8">
        <v>45</v>
      </c>
      <c r="O5" s="8">
        <v>1</v>
      </c>
      <c r="P5" s="8">
        <v>11</v>
      </c>
      <c r="Q5" s="8">
        <v>45</v>
      </c>
    </row>
    <row r="6">
      <c r="A6" s="7" t="s">
        <v>42</v>
      </c>
      <c r="B6" s="89">
        <v>0.99269540907724596</v>
      </c>
      <c r="L6" s="8">
        <v>227</v>
      </c>
      <c r="M6" s="8">
        <v>67</v>
      </c>
      <c r="N6" s="8">
        <v>45</v>
      </c>
      <c r="O6" s="8">
        <v>1</v>
      </c>
      <c r="P6" s="8">
        <v>11</v>
      </c>
      <c r="Q6" s="8">
        <v>45</v>
      </c>
    </row>
    <row r="7">
      <c r="A7" s="7" t="s">
        <v>43</v>
      </c>
      <c r="B7" s="89">
        <v>3.6085235791180144</v>
      </c>
      <c r="L7" s="8">
        <v>174</v>
      </c>
      <c r="M7" s="8">
        <v>45</v>
      </c>
      <c r="N7" s="8">
        <v>15</v>
      </c>
      <c r="O7" s="8">
        <v>1</v>
      </c>
      <c r="P7" s="8">
        <v>11</v>
      </c>
      <c r="Q7" s="8">
        <v>47</v>
      </c>
    </row>
    <row r="8" ht="15">
      <c r="A8" s="87" t="s">
        <v>44</v>
      </c>
      <c r="B8" s="90">
        <v>34</v>
      </c>
      <c r="L8" s="8">
        <v>179</v>
      </c>
      <c r="M8" s="8">
        <v>51</v>
      </c>
      <c r="N8" s="8">
        <v>14</v>
      </c>
      <c r="O8" s="8">
        <v>1</v>
      </c>
      <c r="P8" s="8">
        <v>12</v>
      </c>
      <c r="Q8" s="8">
        <v>45</v>
      </c>
    </row>
    <row r="9">
      <c r="L9" s="8">
        <v>181</v>
      </c>
      <c r="M9" s="8">
        <v>52</v>
      </c>
      <c r="N9" s="8">
        <v>12</v>
      </c>
      <c r="O9" s="8">
        <v>1</v>
      </c>
      <c r="P9" s="8">
        <v>12</v>
      </c>
      <c r="Q9" s="8">
        <v>44</v>
      </c>
    </row>
    <row r="10" ht="15">
      <c r="A10" t="s">
        <v>45</v>
      </c>
      <c r="L10" s="8">
        <v>189</v>
      </c>
      <c r="M10" s="8">
        <v>53</v>
      </c>
      <c r="N10" s="8">
        <v>12</v>
      </c>
      <c r="O10" s="8">
        <v>1</v>
      </c>
      <c r="P10" s="8">
        <v>10</v>
      </c>
      <c r="Q10" s="8">
        <v>44</v>
      </c>
    </row>
    <row r="11">
      <c r="A11" s="88"/>
      <c r="B11" s="88" t="s">
        <v>46</v>
      </c>
      <c r="C11" s="88" t="s">
        <v>47</v>
      </c>
      <c r="D11" s="88" t="s">
        <v>48</v>
      </c>
      <c r="E11" s="88" t="s">
        <v>49</v>
      </c>
      <c r="F11" s="88" t="s">
        <v>50</v>
      </c>
      <c r="L11" s="8">
        <v>194</v>
      </c>
      <c r="M11" s="8">
        <v>56</v>
      </c>
      <c r="N11" s="8">
        <v>12</v>
      </c>
      <c r="O11" s="8">
        <v>3</v>
      </c>
      <c r="P11" s="8">
        <v>10</v>
      </c>
      <c r="Q11" s="8">
        <v>45</v>
      </c>
    </row>
    <row r="12">
      <c r="A12" s="7" t="s">
        <v>51</v>
      </c>
      <c r="B12" s="8">
        <v>5</v>
      </c>
      <c r="C12" s="89">
        <v>58462.458435739987</v>
      </c>
      <c r="D12" s="89">
        <v>11692.491687147998</v>
      </c>
      <c r="E12" s="89">
        <v>0.67988594800000002</v>
      </c>
      <c r="F12" s="91">
        <v>0.57351276440319998</v>
      </c>
      <c r="L12" s="8">
        <v>214</v>
      </c>
      <c r="M12" s="8">
        <v>60</v>
      </c>
      <c r="N12" s="8">
        <v>15</v>
      </c>
      <c r="O12" s="8">
        <v>3</v>
      </c>
      <c r="P12" s="8">
        <v>10</v>
      </c>
      <c r="Q12" s="8">
        <v>53</v>
      </c>
    </row>
    <row r="13">
      <c r="A13" s="7" t="s">
        <v>52</v>
      </c>
      <c r="B13" s="8">
        <v>28</v>
      </c>
      <c r="C13" s="89">
        <v>364.60038778941919</v>
      </c>
      <c r="D13" s="89">
        <v>13.021442421050685</v>
      </c>
      <c r="E13" s="89"/>
      <c r="F13" s="8"/>
      <c r="L13" s="8">
        <v>220</v>
      </c>
      <c r="M13" s="8">
        <v>60</v>
      </c>
      <c r="N13" s="8">
        <v>15</v>
      </c>
      <c r="O13" s="8">
        <v>2</v>
      </c>
      <c r="P13" s="8">
        <v>10</v>
      </c>
      <c r="Q13" s="8">
        <v>59</v>
      </c>
    </row>
    <row r="14" ht="15">
      <c r="A14" s="87" t="s">
        <v>53</v>
      </c>
      <c r="B14" s="90">
        <v>33</v>
      </c>
      <c r="C14" s="92">
        <v>58827.058823529405</v>
      </c>
      <c r="D14" s="92"/>
      <c r="E14" s="92"/>
      <c r="F14" s="90"/>
      <c r="L14" s="8">
        <v>226</v>
      </c>
      <c r="M14" s="8">
        <v>62</v>
      </c>
      <c r="N14" s="8">
        <v>15</v>
      </c>
      <c r="O14" s="8">
        <v>2</v>
      </c>
      <c r="P14" s="8">
        <v>10</v>
      </c>
      <c r="Q14" s="8">
        <v>58</v>
      </c>
    </row>
    <row r="15" ht="15">
      <c r="L15" s="8">
        <v>233</v>
      </c>
      <c r="M15" s="8">
        <v>64</v>
      </c>
      <c r="N15" s="8">
        <v>15</v>
      </c>
      <c r="O15" s="8">
        <v>3</v>
      </c>
      <c r="P15" s="8">
        <v>9</v>
      </c>
      <c r="Q15" s="8">
        <v>59</v>
      </c>
    </row>
    <row r="16">
      <c r="A16" s="88"/>
      <c r="B16" s="88" t="s">
        <v>54</v>
      </c>
      <c r="C16" s="88" t="s">
        <v>43</v>
      </c>
      <c r="D16" s="88" t="s">
        <v>55</v>
      </c>
      <c r="E16" s="88" t="s">
        <v>56</v>
      </c>
      <c r="F16" s="88" t="s">
        <v>57</v>
      </c>
      <c r="G16" s="88" t="s">
        <v>58</v>
      </c>
      <c r="H16" s="88" t="s">
        <v>71</v>
      </c>
      <c r="I16" s="88" t="s">
        <v>72</v>
      </c>
      <c r="L16" s="8">
        <v>237</v>
      </c>
      <c r="M16" s="8">
        <v>65</v>
      </c>
      <c r="N16" s="8">
        <v>14</v>
      </c>
      <c r="O16" s="8">
        <v>3</v>
      </c>
      <c r="P16" s="8">
        <v>9</v>
      </c>
      <c r="Q16" s="8">
        <v>61</v>
      </c>
    </row>
    <row r="17">
      <c r="A17" s="7" t="s">
        <v>61</v>
      </c>
      <c r="B17" s="89">
        <v>0.63613863210404986</v>
      </c>
      <c r="C17" s="89">
        <v>11.860932854126709</v>
      </c>
      <c r="D17" s="89">
        <v>0.053633102887242268</v>
      </c>
      <c r="E17" s="89">
        <v>0.95760832437875154</v>
      </c>
      <c r="F17" s="89">
        <v>-23.659880934642953</v>
      </c>
      <c r="G17" s="89">
        <v>24.932158198851052</v>
      </c>
      <c r="H17" s="89">
        <v>-23.659880934642953</v>
      </c>
      <c r="I17" s="89">
        <v>24.932158198851052</v>
      </c>
      <c r="L17" s="8">
        <v>238</v>
      </c>
      <c r="M17" s="8">
        <v>64</v>
      </c>
      <c r="N17" s="8">
        <v>15</v>
      </c>
      <c r="O17" s="8">
        <v>4</v>
      </c>
      <c r="P17" s="8">
        <v>8</v>
      </c>
      <c r="Q17" s="8">
        <v>61</v>
      </c>
    </row>
    <row r="18">
      <c r="A18" s="7" t="s">
        <v>62</v>
      </c>
      <c r="B18" s="89">
        <v>1.8399503403024255</v>
      </c>
      <c r="C18" s="89">
        <v>0.25503999421652779</v>
      </c>
      <c r="D18" s="89">
        <v>7.2143600299030597</v>
      </c>
      <c r="E18" s="89">
        <v>7.4791746727797407e-08</v>
      </c>
      <c r="F18" s="89">
        <v>1.3175245947058722</v>
      </c>
      <c r="G18" s="89">
        <v>2.3623760858989789</v>
      </c>
      <c r="H18" s="89">
        <v>1.3175245947058722</v>
      </c>
      <c r="I18" s="89">
        <v>2.3623760858989789</v>
      </c>
      <c r="L18" s="8">
        <v>238</v>
      </c>
      <c r="M18" s="8">
        <v>65</v>
      </c>
      <c r="N18" s="8">
        <v>15</v>
      </c>
      <c r="O18" s="8">
        <v>5</v>
      </c>
      <c r="P18" s="93">
        <v>8</v>
      </c>
      <c r="Q18" s="8">
        <v>61</v>
      </c>
    </row>
    <row r="19">
      <c r="A19" s="7" t="s">
        <v>63</v>
      </c>
      <c r="B19" s="89">
        <v>0.36339477016051364</v>
      </c>
      <c r="C19" s="89">
        <v>0.15407843751189498</v>
      </c>
      <c r="D19" s="89">
        <v>2.3585050317794094</v>
      </c>
      <c r="E19" s="89">
        <v>0.025562652374443846</v>
      </c>
      <c r="F19" s="89">
        <v>0.047779398364495629</v>
      </c>
      <c r="G19" s="89">
        <v>0.67901014195653164</v>
      </c>
      <c r="H19" s="89">
        <v>0.047779398364495629</v>
      </c>
      <c r="I19" s="89">
        <v>0.67901014195653164</v>
      </c>
      <c r="L19" s="8">
        <v>241</v>
      </c>
      <c r="M19" s="8">
        <v>65</v>
      </c>
      <c r="N19" s="8">
        <v>16</v>
      </c>
      <c r="O19" s="8">
        <v>6</v>
      </c>
      <c r="P19" s="93">
        <v>8</v>
      </c>
      <c r="Q19" s="8">
        <v>63</v>
      </c>
    </row>
    <row r="20">
      <c r="A20" s="7" t="s">
        <v>64</v>
      </c>
      <c r="B20" s="89">
        <v>2.3713220743964984</v>
      </c>
      <c r="C20" s="89">
        <v>0.32045268340784488</v>
      </c>
      <c r="D20" s="89">
        <v>7.3999133013296747</v>
      </c>
      <c r="E20" s="89">
        <v>4.654300825587854e-08</v>
      </c>
      <c r="F20" s="89">
        <v>1.7149045090964186</v>
      </c>
      <c r="G20" s="89">
        <v>3.0277396396965783</v>
      </c>
      <c r="H20" s="89">
        <v>1.7149045090964186</v>
      </c>
      <c r="I20" s="89">
        <v>3.0277396396965783</v>
      </c>
      <c r="L20" s="8">
        <v>245</v>
      </c>
      <c r="M20" s="8">
        <v>64</v>
      </c>
      <c r="N20" s="8">
        <v>16</v>
      </c>
      <c r="O20" s="8">
        <v>8</v>
      </c>
      <c r="P20" s="93">
        <v>8</v>
      </c>
      <c r="Q20" s="8">
        <v>63</v>
      </c>
    </row>
    <row r="21">
      <c r="A21" s="7" t="s">
        <v>65</v>
      </c>
      <c r="B21" s="89">
        <v>1.0624190304033112</v>
      </c>
      <c r="C21" s="89">
        <v>0.48615165442583685</v>
      </c>
      <c r="D21" s="89">
        <v>2.1853654527990192</v>
      </c>
      <c r="E21" s="89">
        <v>0.037388450770122761</v>
      </c>
      <c r="F21" s="89">
        <v>0.066582509481853291</v>
      </c>
      <c r="G21" s="89">
        <v>2.0582555513247689</v>
      </c>
      <c r="H21" s="89">
        <v>0.066582509481853291</v>
      </c>
      <c r="I21" s="89">
        <v>2.0582555513247689</v>
      </c>
      <c r="L21" s="8">
        <v>250</v>
      </c>
      <c r="M21" s="8">
        <v>66</v>
      </c>
      <c r="N21" s="8">
        <v>17</v>
      </c>
      <c r="O21" s="8">
        <v>9</v>
      </c>
      <c r="P21" s="93">
        <v>10</v>
      </c>
      <c r="Q21" s="8">
        <v>62</v>
      </c>
    </row>
    <row r="22" ht="15">
      <c r="A22" s="87" t="s">
        <v>66</v>
      </c>
      <c r="B22" s="92">
        <v>1.5107597875163223</v>
      </c>
      <c r="C22" s="92">
        <v>0.24682359649463478</v>
      </c>
      <c r="D22" s="92">
        <v>6.1208077711045012</v>
      </c>
      <c r="E22" s="92">
        <v>1.3230414760838266e-06</v>
      </c>
      <c r="F22" s="92">
        <v>1.0051645696931248</v>
      </c>
      <c r="G22" s="92">
        <v>2.0163550053395198</v>
      </c>
      <c r="H22" s="92">
        <v>1.0051645696931248</v>
      </c>
      <c r="I22" s="92">
        <v>2.0163550053395198</v>
      </c>
      <c r="L22" s="8">
        <v>257</v>
      </c>
      <c r="M22" s="8">
        <v>67</v>
      </c>
      <c r="N22" s="8">
        <v>17</v>
      </c>
      <c r="O22" s="8">
        <v>10</v>
      </c>
      <c r="P22" s="93">
        <v>10</v>
      </c>
      <c r="Q22" s="8">
        <v>63</v>
      </c>
    </row>
    <row r="23">
      <c r="L23" s="8">
        <v>262</v>
      </c>
      <c r="M23" s="8">
        <v>68</v>
      </c>
      <c r="N23" s="8">
        <v>16</v>
      </c>
      <c r="O23" s="8">
        <v>11</v>
      </c>
      <c r="P23" s="93">
        <v>11</v>
      </c>
      <c r="Q23" s="8">
        <v>63</v>
      </c>
    </row>
    <row r="24">
      <c r="L24" s="8">
        <v>271</v>
      </c>
      <c r="M24" s="8">
        <v>70</v>
      </c>
      <c r="N24" s="8">
        <v>16</v>
      </c>
      <c r="O24" s="8">
        <v>12</v>
      </c>
      <c r="P24" s="93">
        <v>13</v>
      </c>
      <c r="Q24" s="70">
        <v>65</v>
      </c>
    </row>
    <row r="25">
      <c r="L25" s="8">
        <v>279</v>
      </c>
      <c r="M25" s="8">
        <v>71</v>
      </c>
      <c r="N25" s="8">
        <v>18</v>
      </c>
      <c r="O25" s="8">
        <v>13</v>
      </c>
      <c r="P25" s="93">
        <v>13</v>
      </c>
      <c r="Q25" s="70">
        <v>67</v>
      </c>
    </row>
    <row r="26">
      <c r="L26" s="8">
        <v>283</v>
      </c>
      <c r="M26" s="8">
        <v>73</v>
      </c>
      <c r="N26" s="8">
        <v>20</v>
      </c>
      <c r="O26" s="8">
        <v>13</v>
      </c>
      <c r="P26" s="93">
        <v>13</v>
      </c>
      <c r="Q26" s="70">
        <v>66</v>
      </c>
    </row>
    <row r="27">
      <c r="L27" s="8">
        <v>286</v>
      </c>
      <c r="M27" s="8">
        <v>74</v>
      </c>
      <c r="N27" s="8">
        <v>21</v>
      </c>
      <c r="O27" s="8">
        <v>12</v>
      </c>
      <c r="P27" s="93">
        <v>13</v>
      </c>
      <c r="Q27" s="70">
        <v>66</v>
      </c>
    </row>
    <row r="28">
      <c r="L28" s="8">
        <v>288</v>
      </c>
      <c r="M28" s="8">
        <v>75</v>
      </c>
      <c r="N28" s="8">
        <v>22</v>
      </c>
      <c r="O28" s="8">
        <v>12</v>
      </c>
      <c r="P28" s="93">
        <v>14</v>
      </c>
      <c r="Q28" s="70">
        <v>66</v>
      </c>
    </row>
    <row r="29">
      <c r="L29" s="8">
        <v>295</v>
      </c>
      <c r="M29" s="8">
        <v>76</v>
      </c>
      <c r="N29" s="8">
        <v>23</v>
      </c>
      <c r="O29" s="8">
        <v>11</v>
      </c>
      <c r="P29" s="93">
        <v>15</v>
      </c>
      <c r="Q29" s="70">
        <v>67</v>
      </c>
    </row>
    <row r="30">
      <c r="L30" s="8">
        <v>296</v>
      </c>
      <c r="M30" s="8">
        <v>77</v>
      </c>
      <c r="N30" s="8">
        <v>23</v>
      </c>
      <c r="O30" s="8">
        <v>13</v>
      </c>
      <c r="P30" s="93">
        <v>14</v>
      </c>
      <c r="Q30" s="70">
        <v>67</v>
      </c>
    </row>
    <row r="31">
      <c r="L31" s="8">
        <v>301</v>
      </c>
      <c r="M31" s="8">
        <v>77</v>
      </c>
      <c r="N31" s="8">
        <v>25</v>
      </c>
      <c r="O31" s="8">
        <v>13</v>
      </c>
      <c r="P31" s="93">
        <v>13</v>
      </c>
      <c r="Q31" s="70">
        <v>66</v>
      </c>
    </row>
    <row r="32">
      <c r="L32" s="8">
        <v>302</v>
      </c>
      <c r="M32" s="8">
        <v>76</v>
      </c>
      <c r="N32" s="8">
        <v>25</v>
      </c>
      <c r="O32" s="8">
        <v>15</v>
      </c>
      <c r="P32" s="93">
        <v>13</v>
      </c>
      <c r="Q32" s="70">
        <v>66</v>
      </c>
    </row>
    <row r="33">
      <c r="L33" s="8">
        <v>309</v>
      </c>
      <c r="M33" s="8">
        <v>76</v>
      </c>
      <c r="N33" s="8">
        <v>26</v>
      </c>
      <c r="O33" s="8">
        <v>17</v>
      </c>
      <c r="P33" s="93">
        <v>13</v>
      </c>
      <c r="Q33" s="70">
        <v>67</v>
      </c>
    </row>
    <row r="34">
      <c r="L34" s="8">
        <v>308</v>
      </c>
      <c r="M34" s="8">
        <v>75</v>
      </c>
      <c r="N34" s="8">
        <v>25</v>
      </c>
      <c r="O34" s="8">
        <v>17</v>
      </c>
      <c r="P34" s="93">
        <v>14</v>
      </c>
      <c r="Q34" s="70">
        <v>68</v>
      </c>
    </row>
    <row r="35">
      <c r="L35" s="8">
        <v>312</v>
      </c>
      <c r="M35" s="8">
        <v>75</v>
      </c>
      <c r="N35" s="8">
        <v>25</v>
      </c>
      <c r="O35" s="8">
        <v>18</v>
      </c>
      <c r="P35" s="93">
        <v>15</v>
      </c>
      <c r="Q35" s="70">
        <v>69</v>
      </c>
    </row>
    <row r="36">
      <c r="L36" s="8">
        <v>318</v>
      </c>
      <c r="M36" s="8">
        <v>77</v>
      </c>
      <c r="N36" s="8">
        <v>26</v>
      </c>
      <c r="O36" s="8">
        <v>18</v>
      </c>
      <c r="P36" s="93">
        <v>16</v>
      </c>
      <c r="Q36" s="70">
        <v>70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5" activeCellId="0" sqref="J5"/>
    </sheetView>
  </sheetViews>
  <sheetFormatPr defaultRowHeight="14.25"/>
  <cols>
    <col customWidth="1" min="1" max="1" width="24.109375"/>
  </cols>
  <sheetData>
    <row r="1">
      <c r="A1" t="s">
        <v>73</v>
      </c>
      <c r="B1" s="7" t="s">
        <v>74</v>
      </c>
    </row>
    <row r="2" ht="15">
      <c r="L2" s="8" t="s">
        <v>12</v>
      </c>
      <c r="M2" s="7" t="s">
        <v>5</v>
      </c>
      <c r="N2" s="7" t="s">
        <v>8</v>
      </c>
      <c r="O2" s="7" t="s">
        <v>10</v>
      </c>
    </row>
    <row r="3">
      <c r="A3" s="86" t="s">
        <v>39</v>
      </c>
      <c r="B3" s="86"/>
      <c r="L3" s="8">
        <v>231</v>
      </c>
      <c r="M3" s="7">
        <v>3</v>
      </c>
      <c r="N3" s="7">
        <v>50</v>
      </c>
      <c r="O3" s="7">
        <v>0</v>
      </c>
    </row>
    <row r="4">
      <c r="A4" s="7" t="s">
        <v>40</v>
      </c>
      <c r="B4" s="7">
        <v>0.94415009562046681</v>
      </c>
      <c r="L4" s="8">
        <v>216</v>
      </c>
      <c r="M4" s="7">
        <v>3</v>
      </c>
      <c r="N4" s="7">
        <v>48</v>
      </c>
      <c r="O4" s="7">
        <v>0</v>
      </c>
    </row>
    <row r="5">
      <c r="A5" s="7" t="s">
        <v>41</v>
      </c>
      <c r="B5" s="7">
        <v>0.89141940306013656</v>
      </c>
      <c r="L5" s="8">
        <v>224</v>
      </c>
      <c r="M5" s="7">
        <v>3</v>
      </c>
      <c r="N5" s="7">
        <v>52</v>
      </c>
      <c r="O5" s="7">
        <v>0</v>
      </c>
    </row>
    <row r="6">
      <c r="A6" s="7" t="s">
        <v>42</v>
      </c>
      <c r="B6" s="7">
        <v>0.88056134336615022</v>
      </c>
      <c r="L6" s="8">
        <v>227</v>
      </c>
      <c r="M6" s="7">
        <v>3</v>
      </c>
      <c r="N6" s="7">
        <v>54</v>
      </c>
      <c r="O6" s="7">
        <v>1</v>
      </c>
    </row>
    <row r="7">
      <c r="A7" s="7" t="s">
        <v>43</v>
      </c>
      <c r="B7" s="7">
        <v>14.591638202837586</v>
      </c>
      <c r="L7" s="8">
        <v>174</v>
      </c>
      <c r="M7" s="7">
        <v>3</v>
      </c>
      <c r="N7" s="7">
        <v>51</v>
      </c>
      <c r="O7" s="7">
        <v>1</v>
      </c>
    </row>
    <row r="8" ht="15">
      <c r="A8" s="87" t="s">
        <v>44</v>
      </c>
      <c r="B8" s="87">
        <v>34</v>
      </c>
      <c r="L8" s="8">
        <v>179</v>
      </c>
      <c r="M8" s="7">
        <v>3</v>
      </c>
      <c r="N8" s="7">
        <v>52</v>
      </c>
      <c r="O8" s="7">
        <v>1</v>
      </c>
    </row>
    <row r="9">
      <c r="L9" s="8">
        <v>181</v>
      </c>
      <c r="M9" s="7">
        <v>3</v>
      </c>
      <c r="N9" s="7">
        <v>56</v>
      </c>
      <c r="O9" s="7">
        <v>1</v>
      </c>
    </row>
    <row r="10" ht="15">
      <c r="A10" t="s">
        <v>45</v>
      </c>
      <c r="L10" s="8">
        <v>189</v>
      </c>
      <c r="M10" s="7">
        <v>2</v>
      </c>
      <c r="N10" s="7">
        <v>66</v>
      </c>
      <c r="O10" s="7">
        <v>1</v>
      </c>
    </row>
    <row r="11">
      <c r="A11" s="88"/>
      <c r="B11" s="88" t="s">
        <v>46</v>
      </c>
      <c r="C11" s="88" t="s">
        <v>47</v>
      </c>
      <c r="D11" s="88" t="s">
        <v>48</v>
      </c>
      <c r="E11" s="88" t="s">
        <v>49</v>
      </c>
      <c r="F11" s="88" t="s">
        <v>50</v>
      </c>
      <c r="L11" s="8">
        <v>194</v>
      </c>
      <c r="M11" s="7">
        <v>2</v>
      </c>
      <c r="N11" s="7">
        <v>65</v>
      </c>
      <c r="O11" s="7">
        <v>1</v>
      </c>
    </row>
    <row r="12">
      <c r="A12" s="7" t="s">
        <v>51</v>
      </c>
      <c r="B12" s="7">
        <v>3</v>
      </c>
      <c r="C12" s="7">
        <v>52439.581660254124</v>
      </c>
      <c r="D12" s="7">
        <v>17479.860553418042</v>
      </c>
      <c r="E12" s="7">
        <v>82.097485939761711</v>
      </c>
      <c r="F12" s="7">
        <v>1.4591207484285305e-14</v>
      </c>
      <c r="L12" s="8">
        <v>214</v>
      </c>
      <c r="M12" s="7">
        <v>2</v>
      </c>
      <c r="N12" s="7">
        <v>70</v>
      </c>
      <c r="O12" s="7">
        <v>1</v>
      </c>
    </row>
    <row r="13">
      <c r="A13" s="7" t="s">
        <v>52</v>
      </c>
      <c r="B13" s="7">
        <v>30</v>
      </c>
      <c r="C13" s="7">
        <v>6387.4771632752791</v>
      </c>
      <c r="D13" s="7">
        <v>212.91590544250931</v>
      </c>
      <c r="E13" s="7"/>
      <c r="F13" s="7"/>
      <c r="L13" s="8">
        <v>220</v>
      </c>
      <c r="M13" s="7">
        <v>3</v>
      </c>
      <c r="N13" s="7">
        <v>71</v>
      </c>
      <c r="O13" s="7">
        <v>0</v>
      </c>
    </row>
    <row r="14" ht="15">
      <c r="A14" s="87" t="s">
        <v>53</v>
      </c>
      <c r="B14" s="87">
        <v>33</v>
      </c>
      <c r="C14" s="87">
        <v>58827.058823529405</v>
      </c>
      <c r="D14" s="87"/>
      <c r="E14" s="87"/>
      <c r="F14" s="87"/>
      <c r="L14" s="8">
        <v>226</v>
      </c>
      <c r="M14" s="7">
        <v>5</v>
      </c>
      <c r="N14" s="7">
        <v>73</v>
      </c>
      <c r="O14" s="7">
        <v>1</v>
      </c>
    </row>
    <row r="15" ht="15">
      <c r="L15" s="8">
        <v>233</v>
      </c>
      <c r="M15" s="7">
        <v>6</v>
      </c>
      <c r="N15" s="7">
        <v>74</v>
      </c>
      <c r="O15" s="7">
        <v>3</v>
      </c>
    </row>
    <row r="16">
      <c r="A16" s="88"/>
      <c r="B16" s="88" t="s">
        <v>54</v>
      </c>
      <c r="C16" s="88" t="s">
        <v>43</v>
      </c>
      <c r="D16" s="88" t="s">
        <v>55</v>
      </c>
      <c r="E16" s="88" t="s">
        <v>56</v>
      </c>
      <c r="F16" s="88" t="s">
        <v>57</v>
      </c>
      <c r="G16" s="88" t="s">
        <v>58</v>
      </c>
      <c r="H16" s="88" t="s">
        <v>59</v>
      </c>
      <c r="I16" s="88" t="s">
        <v>60</v>
      </c>
      <c r="L16" s="8">
        <v>237</v>
      </c>
      <c r="M16" s="7">
        <v>7</v>
      </c>
      <c r="N16" s="7">
        <v>75</v>
      </c>
      <c r="O16" s="7">
        <v>3</v>
      </c>
    </row>
    <row r="17">
      <c r="A17" s="7" t="s">
        <v>61</v>
      </c>
      <c r="B17" s="7">
        <v>143.55867320610565</v>
      </c>
      <c r="C17" s="7">
        <v>25.143916921748779</v>
      </c>
      <c r="D17" s="7">
        <v>5.7094793008137668</v>
      </c>
      <c r="E17" s="7">
        <v>3.1484491000927971e-06</v>
      </c>
      <c r="F17" s="7">
        <v>92.207944233291514</v>
      </c>
      <c r="G17" s="7">
        <v>194.90940217891978</v>
      </c>
      <c r="H17" s="7">
        <v>92.207944233291514</v>
      </c>
      <c r="I17" s="7">
        <v>194.90940217891978</v>
      </c>
      <c r="L17" s="8">
        <v>238</v>
      </c>
      <c r="M17" s="7">
        <v>6</v>
      </c>
      <c r="N17" s="7">
        <v>76</v>
      </c>
      <c r="O17" s="7">
        <v>4</v>
      </c>
    </row>
    <row r="18">
      <c r="A18" s="7" t="s">
        <v>62</v>
      </c>
      <c r="B18" s="7">
        <v>5.1325879559286243</v>
      </c>
      <c r="C18" s="7">
        <v>1.5652901385125797</v>
      </c>
      <c r="D18" s="7">
        <v>3.2790010169014909</v>
      </c>
      <c r="E18" s="7">
        <v>0.0026396794747482119</v>
      </c>
      <c r="F18" s="7">
        <v>1.9358390199244333</v>
      </c>
      <c r="G18" s="7">
        <v>8.3293368919328152</v>
      </c>
      <c r="H18" s="7">
        <v>1.9358390199244333</v>
      </c>
      <c r="I18" s="7">
        <v>8.3293368919328152</v>
      </c>
      <c r="L18" s="8">
        <v>238</v>
      </c>
      <c r="M18" s="7">
        <v>5</v>
      </c>
      <c r="N18" s="7">
        <v>76</v>
      </c>
      <c r="O18" s="7">
        <v>3</v>
      </c>
    </row>
    <row r="19">
      <c r="A19" s="7" t="s">
        <v>63</v>
      </c>
      <c r="B19" s="7">
        <v>0.79201510216558713</v>
      </c>
      <c r="C19" s="7">
        <v>0.41823262279932399</v>
      </c>
      <c r="D19" s="7">
        <v>1.8937190907405879</v>
      </c>
      <c r="E19" s="7">
        <v>0.067941644621950112</v>
      </c>
      <c r="F19" s="7">
        <v>-0.062129863704097343</v>
      </c>
      <c r="G19" s="7">
        <v>1.6461600680352717</v>
      </c>
      <c r="H19" s="7">
        <v>-0.062129863704097343</v>
      </c>
      <c r="I19" s="7">
        <v>1.6461600680352717</v>
      </c>
      <c r="L19" s="8">
        <v>241</v>
      </c>
      <c r="M19" s="7">
        <v>4</v>
      </c>
      <c r="N19" s="7">
        <v>77</v>
      </c>
      <c r="O19" s="7">
        <v>2</v>
      </c>
    </row>
    <row r="20" ht="15">
      <c r="A20" s="87" t="s">
        <v>64</v>
      </c>
      <c r="B20" s="87">
        <v>3.3428551743125277</v>
      </c>
      <c r="C20" s="87">
        <v>3.3266969665693065</v>
      </c>
      <c r="D20" s="87">
        <v>1.0048571324366478</v>
      </c>
      <c r="E20" s="87">
        <v>0.32300229912817413</v>
      </c>
      <c r="F20" s="87">
        <v>-3.4511664109728462</v>
      </c>
      <c r="G20" s="87">
        <v>10.136876759597902</v>
      </c>
      <c r="H20" s="87">
        <v>-3.4511664109728462</v>
      </c>
      <c r="I20" s="87">
        <v>10.136876759597902</v>
      </c>
      <c r="L20" s="8">
        <v>245</v>
      </c>
      <c r="M20" s="7">
        <v>6</v>
      </c>
      <c r="N20" s="7">
        <v>77</v>
      </c>
      <c r="O20" s="7">
        <v>3</v>
      </c>
    </row>
    <row r="21">
      <c r="L21" s="8">
        <v>250</v>
      </c>
      <c r="M21" s="7">
        <v>6</v>
      </c>
      <c r="N21" s="7">
        <v>77</v>
      </c>
      <c r="O21" s="7">
        <v>3</v>
      </c>
    </row>
    <row r="22">
      <c r="L22" s="8">
        <v>257</v>
      </c>
      <c r="M22" s="7">
        <v>6</v>
      </c>
      <c r="N22" s="7">
        <v>79</v>
      </c>
      <c r="O22" s="7">
        <v>5</v>
      </c>
    </row>
    <row r="23">
      <c r="L23" s="8">
        <v>262</v>
      </c>
      <c r="M23" s="7">
        <v>8</v>
      </c>
      <c r="N23" s="7">
        <v>81</v>
      </c>
      <c r="O23" s="7">
        <v>4</v>
      </c>
    </row>
    <row r="24">
      <c r="L24" s="8">
        <v>271</v>
      </c>
      <c r="M24" s="7">
        <v>8</v>
      </c>
      <c r="N24" s="52">
        <v>82</v>
      </c>
      <c r="O24" s="52">
        <v>5</v>
      </c>
    </row>
    <row r="25">
      <c r="L25" s="8">
        <v>279</v>
      </c>
      <c r="M25" s="7">
        <v>10</v>
      </c>
      <c r="N25" s="52">
        <v>82</v>
      </c>
      <c r="O25" s="52">
        <v>5</v>
      </c>
    </row>
    <row r="26">
      <c r="L26" s="8">
        <v>283</v>
      </c>
      <c r="M26" s="7">
        <v>9</v>
      </c>
      <c r="N26" s="52">
        <v>83</v>
      </c>
      <c r="O26" s="52">
        <v>6</v>
      </c>
    </row>
    <row r="27">
      <c r="L27" s="8">
        <v>286</v>
      </c>
      <c r="M27" s="7">
        <v>9</v>
      </c>
      <c r="N27" s="52">
        <v>85</v>
      </c>
      <c r="O27" s="52">
        <v>6</v>
      </c>
    </row>
    <row r="28">
      <c r="L28" s="8">
        <v>288</v>
      </c>
      <c r="M28" s="7">
        <v>8</v>
      </c>
      <c r="N28" s="52">
        <v>85</v>
      </c>
      <c r="O28" s="52">
        <v>6</v>
      </c>
    </row>
    <row r="29">
      <c r="L29" s="8">
        <v>295</v>
      </c>
      <c r="M29" s="7">
        <v>10</v>
      </c>
      <c r="N29" s="52">
        <v>86</v>
      </c>
      <c r="O29" s="52">
        <v>7</v>
      </c>
    </row>
    <row r="30">
      <c r="L30" s="8">
        <v>296</v>
      </c>
      <c r="M30" s="7">
        <v>11</v>
      </c>
      <c r="N30" s="52">
        <v>85</v>
      </c>
      <c r="O30" s="52">
        <v>6</v>
      </c>
    </row>
    <row r="31">
      <c r="L31" s="8">
        <v>301</v>
      </c>
      <c r="M31" s="7">
        <v>14</v>
      </c>
      <c r="N31" s="52">
        <v>86</v>
      </c>
      <c r="O31" s="52">
        <v>7</v>
      </c>
    </row>
    <row r="32">
      <c r="L32" s="8">
        <v>302</v>
      </c>
      <c r="M32" s="7">
        <v>14</v>
      </c>
      <c r="N32" s="52">
        <v>86</v>
      </c>
      <c r="O32" s="52">
        <v>7</v>
      </c>
    </row>
    <row r="33">
      <c r="L33" s="8">
        <v>309</v>
      </c>
      <c r="M33" s="7">
        <v>15</v>
      </c>
      <c r="N33" s="52">
        <v>87</v>
      </c>
      <c r="O33" s="52">
        <v>8</v>
      </c>
    </row>
    <row r="34">
      <c r="L34" s="8">
        <v>308</v>
      </c>
      <c r="M34" s="7">
        <v>15</v>
      </c>
      <c r="N34" s="52">
        <v>87</v>
      </c>
      <c r="O34" s="52">
        <v>7</v>
      </c>
    </row>
    <row r="35">
      <c r="L35" s="8">
        <v>312</v>
      </c>
      <c r="M35" s="7">
        <v>15</v>
      </c>
      <c r="N35" s="52">
        <v>88</v>
      </c>
      <c r="O35" s="52">
        <v>7</v>
      </c>
    </row>
    <row r="36">
      <c r="L36" s="8">
        <v>318</v>
      </c>
      <c r="M36" s="7">
        <v>16</v>
      </c>
      <c r="N36" s="52">
        <v>88</v>
      </c>
      <c r="O36" s="52">
        <v>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17</cp:revision>
  <dcterms:modified xsi:type="dcterms:W3CDTF">2022-11-11T20:15:30Z</dcterms:modified>
</cp:coreProperties>
</file>